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tin.Solis\OneDrive - Servicio de Evaluacion Ambiental\Escritorio\"/>
    </mc:Choice>
  </mc:AlternateContent>
  <xr:revisionPtr revIDLastSave="0" documentId="13_ncr:1_{17707815-625E-4558-A7E4-7D72E80EC8E8}" xr6:coauthVersionLast="47" xr6:coauthVersionMax="47" xr10:uidLastSave="{00000000-0000-0000-0000-000000000000}"/>
  <bookViews>
    <workbookView xWindow="-120" yWindow="-120" windowWidth="29040" windowHeight="15840" xr2:uid="{EB153FDD-EF4B-4FB7-8A97-2E6DA6E15CD2}"/>
  </bookViews>
  <sheets>
    <sheet name="Data CNE" sheetId="1" r:id="rId1"/>
    <sheet name="Análisis CO2eq" sheetId="2" r:id="rId2"/>
    <sheet name="Análisis CN" sheetId="9" r:id="rId3"/>
    <sheet name="BNE" sheetId="10" r:id="rId4"/>
    <sheet name="Linea Base y Cierre CO2eq" sheetId="5" r:id="rId5"/>
    <sheet name="Comparacion con meta ECLP CO2eq" sheetId="7" r:id="rId6"/>
    <sheet name="Comparacion meta ECLP Ang CO2eq" sheetId="8" r:id="rId7"/>
  </sheets>
  <definedNames>
    <definedName name="_xlnm._FilterDatabase" localSheetId="0" hidden="1">'Data CNE'!$A$1:$Q$3728</definedName>
  </definedNames>
  <calcPr calcId="191028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9" l="1"/>
  <c r="I17" i="9"/>
  <c r="I18" i="9"/>
  <c r="I19" i="9"/>
  <c r="I20" i="9"/>
  <c r="I21" i="9"/>
  <c r="I22" i="9"/>
  <c r="I23" i="9"/>
  <c r="I24" i="9"/>
  <c r="I25" i="9"/>
  <c r="I15" i="9"/>
  <c r="H12" i="9"/>
  <c r="H13" i="9"/>
  <c r="H14" i="9"/>
  <c r="H15" i="9"/>
  <c r="G12" i="9"/>
  <c r="G13" i="9"/>
  <c r="G14" i="9"/>
  <c r="G15" i="9"/>
  <c r="G11" i="9"/>
  <c r="G2" i="10"/>
  <c r="H2" i="10"/>
  <c r="I2" i="10"/>
  <c r="G3" i="10"/>
  <c r="H3" i="10"/>
  <c r="I3" i="10"/>
  <c r="G4" i="10"/>
  <c r="H4" i="10"/>
  <c r="I4" i="10"/>
  <c r="G5" i="10"/>
  <c r="H5" i="10"/>
  <c r="I5" i="10"/>
  <c r="G6" i="10"/>
  <c r="H6" i="10"/>
  <c r="I6" i="10"/>
  <c r="F3" i="10"/>
  <c r="J3" i="10" s="1"/>
  <c r="F4" i="10"/>
  <c r="J4" i="10" s="1"/>
  <c r="F5" i="10"/>
  <c r="J5" i="10" s="1"/>
  <c r="F6" i="10"/>
  <c r="J6" i="10" s="1"/>
  <c r="F2" i="10"/>
  <c r="J2" i="10" s="1"/>
  <c r="H11" i="9"/>
  <c r="Q14" i="9" s="1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E5" i="9"/>
  <c r="F5" i="9"/>
  <c r="E6" i="9"/>
  <c r="F6" i="9"/>
  <c r="E7" i="9"/>
  <c r="F7" i="9"/>
  <c r="E8" i="9"/>
  <c r="F8" i="9"/>
  <c r="Q8" i="9"/>
  <c r="S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J15" i="9"/>
  <c r="L15" i="9"/>
  <c r="K15" i="9" s="1"/>
  <c r="E16" i="9"/>
  <c r="F16" i="9"/>
  <c r="J16" i="9"/>
  <c r="L16" i="9"/>
  <c r="K16" i="9" s="1"/>
  <c r="M16" i="9"/>
  <c r="N16" i="9"/>
  <c r="A17" i="9"/>
  <c r="B17" i="9"/>
  <c r="C17" i="9"/>
  <c r="J17" i="9"/>
  <c r="L17" i="9"/>
  <c r="K17" i="9" s="1"/>
  <c r="A18" i="9"/>
  <c r="B18" i="9"/>
  <c r="C18" i="9"/>
  <c r="J18" i="9"/>
  <c r="L18" i="9"/>
  <c r="K18" i="9" s="1"/>
  <c r="A19" i="9"/>
  <c r="B19" i="9"/>
  <c r="C19" i="9"/>
  <c r="J19" i="9"/>
  <c r="L19" i="9"/>
  <c r="K19" i="9" s="1"/>
  <c r="A20" i="9"/>
  <c r="B20" i="9"/>
  <c r="C20" i="9"/>
  <c r="J20" i="9"/>
  <c r="L20" i="9"/>
  <c r="K20" i="9" s="1"/>
  <c r="A21" i="9"/>
  <c r="B21" i="9"/>
  <c r="C21" i="9"/>
  <c r="J21" i="9"/>
  <c r="L21" i="9"/>
  <c r="K21" i="9" s="1"/>
  <c r="A22" i="9"/>
  <c r="B22" i="9"/>
  <c r="C22" i="9"/>
  <c r="J22" i="9"/>
  <c r="L22" i="9"/>
  <c r="K22" i="9" s="1"/>
  <c r="A23" i="9"/>
  <c r="B23" i="9"/>
  <c r="C23" i="9"/>
  <c r="J23" i="9"/>
  <c r="L23" i="9"/>
  <c r="K23" i="9" s="1"/>
  <c r="A24" i="9"/>
  <c r="B24" i="9"/>
  <c r="C24" i="9"/>
  <c r="J24" i="9"/>
  <c r="L24" i="9"/>
  <c r="K24" i="9" s="1"/>
  <c r="A25" i="9"/>
  <c r="B25" i="9"/>
  <c r="C25" i="9"/>
  <c r="J25" i="9"/>
  <c r="U11" i="9" s="1"/>
  <c r="L25" i="9"/>
  <c r="K25" i="9" s="1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A35" i="9"/>
  <c r="A36" i="9"/>
  <c r="A37" i="9"/>
  <c r="A38" i="9"/>
  <c r="A39" i="9"/>
  <c r="A40" i="9"/>
  <c r="A41" i="9"/>
  <c r="A42" i="9"/>
  <c r="A43" i="9"/>
  <c r="A44" i="9"/>
  <c r="A45" i="9"/>
  <c r="U12" i="9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92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2" i="1"/>
  <c r="I981" i="1"/>
  <c r="M981" i="1" s="1"/>
  <c r="I982" i="1"/>
  <c r="M982" i="1" s="1"/>
  <c r="I983" i="1"/>
  <c r="M983" i="1" s="1"/>
  <c r="I984" i="1"/>
  <c r="M984" i="1" s="1"/>
  <c r="I985" i="1"/>
  <c r="M985" i="1" s="1"/>
  <c r="I986" i="1"/>
  <c r="M986" i="1" s="1"/>
  <c r="I987" i="1"/>
  <c r="M987" i="1" s="1"/>
  <c r="I988" i="1"/>
  <c r="M988" i="1" s="1"/>
  <c r="I989" i="1"/>
  <c r="M989" i="1" s="1"/>
  <c r="I990" i="1"/>
  <c r="M990" i="1" s="1"/>
  <c r="I991" i="1"/>
  <c r="M991" i="1" s="1"/>
  <c r="L992" i="1"/>
  <c r="L981" i="1"/>
  <c r="L982" i="1"/>
  <c r="L983" i="1"/>
  <c r="L984" i="1"/>
  <c r="L985" i="1"/>
  <c r="L986" i="1"/>
  <c r="L987" i="1"/>
  <c r="L988" i="1"/>
  <c r="L989" i="1"/>
  <c r="L990" i="1"/>
  <c r="I993" i="1"/>
  <c r="I994" i="1"/>
  <c r="I995" i="1"/>
  <c r="I996" i="1"/>
  <c r="I997" i="1"/>
  <c r="I998" i="1"/>
  <c r="I999" i="1"/>
  <c r="I1000" i="1"/>
  <c r="I1001" i="1"/>
  <c r="I1002" i="1"/>
  <c r="I100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1004" i="1"/>
  <c r="L991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2" i="1"/>
  <c r="J15" i="2"/>
  <c r="Q8" i="2"/>
  <c r="D17" i="9" l="1"/>
  <c r="Q11" i="9"/>
  <c r="Q12" i="9"/>
  <c r="N15" i="9"/>
  <c r="M15" i="9"/>
  <c r="L1003" i="1"/>
  <c r="M1003" i="1"/>
  <c r="L1002" i="1"/>
  <c r="M1002" i="1"/>
  <c r="L1001" i="1"/>
  <c r="M1001" i="1"/>
  <c r="L1000" i="1"/>
  <c r="M1000" i="1"/>
  <c r="L999" i="1"/>
  <c r="M999" i="1"/>
  <c r="L998" i="1"/>
  <c r="M998" i="1"/>
  <c r="L997" i="1"/>
  <c r="M997" i="1"/>
  <c r="L996" i="1"/>
  <c r="M996" i="1"/>
  <c r="L995" i="1"/>
  <c r="M995" i="1"/>
  <c r="L994" i="1"/>
  <c r="M994" i="1"/>
  <c r="L993" i="1"/>
  <c r="M993" i="1"/>
  <c r="J16" i="2"/>
  <c r="B17" i="2"/>
  <c r="E17" i="9" l="1"/>
  <c r="F17" i="9"/>
  <c r="D18" i="9"/>
  <c r="Q13" i="9"/>
  <c r="J17" i="2"/>
  <c r="E18" i="9" l="1"/>
  <c r="F18" i="9"/>
  <c r="D19" i="9"/>
  <c r="M17" i="9"/>
  <c r="N17" i="9"/>
  <c r="J18" i="2"/>
  <c r="E19" i="9" l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F19" i="9"/>
  <c r="D20" i="9"/>
  <c r="M18" i="9"/>
  <c r="N18" i="9"/>
  <c r="J19" i="2"/>
  <c r="F20" i="9" l="1"/>
  <c r="D21" i="9"/>
  <c r="M19" i="9"/>
  <c r="N19" i="9"/>
  <c r="J20" i="2"/>
  <c r="F21" i="9" l="1"/>
  <c r="D22" i="9"/>
  <c r="N20" i="9"/>
  <c r="M20" i="9"/>
  <c r="O20" i="9"/>
  <c r="J21" i="2"/>
  <c r="F22" i="9" l="1"/>
  <c r="D23" i="9"/>
  <c r="M21" i="9"/>
  <c r="N21" i="9"/>
  <c r="O21" i="9"/>
  <c r="J22" i="2"/>
  <c r="F23" i="9" l="1"/>
  <c r="D24" i="9"/>
  <c r="M22" i="9"/>
  <c r="N22" i="9"/>
  <c r="O22" i="9"/>
  <c r="J23" i="2"/>
  <c r="F24" i="9" l="1"/>
  <c r="D25" i="9"/>
  <c r="M23" i="9"/>
  <c r="N23" i="9"/>
  <c r="O23" i="9"/>
  <c r="J24" i="2"/>
  <c r="H7" i="2"/>
  <c r="H8" i="2"/>
  <c r="H9" i="2"/>
  <c r="H10" i="2"/>
  <c r="H11" i="2"/>
  <c r="H12" i="2"/>
  <c r="H13" i="2"/>
  <c r="H6" i="2"/>
  <c r="D5" i="2"/>
  <c r="D6" i="2" s="1"/>
  <c r="S8" i="2"/>
  <c r="C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F25" i="9" l="1"/>
  <c r="D26" i="9"/>
  <c r="M24" i="9"/>
  <c r="N24" i="9"/>
  <c r="O24" i="9"/>
  <c r="B33" i="2"/>
  <c r="J25" i="2"/>
  <c r="Q14" i="2"/>
  <c r="L24" i="2" s="1"/>
  <c r="K24" i="2" s="1"/>
  <c r="C18" i="2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E5" i="2"/>
  <c r="F5" i="2" s="1"/>
  <c r="D7" i="2"/>
  <c r="E6" i="2"/>
  <c r="F6" i="2" s="1"/>
  <c r="F26" i="9" l="1"/>
  <c r="D27" i="9"/>
  <c r="T11" i="9"/>
  <c r="V11" i="9" s="1"/>
  <c r="M25" i="9"/>
  <c r="N25" i="9"/>
  <c r="O25" i="9"/>
  <c r="U11" i="2"/>
  <c r="J26" i="2"/>
  <c r="L25" i="2"/>
  <c r="K25" i="2" s="1"/>
  <c r="L15" i="2"/>
  <c r="K15" i="2" s="1"/>
  <c r="L16" i="2"/>
  <c r="K16" i="2" s="1"/>
  <c r="L17" i="2"/>
  <c r="K17" i="2" s="1"/>
  <c r="L18" i="2"/>
  <c r="K18" i="2" s="1"/>
  <c r="L19" i="2"/>
  <c r="K19" i="2" s="1"/>
  <c r="L20" i="2"/>
  <c r="K20" i="2" s="1"/>
  <c r="L21" i="2"/>
  <c r="K21" i="2" s="1"/>
  <c r="L22" i="2"/>
  <c r="K22" i="2" s="1"/>
  <c r="L23" i="2"/>
  <c r="K23" i="2" s="1"/>
  <c r="Q11" i="2"/>
  <c r="C31" i="2"/>
  <c r="C32" i="2" s="1"/>
  <c r="D8" i="2"/>
  <c r="E7" i="2"/>
  <c r="F7" i="2" s="1"/>
  <c r="F27" i="9" l="1"/>
  <c r="D28" i="9"/>
  <c r="J27" i="2"/>
  <c r="L26" i="2"/>
  <c r="K26" i="2" s="1"/>
  <c r="C33" i="2"/>
  <c r="D9" i="2"/>
  <c r="E8" i="2"/>
  <c r="F8" i="2" s="1"/>
  <c r="F28" i="9" l="1"/>
  <c r="D29" i="9"/>
  <c r="J28" i="2"/>
  <c r="L27" i="2"/>
  <c r="K27" i="2" s="1"/>
  <c r="Q12" i="2"/>
  <c r="Q13" i="2" s="1"/>
  <c r="D10" i="2"/>
  <c r="E9" i="2"/>
  <c r="F9" i="2" s="1"/>
  <c r="F29" i="9" l="1"/>
  <c r="D30" i="9"/>
  <c r="J29" i="2"/>
  <c r="L28" i="2"/>
  <c r="K28" i="2" s="1"/>
  <c r="D11" i="2"/>
  <c r="E10" i="2"/>
  <c r="F10" i="2" s="1"/>
  <c r="F30" i="9" l="1"/>
  <c r="D31" i="9"/>
  <c r="J30" i="2"/>
  <c r="L29" i="2"/>
  <c r="K29" i="2" s="1"/>
  <c r="D12" i="2"/>
  <c r="E11" i="2"/>
  <c r="F11" i="2" s="1"/>
  <c r="F31" i="9" l="1"/>
  <c r="D32" i="9"/>
  <c r="J31" i="2"/>
  <c r="L30" i="2"/>
  <c r="K30" i="2" s="1"/>
  <c r="D13" i="2"/>
  <c r="E12" i="2"/>
  <c r="F12" i="2" s="1"/>
  <c r="F32" i="9" l="1"/>
  <c r="T12" i="9" s="1"/>
  <c r="V12" i="9" s="1"/>
  <c r="D33" i="9"/>
  <c r="J32" i="2"/>
  <c r="L31" i="2"/>
  <c r="K31" i="2" s="1"/>
  <c r="D14" i="2"/>
  <c r="E13" i="2"/>
  <c r="F13" i="2" s="1"/>
  <c r="D34" i="9" l="1"/>
  <c r="F33" i="9"/>
  <c r="J33" i="2"/>
  <c r="L32" i="2"/>
  <c r="K32" i="2" s="1"/>
  <c r="D15" i="2"/>
  <c r="E14" i="2"/>
  <c r="F14" i="2" s="1"/>
  <c r="D35" i="9" l="1"/>
  <c r="F34" i="9"/>
  <c r="L33" i="2"/>
  <c r="K33" i="2" s="1"/>
  <c r="J34" i="2"/>
  <c r="D16" i="2"/>
  <c r="E15" i="2"/>
  <c r="F15" i="2" s="1"/>
  <c r="D36" i="9" l="1"/>
  <c r="F35" i="9"/>
  <c r="M15" i="2"/>
  <c r="N15" i="2"/>
  <c r="J35" i="2"/>
  <c r="L34" i="2"/>
  <c r="K34" i="2" s="1"/>
  <c r="D17" i="2"/>
  <c r="E16" i="2"/>
  <c r="F16" i="2" s="1"/>
  <c r="D37" i="9" l="1"/>
  <c r="F36" i="9"/>
  <c r="M16" i="2"/>
  <c r="N16" i="2"/>
  <c r="J36" i="2"/>
  <c r="L35" i="2"/>
  <c r="K35" i="2" s="1"/>
  <c r="D18" i="2"/>
  <c r="E17" i="2"/>
  <c r="F17" i="2" s="1"/>
  <c r="D38" i="9" l="1"/>
  <c r="F37" i="9"/>
  <c r="M17" i="2"/>
  <c r="N17" i="2"/>
  <c r="J37" i="2"/>
  <c r="L36" i="2"/>
  <c r="K36" i="2" s="1"/>
  <c r="D19" i="2"/>
  <c r="E18" i="2"/>
  <c r="F18" i="2" s="1"/>
  <c r="D39" i="9" l="1"/>
  <c r="F38" i="9"/>
  <c r="M18" i="2"/>
  <c r="N18" i="2"/>
  <c r="J38" i="2"/>
  <c r="L37" i="2"/>
  <c r="K37" i="2" s="1"/>
  <c r="D20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D40" i="9" l="1"/>
  <c r="F39" i="9"/>
  <c r="J39" i="2"/>
  <c r="L38" i="2"/>
  <c r="K38" i="2" s="1"/>
  <c r="F19" i="2"/>
  <c r="D21" i="2"/>
  <c r="F20" i="2"/>
  <c r="O20" i="2" s="1"/>
  <c r="D41" i="9" l="1"/>
  <c r="F40" i="9"/>
  <c r="M20" i="2"/>
  <c r="N20" i="2"/>
  <c r="M19" i="2"/>
  <c r="N19" i="2"/>
  <c r="J40" i="2"/>
  <c r="L39" i="2"/>
  <c r="K39" i="2" s="1"/>
  <c r="D22" i="2"/>
  <c r="F21" i="2"/>
  <c r="O21" i="2" s="1"/>
  <c r="D42" i="9" l="1"/>
  <c r="F41" i="9"/>
  <c r="M21" i="2"/>
  <c r="N21" i="2"/>
  <c r="J41" i="2"/>
  <c r="L40" i="2"/>
  <c r="K40" i="2" s="1"/>
  <c r="D23" i="2"/>
  <c r="F22" i="2"/>
  <c r="O22" i="2" s="1"/>
  <c r="D43" i="9" l="1"/>
  <c r="F42" i="9"/>
  <c r="M22" i="2"/>
  <c r="N22" i="2"/>
  <c r="J42" i="2"/>
  <c r="L41" i="2"/>
  <c r="K41" i="2" s="1"/>
  <c r="D24" i="2"/>
  <c r="F23" i="2"/>
  <c r="O23" i="2" s="1"/>
  <c r="D44" i="9" l="1"/>
  <c r="F43" i="9"/>
  <c r="M23" i="2"/>
  <c r="N23" i="2"/>
  <c r="J43" i="2"/>
  <c r="L42" i="2"/>
  <c r="K42" i="2" s="1"/>
  <c r="D25" i="2"/>
  <c r="F24" i="2"/>
  <c r="O24" i="2" s="1"/>
  <c r="D45" i="9" l="1"/>
  <c r="F45" i="9" s="1"/>
  <c r="F44" i="9"/>
  <c r="M24" i="2"/>
  <c r="N24" i="2"/>
  <c r="J44" i="2"/>
  <c r="L43" i="2"/>
  <c r="K43" i="2" s="1"/>
  <c r="D26" i="2"/>
  <c r="F25" i="2"/>
  <c r="N25" i="2" l="1"/>
  <c r="O25" i="2"/>
  <c r="T11" i="2"/>
  <c r="V11" i="2" s="1"/>
  <c r="M25" i="2"/>
  <c r="J45" i="2"/>
  <c r="L44" i="2"/>
  <c r="K44" i="2" s="1"/>
  <c r="D27" i="2"/>
  <c r="F26" i="2"/>
  <c r="O26" i="2" s="1"/>
  <c r="M26" i="2" l="1"/>
  <c r="N26" i="2"/>
  <c r="L45" i="2"/>
  <c r="K45" i="2" s="1"/>
  <c r="U12" i="2"/>
  <c r="D28" i="2"/>
  <c r="F27" i="2"/>
  <c r="O27" i="2" s="1"/>
  <c r="M27" i="2" l="1"/>
  <c r="N27" i="2"/>
  <c r="D29" i="2"/>
  <c r="F28" i="2"/>
  <c r="O28" i="2" s="1"/>
  <c r="M28" i="2" l="1"/>
  <c r="N28" i="2"/>
  <c r="D30" i="2"/>
  <c r="F29" i="2"/>
  <c r="O29" i="2" s="1"/>
  <c r="M29" i="2" l="1"/>
  <c r="N29" i="2"/>
  <c r="D31" i="2"/>
  <c r="D32" i="2" s="1"/>
  <c r="F30" i="2"/>
  <c r="O30" i="2" s="1"/>
  <c r="M30" i="2" l="1"/>
  <c r="N30" i="2"/>
  <c r="F32" i="2"/>
  <c r="O32" i="2" s="1"/>
  <c r="D33" i="2"/>
  <c r="F31" i="2"/>
  <c r="O31" i="2" s="1"/>
  <c r="M31" i="2" l="1"/>
  <c r="N31" i="2"/>
  <c r="M32" i="2"/>
  <c r="N32" i="2"/>
  <c r="F33" i="2"/>
  <c r="O33" i="2" s="1"/>
  <c r="D34" i="2"/>
  <c r="T12" i="2"/>
  <c r="M33" i="2" l="1"/>
  <c r="N33" i="2"/>
  <c r="D35" i="2"/>
  <c r="F34" i="2"/>
  <c r="O34" i="2" s="1"/>
  <c r="V12" i="2"/>
  <c r="M34" i="2" l="1"/>
  <c r="N34" i="2"/>
  <c r="D36" i="2"/>
  <c r="F35" i="2"/>
  <c r="O35" i="2" s="1"/>
  <c r="M35" i="2" l="1"/>
  <c r="N35" i="2"/>
  <c r="F36" i="2"/>
  <c r="O36" i="2" s="1"/>
  <c r="D37" i="2"/>
  <c r="M36" i="2" l="1"/>
  <c r="N36" i="2"/>
  <c r="D38" i="2"/>
  <c r="F37" i="2"/>
  <c r="O37" i="2" s="1"/>
  <c r="M37" i="2" l="1"/>
  <c r="N37" i="2"/>
  <c r="D39" i="2"/>
  <c r="F38" i="2"/>
  <c r="O38" i="2" s="1"/>
  <c r="M38" i="2" l="1"/>
  <c r="N38" i="2"/>
  <c r="D40" i="2"/>
  <c r="F39" i="2"/>
  <c r="O39" i="2" s="1"/>
  <c r="M39" i="2" l="1"/>
  <c r="N39" i="2"/>
  <c r="D41" i="2"/>
  <c r="F40" i="2"/>
  <c r="O40" i="2" s="1"/>
  <c r="M40" i="2" l="1"/>
  <c r="N40" i="2"/>
  <c r="D42" i="2"/>
  <c r="F41" i="2"/>
  <c r="O41" i="2" s="1"/>
  <c r="M41" i="2" l="1"/>
  <c r="N41" i="2"/>
  <c r="D43" i="2"/>
  <c r="F42" i="2"/>
  <c r="O42" i="2" s="1"/>
  <c r="M42" i="2" l="1"/>
  <c r="N42" i="2"/>
  <c r="D44" i="2"/>
  <c r="F43" i="2"/>
  <c r="O43" i="2" s="1"/>
  <c r="M43" i="2" l="1"/>
  <c r="N43" i="2"/>
  <c r="D45" i="2"/>
  <c r="F45" i="2" s="1"/>
  <c r="O45" i="2" s="1"/>
  <c r="F44" i="2"/>
  <c r="O44" i="2" s="1"/>
  <c r="M45" i="2" l="1"/>
  <c r="N45" i="2"/>
  <c r="M44" i="2"/>
  <c r="N44" i="2"/>
</calcChain>
</file>

<file path=xl/sharedStrings.xml><?xml version="1.0" encoding="utf-8"?>
<sst xmlns="http://schemas.openxmlformats.org/spreadsheetml/2006/main" count="28251" uniqueCount="144">
  <si>
    <t>AÑO</t>
  </si>
  <si>
    <t>MES</t>
  </si>
  <si>
    <t>MES NOMBRE</t>
  </si>
  <si>
    <t>PROPIETARIO</t>
  </si>
  <si>
    <t>CENTRAL</t>
  </si>
  <si>
    <t>UNIDAD</t>
  </si>
  <si>
    <t>TIPO DE COMBUSTIBLE</t>
  </si>
  <si>
    <t>GENERACIÓN [MWh]</t>
  </si>
  <si>
    <t>CONSUMO COMBUSTIBLE</t>
  </si>
  <si>
    <t>UNIDAD COMBUSTIBLE</t>
  </si>
  <si>
    <t>SUBSISTEMA</t>
  </si>
  <si>
    <t>tCO2</t>
  </si>
  <si>
    <t>CN</t>
  </si>
  <si>
    <t>FECHA</t>
  </si>
  <si>
    <t>MENOR</t>
  </si>
  <si>
    <t>ANGAMOS</t>
  </si>
  <si>
    <t>GRUPO</t>
  </si>
  <si>
    <t>Enero</t>
  </si>
  <si>
    <t>Aes Gener</t>
  </si>
  <si>
    <t>Termoeléctrica Norgener</t>
  </si>
  <si>
    <t>NTO2</t>
  </si>
  <si>
    <t>Carbón</t>
  </si>
  <si>
    <t>Ton</t>
  </si>
  <si>
    <t>SING</t>
  </si>
  <si>
    <t>ANTES ANGAMOS</t>
  </si>
  <si>
    <t>NTO1</t>
  </si>
  <si>
    <t>Celta</t>
  </si>
  <si>
    <t>Termoeléctrica Tarapacá</t>
  </si>
  <si>
    <t>CTTAR</t>
  </si>
  <si>
    <t>E-Cl</t>
  </si>
  <si>
    <t>Termoeléctrica Mejillones</t>
  </si>
  <si>
    <t>CTM2</t>
  </si>
  <si>
    <t>Carbón + Petcoke</t>
  </si>
  <si>
    <t>CTM1</t>
  </si>
  <si>
    <t>Termoeléctrica Tocopilla</t>
  </si>
  <si>
    <t>U13</t>
  </si>
  <si>
    <t>U12</t>
  </si>
  <si>
    <t>U15</t>
  </si>
  <si>
    <t>Febrero</t>
  </si>
  <si>
    <t>U14</t>
  </si>
  <si>
    <t>Marzo</t>
  </si>
  <si>
    <t>Ventanas 1</t>
  </si>
  <si>
    <t>SIC</t>
  </si>
  <si>
    <t>Ventanas 2</t>
  </si>
  <si>
    <t>Enel</t>
  </si>
  <si>
    <t>Bocamina</t>
  </si>
  <si>
    <t>Guacolda</t>
  </si>
  <si>
    <t>Guacolda 1</t>
  </si>
  <si>
    <t>Guacolda 2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</si>
  <si>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</si>
  <si>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</si>
  <si>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</si>
  <si>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</si>
  <si>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</si>
  <si>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</si>
  <si>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</si>
  <si>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</si>
  <si>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</si>
  <si>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Guacolda 3</t>
  </si>
  <si>
    <t>Eléctrica Ventanas</t>
  </si>
  <si>
    <t>Nueva Ventanas</t>
  </si>
  <si>
    <t>Guacolda 4</t>
  </si>
  <si>
    <t>Andina</t>
  </si>
  <si>
    <t>Termoeléctrica Andina</t>
  </si>
  <si>
    <t>CTA</t>
  </si>
  <si>
    <t>POST ANGAMOS</t>
  </si>
  <si>
    <t>Angamos</t>
  </si>
  <si>
    <t>Termoeléctrica Angamos</t>
  </si>
  <si>
    <t>ANG1</t>
  </si>
  <si>
    <t>Hornitos</t>
  </si>
  <si>
    <t>Termoeléctrica Hornitos</t>
  </si>
  <si>
    <t>CTH</t>
  </si>
  <si>
    <t>ANG2</t>
  </si>
  <si>
    <t>Colbún</t>
  </si>
  <si>
    <t>Santa María</t>
  </si>
  <si>
    <t>Bocamina II</t>
  </si>
  <si>
    <t>Campiche</t>
  </si>
  <si>
    <t>Guacolda 5</t>
  </si>
  <si>
    <t>Cochrane</t>
  </si>
  <si>
    <t>CCH2</t>
  </si>
  <si>
    <t>CCH1</t>
  </si>
  <si>
    <t>noviembre</t>
  </si>
  <si>
    <t>diciembre</t>
  </si>
  <si>
    <t>Gasatacama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</si>
  <si>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</si>
  <si>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</si>
  <si>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</si>
  <si>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</si>
  <si>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</si>
  <si>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</si>
  <si>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</si>
  <si>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</si>
  <si>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IEM</t>
  </si>
  <si>
    <t>septiembre</t>
  </si>
  <si>
    <t>octubre</t>
  </si>
  <si>
    <t>Aes Andes</t>
  </si>
  <si>
    <t>Etiquetas de fila</t>
  </si>
  <si>
    <t>Generación histórica y esperada MWh</t>
  </si>
  <si>
    <t>tCO2 emitidas y proyectadas</t>
  </si>
  <si>
    <t>Escenario Línea Base sin cierre MtCO2</t>
  </si>
  <si>
    <t>Emisiones escenario cierre centrales MtCO2</t>
  </si>
  <si>
    <t>Toneladas no emitidas MtCO2</t>
  </si>
  <si>
    <t>Inventario Emisiones Electricidad Fuente INGEI MtCO2</t>
  </si>
  <si>
    <t>Participación</t>
  </si>
  <si>
    <t>Efecto esperado retiro de centrales ECLP MtCO2</t>
  </si>
  <si>
    <t>Efecto acumulado de retiro de centrales ECLP MtCO2</t>
  </si>
  <si>
    <t>Meta proporcional (resto centrales) a inventario MtCO2</t>
  </si>
  <si>
    <t>Meta proporcional (Angamos) a inventario MtCO2</t>
  </si>
  <si>
    <t>Diferencia respecto de Meta MtCO2</t>
  </si>
  <si>
    <t>Proporción respecto de meta total</t>
  </si>
  <si>
    <t>Proporción respecto de meta de Angamos</t>
  </si>
  <si>
    <t>Inicio de construcción</t>
  </si>
  <si>
    <t>Inicio operación</t>
  </si>
  <si>
    <t>Cierre comprometido</t>
  </si>
  <si>
    <t>Proporción del año que corresponde</t>
  </si>
  <si>
    <t>Fin vida útil</t>
  </si>
  <si>
    <t>Meta ECLP</t>
  </si>
  <si>
    <t>Cierre voluntario</t>
  </si>
  <si>
    <t>reducción 2020-2030 retiro centrales</t>
  </si>
  <si>
    <t>Vida útil</t>
  </si>
  <si>
    <t>30 años</t>
  </si>
  <si>
    <t>reducción 2020-2050 retiro centrales</t>
  </si>
  <si>
    <t>no emitidas</t>
  </si>
  <si>
    <t>Promedio participación inventario</t>
  </si>
  <si>
    <t>Emisiones de CN (t)</t>
  </si>
  <si>
    <t>Escenario Línea Base sin cierre CN (t)</t>
  </si>
  <si>
    <t>Emisiones escenario cierre centrales CN (t)</t>
  </si>
  <si>
    <t>CN no emitido (t)</t>
  </si>
  <si>
    <t>Inventario Emisiones Energía CN (t) Estimado Carbón Electricidad</t>
  </si>
  <si>
    <t>Efecto esperado retiro de centrales ECLP - Estimación propia CN (t)</t>
  </si>
  <si>
    <t>Efecto acumulado de retiro de centrales - Estimación propia CN (t)</t>
  </si>
  <si>
    <t>Meta proporcional (resto centrales) a inventario CN (t)</t>
  </si>
  <si>
    <t>Meta proporcional (Angamos) a inventario CN (t)</t>
  </si>
  <si>
    <t>Diferencia respecto de Meta CN (kt)</t>
  </si>
  <si>
    <t>CN (kt)</t>
  </si>
  <si>
    <t>Carbón [Tcal]</t>
  </si>
  <si>
    <t xml:space="preserve">Biomasa [Tcal] </t>
  </si>
  <si>
    <t>Gas Natural [Tcal]</t>
  </si>
  <si>
    <t>Diésel [Tcal]</t>
  </si>
  <si>
    <t>Carbón [TJ]</t>
  </si>
  <si>
    <t xml:space="preserve">Biomasa [TJ] </t>
  </si>
  <si>
    <t>Gas Natural [TJ]</t>
  </si>
  <si>
    <t>Diésel [TJ]</t>
  </si>
  <si>
    <t>Carbón CN [kt]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</si>
</sst>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_-;\-* #,##0_-;_-* &quot;-&quot;??_-;_-@"/>
    <numFmt numFmtId="165" formatCode="_ * #,##0.000_ ;_ * \-#,##0.000_ ;_ * &quot;-&quot;_ ;_ @_ "/>
    <numFmt numFmtId="166" formatCode="_ * #,##0.00_ ;_ * \-#,##0.0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ABABAB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5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164" fontId="3" fillId="0" borderId="2" xfId="0" applyNumberFormat="1" applyFont="1" applyBorder="1"/>
    <xf numFmtId="0" fontId="3" fillId="0" borderId="4" xfId="0" applyFont="1" applyBorder="1"/>
    <xf numFmtId="14" fontId="3" fillId="0" borderId="4" xfId="0" applyNumberFormat="1" applyFont="1" applyBorder="1"/>
    <xf numFmtId="165" fontId="0" fillId="0" borderId="0" xfId="1" applyNumberFormat="1" applyFont="1"/>
    <xf numFmtId="165" fontId="0" fillId="0" borderId="5" xfId="0" applyNumberFormat="1" applyBorder="1"/>
    <xf numFmtId="14" fontId="0" fillId="0" borderId="0" xfId="0" applyNumberFormat="1"/>
    <xf numFmtId="10" fontId="0" fillId="0" borderId="6" xfId="2" applyNumberFormat="1" applyFont="1" applyBorder="1" applyAlignment="1">
      <alignment horizontal="right"/>
    </xf>
    <xf numFmtId="10" fontId="0" fillId="0" borderId="8" xfId="2" applyNumberFormat="1" applyFont="1" applyBorder="1" applyAlignment="1">
      <alignment horizontal="right"/>
    </xf>
    <xf numFmtId="10" fontId="0" fillId="0" borderId="9" xfId="2" applyNumberFormat="1" applyFont="1" applyBorder="1" applyAlignment="1">
      <alignment horizontal="right"/>
    </xf>
    <xf numFmtId="166" fontId="0" fillId="0" borderId="6" xfId="1" applyNumberFormat="1" applyFont="1" applyBorder="1" applyAlignment="1">
      <alignment horizontal="left"/>
    </xf>
    <xf numFmtId="166" fontId="0" fillId="0" borderId="8" xfId="1" applyNumberFormat="1" applyFont="1" applyBorder="1" applyAlignment="1">
      <alignment horizontal="left"/>
    </xf>
    <xf numFmtId="166" fontId="0" fillId="0" borderId="9" xfId="1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1" fontId="0" fillId="0" borderId="6" xfId="0" applyNumberFormat="1" applyBorder="1"/>
    <xf numFmtId="41" fontId="0" fillId="0" borderId="8" xfId="0" applyNumberFormat="1" applyBorder="1"/>
    <xf numFmtId="41" fontId="0" fillId="0" borderId="9" xfId="0" applyNumberFormat="1" applyBorder="1"/>
    <xf numFmtId="165" fontId="0" fillId="0" borderId="6" xfId="1" applyNumberFormat="1" applyFont="1" applyBorder="1" applyAlignment="1">
      <alignment horizontal="center" vertical="center" wrapText="1"/>
    </xf>
    <xf numFmtId="14" fontId="0" fillId="0" borderId="7" xfId="0" applyNumberFormat="1" applyBorder="1"/>
    <xf numFmtId="0" fontId="4" fillId="0" borderId="7" xfId="0" applyFont="1" applyBorder="1"/>
    <xf numFmtId="41" fontId="0" fillId="0" borderId="7" xfId="0" applyNumberFormat="1" applyBorder="1"/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right"/>
    </xf>
    <xf numFmtId="166" fontId="0" fillId="0" borderId="7" xfId="1" applyNumberFormat="1" applyFont="1" applyBorder="1"/>
    <xf numFmtId="9" fontId="0" fillId="0" borderId="7" xfId="2" applyFont="1" applyBorder="1"/>
    <xf numFmtId="0" fontId="0" fillId="0" borderId="7" xfId="0" applyBorder="1" applyAlignment="1">
      <alignment wrapText="1"/>
    </xf>
    <xf numFmtId="0" fontId="4" fillId="0" borderId="7" xfId="0" applyFont="1" applyBorder="1" applyAlignment="1">
      <alignment horizontal="center"/>
    </xf>
    <xf numFmtId="10" fontId="0" fillId="0" borderId="7" xfId="0" applyNumberFormat="1" applyBorder="1"/>
    <xf numFmtId="166" fontId="0" fillId="0" borderId="7" xfId="0" applyNumberFormat="1" applyBorder="1"/>
    <xf numFmtId="165" fontId="0" fillId="0" borderId="13" xfId="0" applyNumberFormat="1" applyBorder="1"/>
    <xf numFmtId="10" fontId="0" fillId="0" borderId="7" xfId="2" applyNumberFormat="1" applyFont="1" applyBorder="1" applyAlignment="1">
      <alignment horizontal="center"/>
    </xf>
    <xf numFmtId="41" fontId="3" fillId="0" borderId="0" xfId="1" applyFont="1"/>
    <xf numFmtId="0" fontId="0" fillId="3" borderId="8" xfId="0" applyFill="1" applyBorder="1" applyAlignment="1">
      <alignment horizontal="left"/>
    </xf>
    <xf numFmtId="41" fontId="0" fillId="3" borderId="8" xfId="0" applyNumberFormat="1" applyFill="1" applyBorder="1"/>
    <xf numFmtId="166" fontId="0" fillId="3" borderId="8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pivotButton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9" fontId="0" fillId="0" borderId="8" xfId="2" applyFont="1" applyBorder="1" applyAlignment="1">
      <alignment horizontal="left"/>
    </xf>
    <xf numFmtId="9" fontId="0" fillId="0" borderId="9" xfId="2" applyFont="1" applyBorder="1" applyAlignment="1">
      <alignment horizontal="left"/>
    </xf>
    <xf numFmtId="9" fontId="0" fillId="0" borderId="6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9" fontId="0" fillId="3" borderId="8" xfId="2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 vertical="center" wrapText="1"/>
    </xf>
    <xf numFmtId="166" fontId="3" fillId="0" borderId="0" xfId="1" applyNumberFormat="1" applyFont="1"/>
    <xf numFmtId="166" fontId="5" fillId="0" borderId="0" xfId="1" applyNumberFormat="1" applyFont="1"/>
    <xf numFmtId="0" fontId="0" fillId="0" borderId="14" xfId="0" applyBorder="1"/>
    <xf numFmtId="0" fontId="0" fillId="0" borderId="16" xfId="0" pivotButton="1" applyBorder="1"/>
    <xf numFmtId="0" fontId="0" fillId="0" borderId="16" xfId="0" applyBorder="1"/>
    <xf numFmtId="0" fontId="0" fillId="0" borderId="1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 wrapText="1"/>
    </xf>
    <xf numFmtId="41" fontId="0" fillId="0" borderId="15" xfId="0" applyNumberFormat="1" applyBorder="1"/>
    <xf numFmtId="41" fontId="0" fillId="0" borderId="17" xfId="0" applyNumberFormat="1" applyBorder="1"/>
    <xf numFmtId="41" fontId="0" fillId="0" borderId="18" xfId="0" applyNumberFormat="1" applyBorder="1"/>
    <xf numFmtId="166" fontId="0" fillId="0" borderId="17" xfId="0" applyNumberFormat="1" applyBorder="1"/>
    <xf numFmtId="166" fontId="0" fillId="0" borderId="15" xfId="0" applyNumberFormat="1" applyBorder="1"/>
    <xf numFmtId="166" fontId="0" fillId="0" borderId="18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66" fontId="0" fillId="3" borderId="8" xfId="0" applyNumberFormat="1" applyFill="1" applyBorder="1"/>
    <xf numFmtId="1" fontId="0" fillId="0" borderId="0" xfId="0" applyNumberFormat="1"/>
    <xf numFmtId="2" fontId="0" fillId="0" borderId="0" xfId="0" applyNumberFormat="1"/>
    <xf numFmtId="10" fontId="0" fillId="3" borderId="8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3" borderId="8" xfId="1" applyNumberFormat="1" applyFont="1" applyFill="1" applyBorder="1" applyAlignment="1">
      <alignment horizontal="right"/>
    </xf>
    <xf numFmtId="166" fontId="0" fillId="0" borderId="9" xfId="1" applyNumberFormat="1" applyFont="1" applyBorder="1" applyAlignment="1">
      <alignment horizontal="right"/>
    </xf>
  </cellXfs>
  <cellStyles count="3">
    <cellStyle name="Millares [0]" xfId="1" builtinId="6"/>
    <cellStyle name="Normal" xfId="0" builtinId="0"/>
    <cellStyle name="Porcentaje" xfId="2" builtinId="5"/>
  </cellStyles>
  <dxfs count="27">
    <dxf>
      <numFmt numFmtId="166" formatCode="_ * #,##0.00_ ;_ * \-#,##0.00_ ;_ * &quot;-&quot;_ ;_ @_ 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numFmt numFmtId="165" formatCode="_ * #,##0.000_ ;_ * \-#,##0.000_ ;_ * &quot;-&quot;_ ;_ @_ "/>
    </dxf>
    <dxf>
      <alignment wrapText="1"/>
    </dxf>
    <dxf>
      <alignment wrapText="1"/>
    </dxf>
    <dxf>
      <alignment vertical="center"/>
    </dxf>
    <dxf>
      <alignment vertical="center"/>
    </dxf>
    <dxf>
      <border>
        <right style="thin">
          <color indexed="64"/>
        </righ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33" formatCode="_ * #,##0_ ;_ * \-#,##0_ ;_ * &quot;-&quot;_ ;_ @_ 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numFmt numFmtId="165" formatCode="_ * #,##0.000_ ;_ * \-#,##0.000_ ;_ * &quot;-&quot;_ ;_ @_ "/>
    </dxf>
    <dxf>
      <alignment wrapText="1"/>
    </dxf>
    <dxf>
      <alignment wrapText="1"/>
    </dxf>
    <dxf>
      <alignment vertical="center"/>
    </dxf>
    <dxf>
      <alignment vertical="center"/>
    </dxf>
    <dxf>
      <border>
        <right style="thin">
          <color indexed="64"/>
        </right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142850495285"/>
          <c:y val="4.778612068030743E-2"/>
          <c:w val="0.83249324648281142"/>
          <c:h val="0.72076212876392665"/>
        </c:manualLayout>
      </c:layout>
      <c:lineChart>
        <c:grouping val="standard"/>
        <c:varyColors val="0"/>
        <c:ser>
          <c:idx val="0"/>
          <c:order val="0"/>
          <c:tx>
            <c:v>Línea Base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'Análisis CO2eq'!$D$5:$D$33</c:f>
              <c:numCache>
                <c:formatCode>_ * #,##0.00_ ;_ * \-#,##0.00_ ;_ * "-"_ ;_ @_ </c:formatCode>
                <c:ptCount val="29"/>
                <c:pt idx="0">
                  <c:v>2.6468323199999998E-4</c:v>
                </c:pt>
                <c:pt idx="1">
                  <c:v>2.0028775059222834</c:v>
                </c:pt>
                <c:pt idx="2">
                  <c:v>5.340342600909441</c:v>
                </c:pt>
                <c:pt idx="3">
                  <c:v>8.9397141122152419</c:v>
                </c:pt>
                <c:pt idx="4">
                  <c:v>12.858434151212553</c:v>
                </c:pt>
                <c:pt idx="5">
                  <c:v>16.712113192289905</c:v>
                </c:pt>
                <c:pt idx="6">
                  <c:v>21.032177503347448</c:v>
                </c:pt>
                <c:pt idx="7">
                  <c:v>24.62413525854797</c:v>
                </c:pt>
                <c:pt idx="8">
                  <c:v>27.917769108279195</c:v>
                </c:pt>
                <c:pt idx="9">
                  <c:v>31.825151604871738</c:v>
                </c:pt>
                <c:pt idx="10">
                  <c:v>35.679021584795258</c:v>
                </c:pt>
                <c:pt idx="11">
                  <c:v>38.495989628205734</c:v>
                </c:pt>
                <c:pt idx="12">
                  <c:v>41.988762333516007</c:v>
                </c:pt>
                <c:pt idx="13">
                  <c:v>45.481538531598986</c:v>
                </c:pt>
                <c:pt idx="14">
                  <c:v>48.974318222458166</c:v>
                </c:pt>
                <c:pt idx="15">
                  <c:v>52.467101406097036</c:v>
                </c:pt>
                <c:pt idx="16">
                  <c:v>55.959888082519086</c:v>
                </c:pt>
                <c:pt idx="17">
                  <c:v>59.452678251727818</c:v>
                </c:pt>
                <c:pt idx="18">
                  <c:v>62.945471913726713</c:v>
                </c:pt>
                <c:pt idx="19">
                  <c:v>66.438269068519276</c:v>
                </c:pt>
                <c:pt idx="20">
                  <c:v>69.931069716108993</c:v>
                </c:pt>
                <c:pt idx="21">
                  <c:v>73.423873856499355</c:v>
                </c:pt>
                <c:pt idx="22">
                  <c:v>76.916681489693858</c:v>
                </c:pt>
                <c:pt idx="23">
                  <c:v>80.409492615695996</c:v>
                </c:pt>
                <c:pt idx="24">
                  <c:v>83.902307234509252</c:v>
                </c:pt>
                <c:pt idx="25">
                  <c:v>87.395125346137135</c:v>
                </c:pt>
                <c:pt idx="26">
                  <c:v>90.887946950583128</c:v>
                </c:pt>
                <c:pt idx="27">
                  <c:v>94.380772047850726</c:v>
                </c:pt>
                <c:pt idx="28">
                  <c:v>94.87846143926572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9-4D2B-95CA-AC43411C9DED}"/>
            </c:ext>
          </c:extLst>
        </c:ser>
        <c:ser>
          <c:idx val="1"/>
          <c:order val="1"/>
          <c:tx>
            <c:v>Cierre Operacional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CO2eq'!$A$5:$A$33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'Análisis CO2eq'!$E$5:$E$33</c:f>
              <c:numCache>
                <c:formatCode>_ * #,##0.00_ ;_ * \-#,##0.00_ ;_ * "-"_ ;_ @_ </c:formatCode>
                <c:ptCount val="29"/>
                <c:pt idx="0">
                  <c:v>2.6468323199999998E-4</c:v>
                </c:pt>
                <c:pt idx="1">
                  <c:v>2.0028775059222834</c:v>
                </c:pt>
                <c:pt idx="2">
                  <c:v>5.340342600909441</c:v>
                </c:pt>
                <c:pt idx="3">
                  <c:v>8.9397141122152419</c:v>
                </c:pt>
                <c:pt idx="4">
                  <c:v>12.858434151212553</c:v>
                </c:pt>
                <c:pt idx="5">
                  <c:v>16.712113192289905</c:v>
                </c:pt>
                <c:pt idx="6">
                  <c:v>21.032177503347448</c:v>
                </c:pt>
                <c:pt idx="7">
                  <c:v>24.62413525854797</c:v>
                </c:pt>
                <c:pt idx="8">
                  <c:v>27.917769108279195</c:v>
                </c:pt>
                <c:pt idx="9">
                  <c:v>31.825151604871738</c:v>
                </c:pt>
                <c:pt idx="10">
                  <c:v>35.679021584795258</c:v>
                </c:pt>
                <c:pt idx="11">
                  <c:v>38.495989628205734</c:v>
                </c:pt>
                <c:pt idx="12">
                  <c:v>41.988762333516007</c:v>
                </c:pt>
                <c:pt idx="13">
                  <c:v>45.481538531598986</c:v>
                </c:pt>
                <c:pt idx="14">
                  <c:v>48.974318222458166</c:v>
                </c:pt>
                <c:pt idx="15">
                  <c:v>48.974318222458166</c:v>
                </c:pt>
                <c:pt idx="16">
                  <c:v>48.974318222458166</c:v>
                </c:pt>
                <c:pt idx="17">
                  <c:v>48.974318222458166</c:v>
                </c:pt>
                <c:pt idx="18">
                  <c:v>48.974318222458166</c:v>
                </c:pt>
                <c:pt idx="19">
                  <c:v>48.974318222458166</c:v>
                </c:pt>
                <c:pt idx="20">
                  <c:v>48.974318222458166</c:v>
                </c:pt>
                <c:pt idx="21">
                  <c:v>48.974318222458166</c:v>
                </c:pt>
                <c:pt idx="22">
                  <c:v>48.974318222458166</c:v>
                </c:pt>
                <c:pt idx="23">
                  <c:v>48.974318222458166</c:v>
                </c:pt>
                <c:pt idx="24">
                  <c:v>48.974318222458166</c:v>
                </c:pt>
                <c:pt idx="25">
                  <c:v>48.974318222458166</c:v>
                </c:pt>
                <c:pt idx="26">
                  <c:v>48.974318222458166</c:v>
                </c:pt>
                <c:pt idx="27">
                  <c:v>48.974318222458166</c:v>
                </c:pt>
                <c:pt idx="28">
                  <c:v>48.974318222458166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89-4D2B-95CA-AC43411C9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44560"/>
        <c:axId val="1323881024"/>
      </c:lineChart>
      <c:catAx>
        <c:axId val="46984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23881024"/>
        <c:crosses val="autoZero"/>
        <c:auto val="1"/>
        <c:lblAlgn val="ctr"/>
        <c:lblOffset val="100"/>
        <c:tickLblSkip val="4"/>
        <c:noMultiLvlLbl val="0"/>
      </c:catAx>
      <c:valAx>
        <c:axId val="13238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MtCO2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98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31757682747108E-2"/>
          <c:y val="4.1521475251774097E-2"/>
          <c:w val="0.92618352421899297"/>
          <c:h val="0.8020635010326731"/>
        </c:manualLayout>
      </c:layout>
      <c:lineChart>
        <c:grouping val="standard"/>
        <c:varyColors val="0"/>
        <c:ser>
          <c:idx val="1"/>
          <c:order val="0"/>
          <c:tx>
            <c:v>Emisiones evitadas Angamos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CO2eq'!$A$15:$A$33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'Análisis CO2eq'!$F$15:$F$33</c:f>
              <c:numCache>
                <c:formatCode>_ * #,##0.00_ ;_ * \-#,##0.00_ ;_ * "-"_ ;_ @_ 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3.4927831836388705</c:v>
                </c:pt>
                <c:pt idx="6">
                  <c:v>6.9855698600609202</c:v>
                </c:pt>
                <c:pt idx="7">
                  <c:v>10.478360029269652</c:v>
                </c:pt>
                <c:pt idx="8">
                  <c:v>13.971153691268547</c:v>
                </c:pt>
                <c:pt idx="9">
                  <c:v>17.46395084606111</c:v>
                </c:pt>
                <c:pt idx="10">
                  <c:v>20.956751493650827</c:v>
                </c:pt>
                <c:pt idx="11">
                  <c:v>24.449555634041189</c:v>
                </c:pt>
                <c:pt idx="12">
                  <c:v>27.942363267235692</c:v>
                </c:pt>
                <c:pt idx="13">
                  <c:v>31.43517439323783</c:v>
                </c:pt>
                <c:pt idx="14">
                  <c:v>34.927989012051086</c:v>
                </c:pt>
                <c:pt idx="15">
                  <c:v>38.420807123678969</c:v>
                </c:pt>
                <c:pt idx="16">
                  <c:v>41.913628728124962</c:v>
                </c:pt>
                <c:pt idx="17">
                  <c:v>45.40645382539256</c:v>
                </c:pt>
                <c:pt idx="18">
                  <c:v>45.904143216807554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B-43D9-9E00-C7CB779BBD91}"/>
            </c:ext>
          </c:extLst>
        </c:ser>
        <c:ser>
          <c:idx val="0"/>
          <c:order val="1"/>
          <c:tx>
            <c:v>Emisiones evitadas ECLP todas las centrales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CO2eq'!$A$15:$A$33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'Análisis CO2eq'!$J$15:$J$33</c:f>
              <c:numCache>
                <c:formatCode>_ * #,##0.00_ ;_ * \-#,##0.00_ ;_ * "-"_ ;_ @_ </c:formatCode>
                <c:ptCount val="19"/>
                <c:pt idx="0">
                  <c:v>0.22713156806300105</c:v>
                </c:pt>
                <c:pt idx="1">
                  <c:v>0.70000196296867223</c:v>
                </c:pt>
                <c:pt idx="2">
                  <c:v>1.065667490415569</c:v>
                </c:pt>
                <c:pt idx="3">
                  <c:v>1.3592089168319053</c:v>
                </c:pt>
                <c:pt idx="4">
                  <c:v>1.9903638695426018</c:v>
                </c:pt>
                <c:pt idx="5">
                  <c:v>2.5975105607778186</c:v>
                </c:pt>
                <c:pt idx="6">
                  <c:v>3.3411663301987158</c:v>
                </c:pt>
                <c:pt idx="7">
                  <c:v>4.4596101207205372</c:v>
                </c:pt>
                <c:pt idx="8">
                  <c:v>6.0873206673699745</c:v>
                </c:pt>
                <c:pt idx="9">
                  <c:v>8.3896078621999504</c:v>
                </c:pt>
                <c:pt idx="10">
                  <c:v>10.654183612217444</c:v>
                </c:pt>
                <c:pt idx="11">
                  <c:v>12.472871916188826</c:v>
                </c:pt>
                <c:pt idx="12">
                  <c:v>14.270484072522626</c:v>
                </c:pt>
                <c:pt idx="13">
                  <c:v>16.29434830971983</c:v>
                </c:pt>
                <c:pt idx="14">
                  <c:v>18.589505982274336</c:v>
                </c:pt>
                <c:pt idx="15">
                  <c:v>21.120479515283094</c:v>
                </c:pt>
                <c:pt idx="16">
                  <c:v>24.047109778856768</c:v>
                </c:pt>
                <c:pt idx="17">
                  <c:v>26.96971230847268</c:v>
                </c:pt>
                <c:pt idx="18">
                  <c:v>30.514047101064712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B-43D9-9E00-C7CB779BB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</c:hiLowLines>
        <c:smooth val="0"/>
        <c:axId val="2029944959"/>
        <c:axId val="2029945375"/>
      </c:lineChart>
      <c:catAx>
        <c:axId val="2029944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29945375"/>
        <c:crosses val="autoZero"/>
        <c:auto val="1"/>
        <c:lblAlgn val="ctr"/>
        <c:lblOffset val="100"/>
        <c:tickLblSkip val="2"/>
        <c:noMultiLvlLbl val="0"/>
      </c:catAx>
      <c:valAx>
        <c:axId val="202994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MtCO2 Acumuladas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2994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713400210915261E-2"/>
          <c:y val="0.91315859574914637"/>
          <c:w val="0.88572346461904428"/>
          <c:h val="8.038161705217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31757682747108E-2"/>
          <c:y val="4.1521475251774097E-2"/>
          <c:w val="0.92618352421899297"/>
          <c:h val="0.8020635010326731"/>
        </c:manualLayout>
      </c:layout>
      <c:lineChart>
        <c:grouping val="standard"/>
        <c:varyColors val="0"/>
        <c:ser>
          <c:idx val="1"/>
          <c:order val="0"/>
          <c:tx>
            <c:v>Emisiones evitadas Angamos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CO2eq'!$A$15:$A$33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'Análisis CO2eq'!$F$15:$F$33</c:f>
              <c:numCache>
                <c:formatCode>_ * #,##0.00_ ;_ * \-#,##0.00_ ;_ * "-"_ ;_ @_ 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3.4927831836388705</c:v>
                </c:pt>
                <c:pt idx="6">
                  <c:v>6.9855698600609202</c:v>
                </c:pt>
                <c:pt idx="7">
                  <c:v>10.478360029269652</c:v>
                </c:pt>
                <c:pt idx="8">
                  <c:v>13.971153691268547</c:v>
                </c:pt>
                <c:pt idx="9">
                  <c:v>17.46395084606111</c:v>
                </c:pt>
                <c:pt idx="10">
                  <c:v>20.956751493650827</c:v>
                </c:pt>
                <c:pt idx="11">
                  <c:v>24.449555634041189</c:v>
                </c:pt>
                <c:pt idx="12">
                  <c:v>27.942363267235692</c:v>
                </c:pt>
                <c:pt idx="13">
                  <c:v>31.43517439323783</c:v>
                </c:pt>
                <c:pt idx="14">
                  <c:v>34.927989012051086</c:v>
                </c:pt>
                <c:pt idx="15">
                  <c:v>38.420807123678969</c:v>
                </c:pt>
                <c:pt idx="16">
                  <c:v>41.913628728124962</c:v>
                </c:pt>
                <c:pt idx="17">
                  <c:v>45.40645382539256</c:v>
                </c:pt>
                <c:pt idx="18">
                  <c:v>45.904143216807554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D-4435-B88F-6766E7C14459}"/>
            </c:ext>
          </c:extLst>
        </c:ser>
        <c:ser>
          <c:idx val="0"/>
          <c:order val="1"/>
          <c:tx>
            <c:v>Emisiones evitadas ECLP proporción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'Análisis CO2eq'!$A$15:$A$33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'Análisis CO2eq'!$L$15:$L$33</c:f>
              <c:numCache>
                <c:formatCode>_ * #,##0.00_ ;_ * \-#,##0.00_ ;_ * "-"_ ;_ @_ </c:formatCode>
                <c:ptCount val="19"/>
                <c:pt idx="0">
                  <c:v>2.6702176811472925E-2</c:v>
                </c:pt>
                <c:pt idx="1">
                  <c:v>8.2294048083985383E-2</c:v>
                </c:pt>
                <c:pt idx="2">
                  <c:v>0.12528263681701088</c:v>
                </c:pt>
                <c:pt idx="3">
                  <c:v>0.15979212898714748</c:v>
                </c:pt>
                <c:pt idx="4">
                  <c:v>0.23399234380732237</c:v>
                </c:pt>
                <c:pt idx="5">
                  <c:v>0.30537008507914171</c:v>
                </c:pt>
                <c:pt idx="6">
                  <c:v>0.39279618798193505</c:v>
                </c:pt>
                <c:pt idx="7">
                  <c:v>0.52428334365517826</c:v>
                </c:pt>
                <c:pt idx="8">
                  <c:v>0.71564122131697816</c:v>
                </c:pt>
                <c:pt idx="9">
                  <c:v>0.98630408104807454</c:v>
                </c:pt>
                <c:pt idx="10">
                  <c:v>1.2525334854220553</c:v>
                </c:pt>
                <c:pt idx="11">
                  <c:v>1.4663432040435169</c:v>
                </c:pt>
                <c:pt idx="12">
                  <c:v>1.6776751560316445</c:v>
                </c:pt>
                <c:pt idx="13">
                  <c:v>1.9156058900327704</c:v>
                </c:pt>
                <c:pt idx="14">
                  <c:v>2.1854305846157791</c:v>
                </c:pt>
                <c:pt idx="15">
                  <c:v>2.4829784039695921</c:v>
                </c:pt>
                <c:pt idx="16">
                  <c:v>2.8270406557569596</c:v>
                </c:pt>
                <c:pt idx="17">
                  <c:v>3.170629396683609</c:v>
                </c:pt>
                <c:pt idx="18">
                  <c:v>3.5873105965624226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D-4435-B88F-6766E7C1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</c:hiLowLines>
        <c:smooth val="0"/>
        <c:axId val="2029944959"/>
        <c:axId val="2029945375"/>
      </c:lineChart>
      <c:catAx>
        <c:axId val="2029944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29945375"/>
        <c:crosses val="autoZero"/>
        <c:auto val="1"/>
        <c:lblAlgn val="ctr"/>
        <c:lblOffset val="100"/>
        <c:tickLblSkip val="2"/>
        <c:noMultiLvlLbl val="0"/>
      </c:catAx>
      <c:valAx>
        <c:axId val="202994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MtCO2 Acumuladas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2994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713400210915261E-2"/>
          <c:y val="0.91315859574914637"/>
          <c:w val="0.88572346461904428"/>
          <c:h val="8.038161705217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5E8678-A21E-4A58-AFA3-20497B87EABE}">
  <sheetPr>
    <tabColor rgb="FF5B9BD5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D5975B-51E1-421C-9CBA-2A30C6433DA4}">
  <sheetPr>
    <tabColor rgb="FF5B9BD5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6E2044-E4DA-47D6-9D3F-6D7A33ADFDF1}">
  <sheetPr>
    <tabColor rgb="FF5B9BD5"/>
  </sheetPr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D99120A0-C889-167C-5E76-29622DE0C8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6FE218F1-C31A-7CFA-4AEE-0B9FD08247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ED6EB4E8-C9B0-7255-9F2C-A646CC508E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30.520137962965" createdVersion="8" refreshedVersion="8" minRefreshableVersion="3" recordCount="3727" xr:uid="{354FD8C7-E64A-45B0-83E8-95A4BE75479A}">
  <cacheSource type="worksheet">
    <worksheetSource ref="A1:Q3728" sheet="Data CNE"/>
  </cacheSource>
  <cacheFields count="17">
    <cacheField name="AÑO" numFmtId="0">
      <sharedItems containsSemiMixedTypes="0" containsString="0" containsNumber="1" containsInteger="1" minValue="2008" maxValue="2022" count="15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MES" numFmtId="0">
      <sharedItems containsSemiMixedTypes="0" containsString="0" containsNumber="1" containsInteger="1" minValue="1" maxValue="12"/>
    </cacheField>
    <cacheField name="MES NOMBRE" numFmtId="0">
      <sharedItems/>
    </cacheField>
    <cacheField name="PROPIETARIO" numFmtId="0">
      <sharedItems/>
    </cacheField>
    <cacheField name="CENTRAL" numFmtId="0">
      <sharedItems/>
    </cacheField>
    <cacheField name="UNIDAD" numFmtId="0">
      <sharedItems containsBlank="1"/>
    </cacheField>
    <cacheField name="TIPO DE COMBUSTIBLE" numFmtId="0">
      <sharedItems/>
    </cacheField>
    <cacheField name="GENERACIÓN [MWh]" numFmtId="164">
      <sharedItems containsSemiMixedTypes="0" containsString="0" containsNumber="1" minValue="0.7964" maxValue="273020"/>
    </cacheField>
    <cacheField name="CONSUMO COMBUSTIBLE" numFmtId="164">
      <sharedItems containsSemiMixedTypes="0" containsString="0" containsNumber="1" minValue="0.4" maxValue="88828.039871999994"/>
    </cacheField>
    <cacheField name="UNIDAD COMBUSTIBLE" numFmtId="0">
      <sharedItems/>
    </cacheField>
    <cacheField name="SUBSISTEMA" numFmtId="0">
      <sharedItems/>
    </cacheField>
    <cacheField name="tCO2" numFmtId="41">
      <sharedItems containsSemiMixedTypes="0" containsString="0" containsNumber="1" minValue="1.0534656" maxValue="233943.210801451"/>
    </cacheField>
    <cacheField name="CN" numFmtId="166">
      <sharedItems containsSemiMixedTypes="0" containsString="0" containsNumber="1" minValue="7.7952000000000014E-7" maxValue="0.17310808410255363"/>
    </cacheField>
    <cacheField name="FECHA" numFmtId="14">
      <sharedItems containsSemiMixedTypes="0" containsNonDate="0" containsDate="1" containsString="0" minDate="1964-01-01T00:00:00" maxDate="2019-05-17T00:00:00"/>
    </cacheField>
    <cacheField name="MENOR" numFmtId="0">
      <sharedItems/>
    </cacheField>
    <cacheField name="ANGAMOS" numFmtId="0">
      <sharedItems/>
    </cacheField>
    <cacheField name="GRUPO" numFmtId="0">
      <sharedItems containsBlank="1" count="4">
        <s v="ANTES ANGAMOS"/>
        <s v="POST ANGAMOS"/>
        <s v="ANGAMO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7">
  <r>
    <x v="0"/>
    <n v="1"/>
    <s v="Enero"/>
    <s v="Aes Gener"/>
    <s v="Termoeléctrica Norgener"/>
    <s v="NTO2"/>
    <s v="Carbón"/>
    <n v="44840.87"/>
    <n v="16659.099999999999"/>
    <s v="Ton"/>
    <s v="SING"/>
    <n v="43874.471942399992"/>
    <n v="3.2465254079999999E-2"/>
    <d v="1997-04-07T00:00:00"/>
    <b v="1"/>
    <b v="0"/>
    <x v="0"/>
  </r>
  <r>
    <x v="0"/>
    <n v="1"/>
    <s v="Enero"/>
    <s v="Aes Gener"/>
    <s v="Termoeléctrica Norgener"/>
    <s v="NTO1"/>
    <s v="Carbón"/>
    <n v="94185.44"/>
    <n v="35298"/>
    <s v="Ton"/>
    <s v="SING"/>
    <n v="92963.071872"/>
    <n v="6.8788742400000005E-2"/>
    <d v="1997-04-07T00:00:00"/>
    <b v="1"/>
    <b v="0"/>
    <x v="0"/>
  </r>
  <r>
    <x v="0"/>
    <n v="1"/>
    <s v="Enero"/>
    <s v="Celta"/>
    <s v="Termoeléctrica Tarapacá"/>
    <s v="CTTAR"/>
    <s v="Carbón"/>
    <n v="96272.85"/>
    <n v="40325.199999999997"/>
    <s v="Ton"/>
    <s v="SING"/>
    <n v="106203.02753279998"/>
    <n v="7.8585749760000004E-2"/>
    <d v="1995-01-01T00:00:00"/>
    <b v="1"/>
    <b v="0"/>
    <x v="0"/>
  </r>
  <r>
    <x v="0"/>
    <n v="1"/>
    <s v="Enero"/>
    <s v="E-Cl"/>
    <s v="Termoeléctrica Mejillones"/>
    <s v="CTM2"/>
    <s v="Carbón + Petcoke"/>
    <n v="95259"/>
    <n v="37103.199999999997"/>
    <s v="Ton"/>
    <s v="SING"/>
    <n v="97717.362124799998"/>
    <n v="7.2306716160000006E-2"/>
    <d v="1998-03-31T00:00:00"/>
    <b v="1"/>
    <b v="0"/>
    <x v="0"/>
  </r>
  <r>
    <x v="0"/>
    <n v="1"/>
    <s v="Enero"/>
    <s v="E-Cl"/>
    <s v="Termoeléctrica Mejillones"/>
    <s v="CTM1"/>
    <s v="Carbón + Petcoke"/>
    <n v="114312"/>
    <n v="46400.800000000003"/>
    <s v="Ton"/>
    <s v="SING"/>
    <n v="122204.11653119999"/>
    <n v="9.0425879040000018E-2"/>
    <d v="1998-03-31T00:00:00"/>
    <b v="1"/>
    <b v="0"/>
    <x v="0"/>
  </r>
  <r>
    <x v="0"/>
    <n v="1"/>
    <s v="Enero"/>
    <s v="E-Cl"/>
    <s v="Termoeléctrica Tocopilla"/>
    <s v="U13"/>
    <s v="Carbón"/>
    <n v="56155.8"/>
    <n v="25585.9"/>
    <s v="Ton"/>
    <s v="SING"/>
    <n v="67384.6637376"/>
    <n v="4.9861801920000004E-2"/>
    <d v="1993-01-01T00:00:00"/>
    <b v="1"/>
    <b v="0"/>
    <x v="0"/>
  </r>
  <r>
    <x v="0"/>
    <n v="1"/>
    <s v="Enero"/>
    <s v="E-Cl"/>
    <s v="Termoeléctrica Tocopilla"/>
    <s v="U12"/>
    <s v="Carbón"/>
    <n v="57061.919999999998"/>
    <n v="27224.400000000001"/>
    <s v="Ton"/>
    <s v="SING"/>
    <n v="71699.922201599999"/>
    <n v="5.3054910720000008E-2"/>
    <d v="1993-01-01T00:00:00"/>
    <b v="1"/>
    <b v="0"/>
    <x v="0"/>
  </r>
  <r>
    <x v="0"/>
    <n v="1"/>
    <s v="Enero"/>
    <s v="E-Cl"/>
    <s v="Termoeléctrica Tocopilla"/>
    <s v="U15"/>
    <s v="Carbón"/>
    <n v="85259.520000000004"/>
    <n v="34714.400000000001"/>
    <s v="Ton"/>
    <s v="SING"/>
    <n v="91426.0655616"/>
    <n v="6.7651422719999993E-2"/>
    <d v="1993-01-01T00:00:00"/>
    <b v="1"/>
    <b v="0"/>
    <x v="0"/>
  </r>
  <r>
    <x v="0"/>
    <n v="2"/>
    <s v="Febrero"/>
    <s v="Aes Gener"/>
    <s v="Termoeléctrica Norgener"/>
    <s v="NTO2"/>
    <s v="Carbón"/>
    <n v="89993.06"/>
    <n v="33421.5"/>
    <s v="Ton"/>
    <s v="SING"/>
    <n v="88021.001376"/>
    <n v="6.513181920000001E-2"/>
    <d v="1997-04-07T00:00:00"/>
    <b v="1"/>
    <b v="0"/>
    <x v="0"/>
  </r>
  <r>
    <x v="0"/>
    <n v="2"/>
    <s v="Febrero"/>
    <s v="Aes Gener"/>
    <s v="Termoeléctrica Norgener"/>
    <s v="NTO1"/>
    <s v="Carbón"/>
    <n v="89380.96"/>
    <n v="33504.300000000003"/>
    <s v="Ton"/>
    <s v="SING"/>
    <n v="88239.068755200002"/>
    <n v="6.5293179840000007E-2"/>
    <d v="1997-04-07T00:00:00"/>
    <b v="1"/>
    <b v="0"/>
    <x v="0"/>
  </r>
  <r>
    <x v="0"/>
    <n v="2"/>
    <s v="Febrero"/>
    <s v="Celta"/>
    <s v="Termoeléctrica Tarapacá"/>
    <s v="CTTAR"/>
    <s v="Carbón"/>
    <n v="93822"/>
    <n v="39339.300000000003"/>
    <s v="Ton"/>
    <s v="SING"/>
    <n v="103606.49819519999"/>
    <n v="7.6664427840000021E-2"/>
    <d v="1995-01-01T00:00:00"/>
    <b v="1"/>
    <b v="0"/>
    <x v="0"/>
  </r>
  <r>
    <x v="0"/>
    <n v="2"/>
    <s v="Febrero"/>
    <s v="E-Cl"/>
    <s v="Termoeléctrica Mejillones"/>
    <s v="CTM2"/>
    <s v="Carbón + Petcoke"/>
    <n v="100972"/>
    <n v="39244.9"/>
    <s v="Ton"/>
    <s v="SING"/>
    <n v="103357.88031359999"/>
    <n v="7.6480461119999996E-2"/>
    <d v="1998-03-31T00:00:00"/>
    <b v="1"/>
    <b v="0"/>
    <x v="0"/>
  </r>
  <r>
    <x v="0"/>
    <n v="2"/>
    <s v="Febrero"/>
    <s v="E-Cl"/>
    <s v="Termoeléctrica Mejillones"/>
    <s v="CTM1"/>
    <s v="Carbón + Petcoke"/>
    <n v="98114"/>
    <n v="39800.9"/>
    <s v="Ton"/>
    <s v="SING"/>
    <n v="104822.19749760001"/>
    <n v="7.7563993920000018E-2"/>
    <d v="1998-03-31T00:00:00"/>
    <b v="1"/>
    <b v="0"/>
    <x v="0"/>
  </r>
  <r>
    <x v="0"/>
    <n v="2"/>
    <s v="Febrero"/>
    <s v="E-Cl"/>
    <s v="Termoeléctrica Tocopilla"/>
    <s v="U13"/>
    <s v="Carbón"/>
    <n v="52945.72"/>
    <n v="24113.599999999999"/>
    <s v="Ton"/>
    <s v="SING"/>
    <n v="63507.120230399996"/>
    <n v="4.6992583680000005E-2"/>
    <d v="1993-01-01T00:00:00"/>
    <b v="1"/>
    <b v="0"/>
    <x v="0"/>
  </r>
  <r>
    <x v="0"/>
    <n v="2"/>
    <s v="Febrero"/>
    <s v="E-Cl"/>
    <s v="Termoeléctrica Tocopilla"/>
    <s v="U15"/>
    <s v="Carbón"/>
    <n v="83436.195000000007"/>
    <n v="33985.4"/>
    <s v="Ton"/>
    <s v="SING"/>
    <n v="89506.124505600004"/>
    <n v="6.6230747520000008E-2"/>
    <d v="1993-01-01T00:00:00"/>
    <b v="1"/>
    <b v="0"/>
    <x v="0"/>
  </r>
  <r>
    <x v="0"/>
    <n v="2"/>
    <s v="Febrero"/>
    <s v="E-Cl"/>
    <s v="Termoeléctrica Tocopilla"/>
    <s v="U14"/>
    <s v="Carbón"/>
    <n v="1011.495"/>
    <n v="445.2"/>
    <s v="Ton"/>
    <s v="SING"/>
    <n v="1172.5072127999999"/>
    <n v="8.6760576000000013E-4"/>
    <d v="1993-01-01T00:00:00"/>
    <b v="1"/>
    <b v="0"/>
    <x v="0"/>
  </r>
  <r>
    <x v="0"/>
    <n v="2"/>
    <s v="Febrero"/>
    <s v="E-Cl"/>
    <s v="Termoeléctrica Tocopilla"/>
    <s v="U12"/>
    <s v="Carbón"/>
    <n v="52430.64"/>
    <n v="25018.799999999999"/>
    <s v="Ton"/>
    <s v="SING"/>
    <n v="65891.112883199996"/>
    <n v="4.875663744E-2"/>
    <d v="1993-01-01T00:00:00"/>
    <b v="1"/>
    <b v="0"/>
    <x v="0"/>
  </r>
  <r>
    <x v="0"/>
    <n v="3"/>
    <s v="Marzo"/>
    <s v="Aes Gener"/>
    <s v="Termoeléctrica Norgener"/>
    <s v="NTO2"/>
    <s v="Carbón"/>
    <n v="96522.47"/>
    <n v="35846.5"/>
    <s v="Ton"/>
    <s v="SING"/>
    <n v="94407.63657599999"/>
    <n v="6.9857659200000005E-2"/>
    <d v="1997-04-07T00:00:00"/>
    <b v="1"/>
    <b v="0"/>
    <x v="0"/>
  </r>
  <r>
    <x v="0"/>
    <n v="3"/>
    <s v="Marzo"/>
    <s v="Aes Gener"/>
    <s v="Termoeléctrica Norgener"/>
    <s v="NTO1"/>
    <s v="Carbón"/>
    <n v="93399.08"/>
    <n v="35016.199999999997"/>
    <s v="Ton"/>
    <s v="SING"/>
    <n v="92220.905356799994"/>
    <n v="6.8239570560000004E-2"/>
    <d v="1997-04-07T00:00:00"/>
    <b v="1"/>
    <b v="0"/>
    <x v="0"/>
  </r>
  <r>
    <x v="0"/>
    <n v="3"/>
    <s v="Marzo"/>
    <s v="Aes Gener"/>
    <s v="Ventanas 1"/>
    <m/>
    <s v="Carbón"/>
    <n v="82829.25"/>
    <n v="34374.138749999998"/>
    <s v="Ton"/>
    <s v="SIC"/>
    <n v="90529.931756879989"/>
    <n v="6.6988321596000003E-2"/>
    <d v="1964-01-01T00:00:00"/>
    <b v="1"/>
    <b v="0"/>
    <x v="0"/>
  </r>
  <r>
    <x v="0"/>
    <n v="3"/>
    <s v="Marzo"/>
    <s v="Aes Gener"/>
    <s v="Ventanas 2"/>
    <m/>
    <s v="Carbón"/>
    <n v="150779.4"/>
    <n v="59859.421800000004"/>
    <s v="Ton"/>
    <s v="SIC"/>
    <n v="157649.60425547519"/>
    <n v="0.11665404120384003"/>
    <d v="1977-01-01T00:00:00"/>
    <b v="1"/>
    <b v="0"/>
    <x v="0"/>
  </r>
  <r>
    <x v="0"/>
    <n v="3"/>
    <s v="Marzo"/>
    <s v="Celta"/>
    <s v="Termoeléctrica Tarapacá"/>
    <s v="CTTAR"/>
    <s v="Carbón"/>
    <n v="86999"/>
    <n v="36503.1"/>
    <s v="Ton"/>
    <s v="SING"/>
    <n v="96136.900358400002"/>
    <n v="7.1137241280000013E-2"/>
    <d v="1995-01-01T00:00:00"/>
    <b v="1"/>
    <b v="0"/>
    <x v="0"/>
  </r>
  <r>
    <x v="0"/>
    <n v="3"/>
    <s v="Marzo"/>
    <s v="E-Cl"/>
    <s v="Termoeléctrica Mejillones"/>
    <s v="CTM1"/>
    <s v="Carbón + Petcoke"/>
    <n v="102701.44"/>
    <n v="41682.300000000003"/>
    <s v="Ton"/>
    <s v="SING"/>
    <n v="109777.1729472"/>
    <n v="8.1230466240000007E-2"/>
    <d v="1998-03-31T00:00:00"/>
    <b v="1"/>
    <b v="0"/>
    <x v="0"/>
  </r>
  <r>
    <x v="0"/>
    <n v="3"/>
    <s v="Marzo"/>
    <s v="E-Cl"/>
    <s v="Termoeléctrica Mejillones"/>
    <s v="CTM2"/>
    <s v="Carbón + Petcoke"/>
    <n v="76709"/>
    <n v="29872.2"/>
    <s v="Ton"/>
    <s v="SING"/>
    <n v="78673.337740799994"/>
    <n v="5.8214943360000007E-2"/>
    <d v="1998-03-31T00:00:00"/>
    <b v="1"/>
    <b v="0"/>
    <x v="0"/>
  </r>
  <r>
    <x v="0"/>
    <n v="3"/>
    <s v="Marzo"/>
    <s v="E-Cl"/>
    <s v="Termoeléctrica Tocopilla"/>
    <s v="U14"/>
    <s v="Carbón"/>
    <n v="77143.88"/>
    <n v="32740"/>
    <s v="Ton"/>
    <s v="SING"/>
    <n v="86226.159359999991"/>
    <n v="6.3803711999999999E-2"/>
    <d v="1993-01-01T00:00:00"/>
    <b v="1"/>
    <b v="0"/>
    <x v="0"/>
  </r>
  <r>
    <x v="0"/>
    <n v="3"/>
    <s v="Marzo"/>
    <s v="E-Cl"/>
    <s v="Termoeléctrica Tocopilla"/>
    <s v="U13"/>
    <s v="Carbón"/>
    <n v="51784.9"/>
    <n v="23539"/>
    <s v="Ton"/>
    <s v="SING"/>
    <n v="61993.816896000004"/>
    <n v="4.5872803200000006E-2"/>
    <d v="1993-01-01T00:00:00"/>
    <b v="1"/>
    <b v="0"/>
    <x v="0"/>
  </r>
  <r>
    <x v="0"/>
    <n v="3"/>
    <s v="Marzo"/>
    <s v="E-Cl"/>
    <s v="Termoeléctrica Tocopilla"/>
    <s v="U12"/>
    <s v="Carbón"/>
    <n v="8462.92"/>
    <n v="4039.4"/>
    <s v="Ton"/>
    <s v="SING"/>
    <n v="10638.4223616"/>
    <n v="7.8719827200000002E-3"/>
    <d v="1993-01-01T00:00:00"/>
    <b v="1"/>
    <b v="0"/>
    <x v="0"/>
  </r>
  <r>
    <x v="0"/>
    <n v="3"/>
    <s v="Marzo"/>
    <s v="E-Cl"/>
    <s v="Termoeléctrica Tocopilla"/>
    <s v="U15"/>
    <s v="Carbón"/>
    <n v="82495.850000000006"/>
    <n v="33710.300000000003"/>
    <s v="Ton"/>
    <s v="SING"/>
    <n v="88781.603539200005"/>
    <n v="6.5694632640000014E-2"/>
    <d v="1993-01-01T00:00:00"/>
    <b v="1"/>
    <b v="0"/>
    <x v="0"/>
  </r>
  <r>
    <x v="0"/>
    <n v="3"/>
    <s v="Marzo"/>
    <s v="Enel"/>
    <s v="Bocamina"/>
    <m/>
    <s v="Carbón"/>
    <n v="88309.239999999991"/>
    <n v="33557.511199999994"/>
    <s v="Ton"/>
    <s v="SIC"/>
    <n v="88379.20917703677"/>
    <n v="6.5396877826559993E-2"/>
    <d v="1970-01-01T00:00:00"/>
    <b v="1"/>
    <b v="0"/>
    <x v="0"/>
  </r>
  <r>
    <x v="0"/>
    <n v="3"/>
    <s v="Marzo"/>
    <s v="Guacolda"/>
    <s v="Guacolda 1"/>
    <m/>
    <s v="Carbón"/>
    <n v="104199"/>
    <n v="37511.64"/>
    <s v="Ton"/>
    <s v="SIC"/>
    <n v="98793.055848959993"/>
    <n v="7.3102684032000015E-2"/>
    <d v="1995-01-01T00:00:00"/>
    <b v="1"/>
    <b v="0"/>
    <x v="0"/>
  </r>
  <r>
    <x v="0"/>
    <n v="3"/>
    <s v="Marzo"/>
    <s v="Guacolda"/>
    <s v="Guacolda 2"/>
    <m/>
    <s v="Carbón"/>
    <n v="103480.84"/>
    <n v="37253.102399999996"/>
    <s v="Ton"/>
    <s v="SIC"/>
    <n v="98112.154679193583"/>
    <n v="7.2598845957120003E-2"/>
    <d v="1996-01-01T00:00:00"/>
    <b v="1"/>
    <b v="0"/>
    <x v="0"/>
  </r>
  <r>
    <x v="0"/>
    <n v="4"/>
    <s v="Abril"/>
    <s v="Aes Gener"/>
    <s v="Termoeléctrica Norgener"/>
    <s v="NTO1"/>
    <s v="Carbón"/>
    <n v="92114.4"/>
    <n v="34519.199999999997"/>
    <s v="Ton"/>
    <s v="SING"/>
    <n v="90911.974348799995"/>
    <n v="6.7271016959999999E-2"/>
    <d v="1997-04-07T00:00:00"/>
    <b v="1"/>
    <b v="0"/>
    <x v="0"/>
  </r>
  <r>
    <x v="0"/>
    <n v="4"/>
    <s v="Abril"/>
    <s v="Aes Gener"/>
    <s v="Termoeléctrica Norgener"/>
    <s v="NTO2"/>
    <s v="Carbón"/>
    <n v="83461.3"/>
    <n v="30986.9"/>
    <s v="Ton"/>
    <s v="SING"/>
    <n v="81609.083001599996"/>
    <n v="6.0387270720000004E-2"/>
    <d v="1997-04-07T00:00:00"/>
    <b v="1"/>
    <b v="0"/>
    <x v="0"/>
  </r>
  <r>
    <x v="0"/>
    <n v="4"/>
    <s v="Abril"/>
    <s v="Aes Gener"/>
    <s v="Ventanas 1"/>
    <m/>
    <s v="Carbón"/>
    <n v="78810.164999999994"/>
    <n v="32706.218474999994"/>
    <s v="Ton"/>
    <s v="SIC"/>
    <n v="86137.190173742376"/>
    <n v="6.3737878564080003E-2"/>
    <d v="1964-01-01T00:00:00"/>
    <b v="1"/>
    <b v="0"/>
    <x v="0"/>
  </r>
  <r>
    <x v="0"/>
    <n v="4"/>
    <s v="Abril"/>
    <s v="Aes Gener"/>
    <s v="Ventanas 2"/>
    <m/>
    <s v="Carbón"/>
    <n v="137332.01999999999"/>
    <n v="54520.81194"/>
    <s v="Ton"/>
    <s v="SIC"/>
    <n v="143589.49965714815"/>
    <n v="0.10625015830867202"/>
    <d v="1977-01-01T00:00:00"/>
    <b v="1"/>
    <b v="0"/>
    <x v="0"/>
  </r>
  <r>
    <x v="0"/>
    <n v="4"/>
    <s v="Abril"/>
    <s v="Celta"/>
    <s v="Termoeléctrica Tarapacá"/>
    <s v="CTTAR"/>
    <s v="Carbón"/>
    <n v="95120"/>
    <n v="39868.800000000003"/>
    <s v="Ton"/>
    <s v="SING"/>
    <n v="105001.0232832"/>
    <n v="7.769631744000001E-2"/>
    <d v="1995-01-01T00:00:00"/>
    <b v="1"/>
    <b v="0"/>
    <x v="0"/>
  </r>
  <r>
    <x v="0"/>
    <n v="4"/>
    <s v="Abril"/>
    <s v="E-Cl"/>
    <s v="Termoeléctrica Mejillones"/>
    <s v="CTM2"/>
    <s v="Carbón + Petcoke"/>
    <n v="99727"/>
    <n v="38852.800000000003"/>
    <s v="Ton"/>
    <s v="SING"/>
    <n v="102325.22065920001"/>
    <n v="7.571633664000002E-2"/>
    <d v="1998-03-31T00:00:00"/>
    <b v="1"/>
    <b v="0"/>
    <x v="0"/>
  </r>
  <r>
    <x v="0"/>
    <n v="4"/>
    <s v="Abril"/>
    <s v="E-Cl"/>
    <s v="Termoeléctrica Mejillones"/>
    <s v="CTM1"/>
    <s v="Carbón + Petcoke"/>
    <n v="107377"/>
    <n v="43567.1"/>
    <s v="Ton"/>
    <s v="SING"/>
    <n v="114741.10285439999"/>
    <n v="8.4903564479999999E-2"/>
    <d v="1998-03-31T00:00:00"/>
    <b v="1"/>
    <b v="0"/>
    <x v="0"/>
  </r>
  <r>
    <x v="0"/>
    <n v="4"/>
    <s v="Abril"/>
    <s v="E-Cl"/>
    <s v="Termoeléctrica Tocopilla"/>
    <s v="U14"/>
    <s v="Carbón"/>
    <n v="84189.375"/>
    <n v="35631.5"/>
    <s v="Ton"/>
    <s v="SING"/>
    <n v="93841.398815999986"/>
    <n v="6.9438667200000012E-2"/>
    <d v="1993-01-01T00:00:00"/>
    <b v="1"/>
    <b v="0"/>
    <x v="0"/>
  </r>
  <r>
    <x v="0"/>
    <n v="4"/>
    <s v="Abril"/>
    <s v="E-Cl"/>
    <s v="Termoeléctrica Tocopilla"/>
    <s v="U13"/>
    <s v="Carbón"/>
    <n v="49063.92"/>
    <n v="22325.9"/>
    <s v="Ton"/>
    <s v="SING"/>
    <n v="58798.919097600003"/>
    <n v="4.3508713920000011E-2"/>
    <d v="1993-01-01T00:00:00"/>
    <b v="1"/>
    <b v="0"/>
    <x v="0"/>
  </r>
  <r>
    <x v="0"/>
    <n v="4"/>
    <s v="Abril"/>
    <s v="E-Cl"/>
    <s v="Termoeléctrica Tocopilla"/>
    <s v="U15"/>
    <s v="Carbón"/>
    <n v="11691.344999999999"/>
    <n v="4779.1000000000004"/>
    <s v="Ton"/>
    <s v="SING"/>
    <n v="12586.5436224"/>
    <n v="9.313510080000002E-3"/>
    <d v="1993-01-01T00:00:00"/>
    <b v="1"/>
    <b v="0"/>
    <x v="0"/>
  </r>
  <r>
    <x v="0"/>
    <n v="4"/>
    <s v="Abril"/>
    <s v="E-Cl"/>
    <s v="Termoeléctrica Tocopilla"/>
    <s v="U12"/>
    <s v="Carbón"/>
    <n v="46081.24"/>
    <n v="21987.7"/>
    <s v="Ton"/>
    <s v="SING"/>
    <n v="57908.213932799998"/>
    <n v="4.2849629760000008E-2"/>
    <d v="1993-01-01T00:00:00"/>
    <b v="1"/>
    <b v="0"/>
    <x v="0"/>
  </r>
  <r>
    <x v="0"/>
    <n v="4"/>
    <s v="Abril"/>
    <s v="Enel"/>
    <s v="Bocamina"/>
    <m/>
    <s v="Carbón"/>
    <n v="84232.459999999992"/>
    <n v="32008.334799999997"/>
    <s v="Ton"/>
    <s v="SIC"/>
    <n v="84299.199062707194"/>
    <n v="6.2377842858240003E-2"/>
    <d v="1970-01-01T00:00:00"/>
    <b v="1"/>
    <b v="0"/>
    <x v="0"/>
  </r>
  <r>
    <x v="0"/>
    <n v="4"/>
    <s v="Abril"/>
    <s v="Guacolda"/>
    <s v="Guacolda 1"/>
    <m/>
    <s v="Carbón"/>
    <n v="90913.98"/>
    <n v="32729.032799999997"/>
    <s v="Ton"/>
    <s v="SIC"/>
    <n v="86197.27544017919"/>
    <n v="6.3782339120639991E-2"/>
    <d v="1995-01-01T00:00:00"/>
    <b v="1"/>
    <b v="0"/>
    <x v="0"/>
  </r>
  <r>
    <x v="0"/>
    <n v="4"/>
    <s v="Abril"/>
    <s v="Guacolda"/>
    <s v="Guacolda 2"/>
    <m/>
    <s v="Carbón"/>
    <n v="100455.92"/>
    <n v="36164.131199999996"/>
    <s v="Ton"/>
    <s v="SIC"/>
    <n v="95244.170432716783"/>
    <n v="7.0476658882560009E-2"/>
    <d v="1996-01-01T00:00:00"/>
    <b v="1"/>
    <b v="0"/>
    <x v="0"/>
  </r>
  <r>
    <x v="0"/>
    <n v="5"/>
    <s v="Mayo"/>
    <s v="Aes Gener"/>
    <s v="Termoeléctrica Norgener"/>
    <s v="NTO2"/>
    <s v="Carbón"/>
    <n v="96544.36"/>
    <n v="35852"/>
    <s v="Ton"/>
    <s v="SING"/>
    <n v="94422.121727999998"/>
    <n v="6.9868377600000003E-2"/>
    <d v="1997-04-07T00:00:00"/>
    <b v="1"/>
    <b v="0"/>
    <x v="0"/>
  </r>
  <r>
    <x v="0"/>
    <n v="5"/>
    <s v="Mayo"/>
    <s v="Aes Gener"/>
    <s v="Termoeléctrica Norgener"/>
    <s v="NTO1"/>
    <s v="Carbón"/>
    <n v="88554.96"/>
    <n v="33192"/>
    <s v="Ton"/>
    <s v="SING"/>
    <n v="87416.575488000002"/>
    <n v="6.4684569600000005E-2"/>
    <d v="1997-04-07T00:00:00"/>
    <b v="1"/>
    <b v="0"/>
    <x v="0"/>
  </r>
  <r>
    <x v="0"/>
    <n v="5"/>
    <s v="Mayo"/>
    <s v="Aes Gener"/>
    <s v="Ventanas 1"/>
    <m/>
    <s v="Carbón"/>
    <n v="74021.849999999991"/>
    <n v="30719.067749999995"/>
    <s v="Ton"/>
    <s v="SIC"/>
    <n v="80903.702846735978"/>
    <n v="5.9865319231199997E-2"/>
    <d v="1964-01-01T00:00:00"/>
    <b v="1"/>
    <b v="0"/>
    <x v="0"/>
  </r>
  <r>
    <x v="0"/>
    <n v="5"/>
    <s v="Mayo"/>
    <s v="Aes Gener"/>
    <s v="Ventanas 2"/>
    <m/>
    <s v="Carbón"/>
    <n v="104569.14"/>
    <n v="41513.948580000004"/>
    <s v="Ton"/>
    <s v="SIC"/>
    <n v="109333.79187299711"/>
    <n v="8.0902382992704011E-2"/>
    <d v="1977-01-01T00:00:00"/>
    <b v="1"/>
    <b v="0"/>
    <x v="0"/>
  </r>
  <r>
    <x v="0"/>
    <n v="5"/>
    <s v="Mayo"/>
    <s v="Celta"/>
    <s v="Termoeléctrica Tarapacá"/>
    <s v="CTTAR"/>
    <s v="Carbón"/>
    <n v="104394"/>
    <n v="43753.7"/>
    <s v="Ton"/>
    <s v="SING"/>
    <n v="115232.54455679997"/>
    <n v="8.5267210560000001E-2"/>
    <d v="1995-01-01T00:00:00"/>
    <b v="1"/>
    <b v="0"/>
    <x v="0"/>
  </r>
  <r>
    <x v="0"/>
    <n v="5"/>
    <s v="Mayo"/>
    <s v="E-Cl"/>
    <s v="Termoeléctrica Mejillones"/>
    <s v="CTM1"/>
    <s v="Carbón + Petcoke"/>
    <n v="30033"/>
    <n v="12166.3"/>
    <s v="Ton"/>
    <s v="SING"/>
    <n v="32041.946323199998"/>
    <n v="2.3709685440000003E-2"/>
    <d v="1998-03-31T00:00:00"/>
    <b v="1"/>
    <b v="0"/>
    <x v="0"/>
  </r>
  <r>
    <x v="0"/>
    <n v="5"/>
    <s v="Mayo"/>
    <s v="E-Cl"/>
    <s v="Termoeléctrica Mejillones"/>
    <s v="CTM2"/>
    <s v="Carbón + Petcoke"/>
    <n v="119226"/>
    <n v="46443.5"/>
    <s v="Ton"/>
    <s v="SING"/>
    <n v="122316.57398399999"/>
    <n v="9.050909280000001E-2"/>
    <d v="1998-03-31T00:00:00"/>
    <b v="1"/>
    <b v="0"/>
    <x v="0"/>
  </r>
  <r>
    <x v="0"/>
    <n v="5"/>
    <s v="Mayo"/>
    <s v="E-Cl"/>
    <s v="Termoeléctrica Tocopilla"/>
    <s v="U13"/>
    <s v="Carbón"/>
    <n v="55643.6"/>
    <n v="25349.200000000001"/>
    <s v="Ton"/>
    <s v="SING"/>
    <n v="66761.275468799999"/>
    <n v="4.9400520959999999E-2"/>
    <d v="1993-01-01T00:00:00"/>
    <b v="1"/>
    <b v="0"/>
    <x v="0"/>
  </r>
  <r>
    <x v="0"/>
    <n v="5"/>
    <s v="Mayo"/>
    <s v="E-Cl"/>
    <s v="Termoeléctrica Tocopilla"/>
    <s v="U12"/>
    <s v="Carbón"/>
    <n v="42483.4"/>
    <n v="20269.7"/>
    <s v="Ton"/>
    <s v="SING"/>
    <n v="53383.579180799999"/>
    <n v="3.9501591360000005E-2"/>
    <d v="1993-01-01T00:00:00"/>
    <b v="1"/>
    <b v="0"/>
    <x v="0"/>
  </r>
  <r>
    <x v="0"/>
    <n v="5"/>
    <s v="Mayo"/>
    <s v="E-Cl"/>
    <s v="Termoeléctrica Tocopilla"/>
    <s v="U15"/>
    <s v="Carbón"/>
    <n v="77996.835000000006"/>
    <n v="31770.9"/>
    <s v="Ton"/>
    <s v="SING"/>
    <n v="83673.875577600003"/>
    <n v="6.1915129920000013E-2"/>
    <d v="1993-01-01T00:00:00"/>
    <b v="1"/>
    <b v="0"/>
    <x v="0"/>
  </r>
  <r>
    <x v="0"/>
    <n v="5"/>
    <s v="Mayo"/>
    <s v="E-Cl"/>
    <s v="Termoeléctrica Tocopilla"/>
    <s v="U14"/>
    <s v="Carbón"/>
    <n v="83487.705000000002"/>
    <n v="35267.199999999997"/>
    <s v="Ton"/>
    <s v="SING"/>
    <n v="92881.955020799986"/>
    <n v="6.8728719359999996E-2"/>
    <d v="1993-01-01T00:00:00"/>
    <b v="1"/>
    <b v="0"/>
    <x v="0"/>
  </r>
  <r>
    <x v="0"/>
    <n v="5"/>
    <s v="Mayo"/>
    <s v="Enel"/>
    <s v="Bocamina"/>
    <m/>
    <s v="Carbón"/>
    <n v="81806.319999999992"/>
    <n v="31086.401599999997"/>
    <s v="Ton"/>
    <s v="SIC"/>
    <n v="81871.136783462396"/>
    <n v="6.0581179438080002E-2"/>
    <d v="1970-01-01T00:00:00"/>
    <b v="1"/>
    <b v="0"/>
    <x v="0"/>
  </r>
  <r>
    <x v="0"/>
    <n v="5"/>
    <s v="Mayo"/>
    <s v="Guacolda"/>
    <s v="Guacolda 1"/>
    <m/>
    <s v="Carbón"/>
    <n v="103744.04"/>
    <n v="37347.854399999997"/>
    <s v="Ton"/>
    <s v="SIC"/>
    <n v="98361.69961052158"/>
    <n v="7.2783498654720002E-2"/>
    <d v="1995-01-01T00:00:00"/>
    <b v="1"/>
    <b v="0"/>
    <x v="0"/>
  </r>
  <r>
    <x v="0"/>
    <n v="5"/>
    <s v="Mayo"/>
    <s v="Guacolda"/>
    <s v="Guacolda 2"/>
    <m/>
    <s v="Carbón"/>
    <n v="99517.799999999988"/>
    <n v="35826.407999999996"/>
    <s v="Ton"/>
    <s v="SIC"/>
    <n v="94354.720998911987"/>
    <n v="6.9818503910399995E-2"/>
    <d v="1996-01-01T00:00:00"/>
    <b v="1"/>
    <b v="0"/>
    <x v="0"/>
  </r>
  <r>
    <x v="0"/>
    <n v="6"/>
    <s v="Junio"/>
    <s v="Aes Gener"/>
    <s v="Termoeléctrica Norgener"/>
    <s v="NTO1"/>
    <s v="Carbón"/>
    <n v="91554.880000000005"/>
    <n v="34325"/>
    <s v="Ton"/>
    <s v="SING"/>
    <n v="90400.516799999998"/>
    <n v="6.6892560000000018E-2"/>
    <d v="1997-04-07T00:00:00"/>
    <b v="1"/>
    <b v="0"/>
    <x v="0"/>
  </r>
  <r>
    <x v="0"/>
    <n v="6"/>
    <s v="Junio"/>
    <s v="Aes Gener"/>
    <s v="Termoeléctrica Norgener"/>
    <s v="NTO2"/>
    <s v="Carbón"/>
    <n v="94361.84"/>
    <n v="35026.699999999997"/>
    <s v="Ton"/>
    <s v="SING"/>
    <n v="92248.558828799985"/>
    <n v="6.8260032960000008E-2"/>
    <d v="1997-04-07T00:00:00"/>
    <b v="1"/>
    <b v="0"/>
    <x v="0"/>
  </r>
  <r>
    <x v="0"/>
    <n v="6"/>
    <s v="Junio"/>
    <s v="Aes Gener"/>
    <s v="Ventanas 1"/>
    <m/>
    <s v="Carbón"/>
    <n v="74396.069999999992"/>
    <n v="30874.369049999994"/>
    <s v="Ton"/>
    <s v="SIC"/>
    <n v="81312.714289699186"/>
    <n v="6.0167970404639996E-2"/>
    <d v="1964-01-01T00:00:00"/>
    <b v="1"/>
    <b v="0"/>
    <x v="0"/>
  </r>
  <r>
    <x v="0"/>
    <n v="6"/>
    <s v="Junio"/>
    <s v="Aes Gener"/>
    <s v="Ventanas 2"/>
    <m/>
    <s v="Carbón"/>
    <n v="141607.5"/>
    <n v="56218.177500000005"/>
    <s v="Ton"/>
    <s v="SIC"/>
    <n v="148059.79022736"/>
    <n v="0.10955798431200003"/>
    <d v="1977-01-01T00:00:00"/>
    <b v="1"/>
    <b v="0"/>
    <x v="0"/>
  </r>
  <r>
    <x v="0"/>
    <n v="6"/>
    <s v="Junio"/>
    <s v="Celta"/>
    <s v="Termoeléctrica Tarapacá"/>
    <s v="CTTAR"/>
    <s v="Carbón"/>
    <n v="100324"/>
    <n v="42063.8"/>
    <s v="Ton"/>
    <s v="SING"/>
    <n v="110781.9157632"/>
    <n v="8.1973933440000007E-2"/>
    <d v="1995-01-01T00:00:00"/>
    <b v="1"/>
    <b v="0"/>
    <x v="0"/>
  </r>
  <r>
    <x v="0"/>
    <n v="6"/>
    <s v="Junio"/>
    <s v="E-Cl"/>
    <s v="Termoeléctrica Mejillones"/>
    <s v="CTM1"/>
    <s v="Carbón + Petcoke"/>
    <n v="110241"/>
    <n v="44752.5"/>
    <s v="Ton"/>
    <s v="SING"/>
    <n v="117863.04815999999"/>
    <n v="8.7213672000000006E-2"/>
    <d v="1998-03-31T00:00:00"/>
    <b v="1"/>
    <b v="0"/>
    <x v="0"/>
  </r>
  <r>
    <x v="0"/>
    <n v="6"/>
    <s v="Junio"/>
    <s v="E-Cl"/>
    <s v="Termoeléctrica Mejillones"/>
    <s v="CTM2"/>
    <s v="Carbón + Petcoke"/>
    <n v="110231"/>
    <n v="42936.5"/>
    <s v="Ton"/>
    <s v="SING"/>
    <n v="113080.31433599998"/>
    <n v="8.3674651200000005E-2"/>
    <d v="1998-03-31T00:00:00"/>
    <b v="1"/>
    <b v="0"/>
    <x v="0"/>
  </r>
  <r>
    <x v="0"/>
    <n v="6"/>
    <s v="Junio"/>
    <s v="E-Cl"/>
    <s v="Termoeléctrica Tocopilla"/>
    <s v="U15"/>
    <s v="Carbón"/>
    <n v="79843.83"/>
    <n v="32506.1"/>
    <s v="Ton"/>
    <s v="SING"/>
    <n v="85610.145350399995"/>
    <n v="6.3347887680000006E-2"/>
    <d v="1993-01-01T00:00:00"/>
    <b v="1"/>
    <b v="0"/>
    <x v="0"/>
  </r>
  <r>
    <x v="0"/>
    <n v="6"/>
    <s v="Junio"/>
    <s v="E-Cl"/>
    <s v="Termoeléctrica Tocopilla"/>
    <s v="U12"/>
    <s v="Carbón"/>
    <n v="55072.4"/>
    <n v="26275.1"/>
    <s v="Ton"/>
    <s v="SING"/>
    <n v="69199.784966399995"/>
    <n v="5.1204914880000001E-2"/>
    <d v="1993-01-01T00:00:00"/>
    <b v="1"/>
    <b v="0"/>
    <x v="0"/>
  </r>
  <r>
    <x v="0"/>
    <n v="6"/>
    <s v="Junio"/>
    <s v="E-Cl"/>
    <s v="Termoeléctrica Tocopilla"/>
    <s v="U13"/>
    <s v="Carbón"/>
    <n v="46604.52"/>
    <n v="21229.599999999999"/>
    <s v="Ton"/>
    <s v="SING"/>
    <n v="55911.633254399996"/>
    <n v="4.1372244480000007E-2"/>
    <d v="1993-01-01T00:00:00"/>
    <b v="1"/>
    <b v="0"/>
    <x v="0"/>
  </r>
  <r>
    <x v="0"/>
    <n v="6"/>
    <s v="Junio"/>
    <s v="E-Cl"/>
    <s v="Termoeléctrica Tocopilla"/>
    <s v="U14"/>
    <s v="Carbón"/>
    <n v="90131.82"/>
    <n v="38063"/>
    <s v="Ton"/>
    <s v="SING"/>
    <n v="100245.15283199999"/>
    <n v="7.4177174400000004E-2"/>
    <d v="1993-01-01T00:00:00"/>
    <b v="1"/>
    <b v="0"/>
    <x v="0"/>
  </r>
  <r>
    <x v="0"/>
    <n v="6"/>
    <s v="Junio"/>
    <s v="Enel"/>
    <s v="Bocamina"/>
    <m/>
    <s v="Carbón"/>
    <n v="85316.28"/>
    <n v="32420.186399999999"/>
    <s v="Ton"/>
    <s v="SIC"/>
    <n v="85383.877794969594"/>
    <n v="6.3180459256320001E-2"/>
    <d v="1970-01-01T00:00:00"/>
    <b v="1"/>
    <b v="0"/>
    <x v="0"/>
  </r>
  <r>
    <x v="0"/>
    <n v="6"/>
    <s v="Junio"/>
    <s v="Guacolda"/>
    <s v="Guacolda 1"/>
    <m/>
    <s v="Carbón"/>
    <n v="99099.5"/>
    <n v="35675.82"/>
    <s v="Ton"/>
    <s v="SIC"/>
    <n v="93958.122804479994"/>
    <n v="6.9525038016000004E-2"/>
    <d v="1995-01-01T00:00:00"/>
    <b v="1"/>
    <b v="0"/>
    <x v="0"/>
  </r>
  <r>
    <x v="0"/>
    <n v="6"/>
    <s v="Junio"/>
    <s v="Guacolda"/>
    <s v="Guacolda 2"/>
    <m/>
    <s v="Carbón"/>
    <n v="99981.22"/>
    <n v="35993.239199999996"/>
    <s v="Ton"/>
    <s v="SIC"/>
    <n v="94794.098324428793"/>
    <n v="7.0143624552959999E-2"/>
    <d v="1996-01-01T00:00:00"/>
    <b v="1"/>
    <b v="0"/>
    <x v="0"/>
  </r>
  <r>
    <x v="0"/>
    <n v="7"/>
    <s v="Julio"/>
    <s v="Aes Gener"/>
    <s v="Termoeléctrica Norgener"/>
    <s v="NTO2"/>
    <s v="Carbón"/>
    <n v="96500.05"/>
    <n v="35838.5"/>
    <s v="Ton"/>
    <s v="SING"/>
    <n v="94386.567263999998"/>
    <n v="6.9842068800000004E-2"/>
    <d v="1997-04-07T00:00:00"/>
    <b v="1"/>
    <b v="0"/>
    <x v="0"/>
  </r>
  <r>
    <x v="0"/>
    <n v="7"/>
    <s v="Julio"/>
    <s v="Aes Gener"/>
    <s v="Termoeléctrica Norgener"/>
    <s v="NTO1"/>
    <s v="Carbón"/>
    <n v="94534.96"/>
    <n v="35440.1"/>
    <s v="Ton"/>
    <s v="SING"/>
    <n v="93337.315526399994"/>
    <n v="6.9065666880000015E-2"/>
    <d v="1997-04-07T00:00:00"/>
    <b v="1"/>
    <b v="0"/>
    <x v="0"/>
  </r>
  <r>
    <x v="0"/>
    <n v="7"/>
    <s v="Julio"/>
    <s v="Aes Gener"/>
    <s v="Ventanas 1"/>
    <m/>
    <s v="Carbón"/>
    <n v="84000.104999999996"/>
    <n v="34860.043574999996"/>
    <s v="Ton"/>
    <s v="SIC"/>
    <n v="91809.641801908787"/>
    <n v="6.7935252918960007E-2"/>
    <d v="1964-01-01T00:00:00"/>
    <b v="1"/>
    <b v="0"/>
    <x v="0"/>
  </r>
  <r>
    <x v="0"/>
    <n v="7"/>
    <s v="Julio"/>
    <s v="Aes Gener"/>
    <s v="Ventanas 2"/>
    <m/>
    <s v="Carbón"/>
    <n v="152850.78"/>
    <n v="60681.759660000003"/>
    <s v="Ton"/>
    <s v="SIC"/>
    <n v="159815.36587319424"/>
    <n v="0.11825661322540802"/>
    <d v="1977-01-01T00:00:00"/>
    <b v="1"/>
    <b v="0"/>
    <x v="0"/>
  </r>
  <r>
    <x v="0"/>
    <n v="7"/>
    <s v="Julio"/>
    <s v="Celta"/>
    <s v="Termoeléctrica Tarapacá"/>
    <s v="CTTAR"/>
    <s v="Carbón"/>
    <n v="101248"/>
    <n v="42474.8"/>
    <s v="Ton"/>
    <s v="SING"/>
    <n v="111864.3516672"/>
    <n v="8.2774890240000024E-2"/>
    <d v="1995-01-01T00:00:00"/>
    <b v="1"/>
    <b v="0"/>
    <x v="0"/>
  </r>
  <r>
    <x v="0"/>
    <n v="7"/>
    <s v="Julio"/>
    <s v="E-Cl"/>
    <s v="Termoeléctrica Mejillones"/>
    <s v="CTM1"/>
    <s v="Carbón + Petcoke"/>
    <n v="83767"/>
    <n v="33890"/>
    <s v="Ton"/>
    <s v="SING"/>
    <n v="89254.872959999993"/>
    <n v="6.6044832000000012E-2"/>
    <d v="1998-03-31T00:00:00"/>
    <b v="1"/>
    <b v="0"/>
    <x v="0"/>
  </r>
  <r>
    <x v="0"/>
    <n v="7"/>
    <s v="Julio"/>
    <s v="E-Cl"/>
    <s v="Termoeléctrica Mejillones"/>
    <s v="CTM2"/>
    <s v="Carbón + Petcoke"/>
    <n v="120528"/>
    <n v="46942.1"/>
    <s v="Ton"/>
    <s v="SING"/>
    <n v="123629.71885439999"/>
    <n v="9.1480764480000004E-2"/>
    <d v="1998-03-31T00:00:00"/>
    <b v="1"/>
    <b v="0"/>
    <x v="0"/>
  </r>
  <r>
    <x v="0"/>
    <n v="7"/>
    <s v="Julio"/>
    <s v="E-Cl"/>
    <s v="Termoeléctrica Tocopilla"/>
    <s v="U13"/>
    <s v="Carbón"/>
    <n v="39942.400000000001"/>
    <n v="18195.3"/>
    <s v="Ton"/>
    <s v="SING"/>
    <n v="47920.306579199998"/>
    <n v="3.5459000640000002E-2"/>
    <d v="1993-01-01T00:00:00"/>
    <b v="1"/>
    <b v="0"/>
    <x v="0"/>
  </r>
  <r>
    <x v="0"/>
    <n v="7"/>
    <s v="Julio"/>
    <s v="E-Cl"/>
    <s v="Termoeléctrica Tocopilla"/>
    <s v="U12"/>
    <s v="Carbón"/>
    <n v="50966.879999999997"/>
    <n v="24320.3"/>
    <s v="Ton"/>
    <s v="SING"/>
    <n v="64051.498579199993"/>
    <n v="4.7395400640000002E-2"/>
    <d v="1993-01-01T00:00:00"/>
    <b v="1"/>
    <b v="0"/>
    <x v="0"/>
  </r>
  <r>
    <x v="0"/>
    <n v="7"/>
    <s v="Julio"/>
    <s v="E-Cl"/>
    <s v="Termoeléctrica Tocopilla"/>
    <s v="U14"/>
    <s v="Carbón"/>
    <n v="92701.92"/>
    <n v="39172.9"/>
    <s v="Ton"/>
    <s v="SING"/>
    <n v="103168.2565056"/>
    <n v="7.6340147520000012E-2"/>
    <d v="1993-01-01T00:00:00"/>
    <b v="1"/>
    <b v="0"/>
    <x v="0"/>
  </r>
  <r>
    <x v="0"/>
    <n v="7"/>
    <s v="Julio"/>
    <s v="E-Cl"/>
    <s v="Termoeléctrica Tocopilla"/>
    <s v="U15"/>
    <s v="Carbón"/>
    <n v="85229.895000000004"/>
    <n v="34712.199999999997"/>
    <s v="Ton"/>
    <s v="SING"/>
    <n v="91420.27150079998"/>
    <n v="6.7647135359999999E-2"/>
    <d v="1993-01-01T00:00:00"/>
    <b v="1"/>
    <b v="0"/>
    <x v="0"/>
  </r>
  <r>
    <x v="0"/>
    <n v="7"/>
    <s v="Julio"/>
    <s v="Enel"/>
    <s v="Bocamina"/>
    <m/>
    <s v="Carbón"/>
    <n v="76829.01999999999"/>
    <n v="29195.027599999998"/>
    <s v="Ton"/>
    <s v="SIC"/>
    <n v="76889.893169126386"/>
    <n v="5.6895269786879997E-2"/>
    <d v="1970-01-01T00:00:00"/>
    <b v="1"/>
    <b v="0"/>
    <x v="0"/>
  </r>
  <r>
    <x v="0"/>
    <n v="7"/>
    <s v="Julio"/>
    <s v="Guacolda"/>
    <s v="Guacolda 1"/>
    <m/>
    <s v="Carbón"/>
    <n v="100776.45999999999"/>
    <n v="36279.525599999994"/>
    <s v="Ton"/>
    <s v="SIC"/>
    <n v="95548.080509798368"/>
    <n v="7.0701539489279999E-2"/>
    <d v="1995-01-01T00:00:00"/>
    <b v="1"/>
    <b v="0"/>
    <x v="0"/>
  </r>
  <r>
    <x v="0"/>
    <n v="7"/>
    <s v="Julio"/>
    <s v="Guacolda"/>
    <s v="Guacolda 2"/>
    <m/>
    <s v="Carbón"/>
    <n v="103056.9"/>
    <n v="37100.483999999997"/>
    <s v="Ton"/>
    <s v="SIC"/>
    <n v="97710.20909337599"/>
    <n v="7.2301423219200009E-2"/>
    <d v="1996-01-01T00:00:00"/>
    <b v="1"/>
    <b v="0"/>
    <x v="0"/>
  </r>
  <r>
    <x v="0"/>
    <n v="8"/>
    <s v="Agosto"/>
    <s v="Aes Gener"/>
    <s v="Termoeléctrica Norgener"/>
    <s v="NTO2"/>
    <s v="Carbón"/>
    <n v="83151.740000000005"/>
    <n v="30879.200000000001"/>
    <s v="Ton"/>
    <s v="SING"/>
    <n v="81325.437388799997"/>
    <n v="6.0177384960000004E-2"/>
    <d v="1997-04-07T00:00:00"/>
    <b v="1"/>
    <b v="0"/>
    <x v="0"/>
  </r>
  <r>
    <x v="0"/>
    <n v="8"/>
    <s v="Agosto"/>
    <s v="Aes Gener"/>
    <s v="Termoeléctrica Norgener"/>
    <s v="NTO1"/>
    <s v="Carbón"/>
    <n v="64175.68"/>
    <n v="24076.5"/>
    <s v="Ton"/>
    <s v="SING"/>
    <n v="63409.411295999998"/>
    <n v="4.692028320000001E-2"/>
    <d v="1997-04-07T00:00:00"/>
    <b v="1"/>
    <b v="0"/>
    <x v="0"/>
  </r>
  <r>
    <x v="0"/>
    <n v="8"/>
    <s v="Agosto"/>
    <s v="Aes Gener"/>
    <s v="Ventanas 1"/>
    <m/>
    <s v="Carbón"/>
    <n v="81161.324999999997"/>
    <n v="33681.949874999998"/>
    <s v="Ton"/>
    <s v="SIC"/>
    <n v="88706.93883559198"/>
    <n v="6.5639383916400007E-2"/>
    <d v="1964-01-01T00:00:00"/>
    <b v="1"/>
    <b v="0"/>
    <x v="0"/>
  </r>
  <r>
    <x v="0"/>
    <n v="8"/>
    <s v="Agosto"/>
    <s v="Aes Gener"/>
    <s v="Ventanas 2"/>
    <m/>
    <s v="Carbón"/>
    <n v="145427.94"/>
    <n v="57734.892180000003"/>
    <s v="Ton"/>
    <s v="SIC"/>
    <n v="152054.30707834751"/>
    <n v="0.11251375788038402"/>
    <d v="1977-01-01T00:00:00"/>
    <b v="1"/>
    <b v="0"/>
    <x v="0"/>
  </r>
  <r>
    <x v="0"/>
    <n v="8"/>
    <s v="Agosto"/>
    <s v="Celta"/>
    <s v="Termoeléctrica Tarapacá"/>
    <s v="CTTAR"/>
    <s v="Carbón"/>
    <n v="99125"/>
    <n v="41560.699999999997"/>
    <s v="Ton"/>
    <s v="SING"/>
    <n v="109456.91940479999"/>
    <n v="8.099349216E-2"/>
    <d v="1995-01-01T00:00:00"/>
    <b v="1"/>
    <b v="0"/>
    <x v="0"/>
  </r>
  <r>
    <x v="0"/>
    <n v="8"/>
    <s v="Agosto"/>
    <s v="E-Cl"/>
    <s v="Termoeléctrica Mejillones"/>
    <s v="CTM1"/>
    <s v="Carbón + Petcoke"/>
    <n v="111654"/>
    <n v="45296.800000000003"/>
    <s v="Ton"/>
    <s v="SING"/>
    <n v="119296.5514752"/>
    <n v="8.8274403840000015E-2"/>
    <d v="1998-03-31T00:00:00"/>
    <b v="1"/>
    <b v="0"/>
    <x v="0"/>
  </r>
  <r>
    <x v="0"/>
    <n v="8"/>
    <s v="Agosto"/>
    <s v="E-Cl"/>
    <s v="Termoeléctrica Mejillones"/>
    <s v="CTM2"/>
    <s v="Carbón + Petcoke"/>
    <n v="120661"/>
    <n v="46995.199999999997"/>
    <s v="Ton"/>
    <s v="SING"/>
    <n v="123769.56641279999"/>
    <n v="9.1584245760000002E-2"/>
    <d v="1998-03-31T00:00:00"/>
    <b v="1"/>
    <b v="0"/>
    <x v="0"/>
  </r>
  <r>
    <x v="0"/>
    <n v="8"/>
    <s v="Agosto"/>
    <s v="E-Cl"/>
    <s v="Termoeléctrica Tocopilla"/>
    <s v="U12"/>
    <s v="Carbón"/>
    <n v="31661.84"/>
    <n v="15104.3"/>
    <s v="Ton"/>
    <s v="SING"/>
    <n v="39779.651155200001"/>
    <n v="2.9435259840000005E-2"/>
    <d v="1993-01-01T00:00:00"/>
    <b v="1"/>
    <b v="0"/>
    <x v="0"/>
  </r>
  <r>
    <x v="0"/>
    <n v="8"/>
    <s v="Agosto"/>
    <s v="E-Cl"/>
    <s v="Termoeléctrica Tocopilla"/>
    <s v="U13"/>
    <s v="Carbón"/>
    <n v="52806.84"/>
    <n v="24071.5"/>
    <s v="Ton"/>
    <s v="SING"/>
    <n v="63396.242976000001"/>
    <n v="4.6910539200000011E-2"/>
    <d v="1993-01-01T00:00:00"/>
    <b v="1"/>
    <b v="0"/>
    <x v="0"/>
  </r>
  <r>
    <x v="0"/>
    <n v="8"/>
    <s v="Agosto"/>
    <s v="E-Cl"/>
    <s v="Termoeléctrica Tocopilla"/>
    <s v="U14"/>
    <s v="Carbón"/>
    <n v="85697.804999999993"/>
    <n v="36195.4"/>
    <s v="Ton"/>
    <s v="SING"/>
    <n v="95326.52194559999"/>
    <n v="7.053759552000001E-2"/>
    <d v="1993-01-01T00:00:00"/>
    <b v="1"/>
    <b v="0"/>
    <x v="0"/>
  </r>
  <r>
    <x v="0"/>
    <n v="8"/>
    <s v="Agosto"/>
    <s v="E-Cl"/>
    <s v="Termoeléctrica Tocopilla"/>
    <s v="U15"/>
    <s v="Carbón"/>
    <n v="90237.134999999995"/>
    <n v="36720.699999999997"/>
    <s v="Ton"/>
    <s v="SING"/>
    <n v="96709.985644799992"/>
    <n v="7.1561300160000008E-2"/>
    <d v="1993-01-01T00:00:00"/>
    <b v="1"/>
    <b v="0"/>
    <x v="0"/>
  </r>
  <r>
    <x v="0"/>
    <n v="8"/>
    <s v="Agosto"/>
    <s v="Enel"/>
    <s v="Bocamina"/>
    <m/>
    <s v="Carbón"/>
    <n v="82817.759999999995"/>
    <n v="31470.748799999998"/>
    <s v="Ton"/>
    <s v="SIC"/>
    <n v="82883.378167603194"/>
    <n v="6.1330195261440006E-2"/>
    <d v="1970-01-01T00:00:00"/>
    <b v="1"/>
    <b v="0"/>
    <x v="0"/>
  </r>
  <r>
    <x v="0"/>
    <n v="8"/>
    <s v="Agosto"/>
    <s v="Guacolda"/>
    <s v="Guacolda 1"/>
    <m/>
    <s v="Carbón"/>
    <n v="101870.62"/>
    <n v="36673.423199999997"/>
    <s v="Ton"/>
    <s v="SIC"/>
    <n v="96585.474438604797"/>
    <n v="7.1469167132160005E-2"/>
    <d v="1995-01-01T00:00:00"/>
    <b v="1"/>
    <b v="0"/>
    <x v="0"/>
  </r>
  <r>
    <x v="0"/>
    <n v="8"/>
    <s v="Agosto"/>
    <s v="Guacolda"/>
    <s v="Guacolda 2"/>
    <m/>
    <s v="Carbón"/>
    <n v="102898.98"/>
    <n v="37043.632799999999"/>
    <s v="Ton"/>
    <s v="SIC"/>
    <n v="97560.482134579186"/>
    <n v="7.2190631600640001E-2"/>
    <d v="1996-01-01T00:00:00"/>
    <b v="1"/>
    <b v="0"/>
    <x v="0"/>
  </r>
  <r>
    <x v="0"/>
    <n v="9"/>
    <s v="Septiembre"/>
    <s v="Aes Gener"/>
    <s v="Termoeléctrica Norgener"/>
    <s v="NTO2"/>
    <s v="Carbón"/>
    <n v="90781.74"/>
    <n v="33759.699999999997"/>
    <s v="Ton"/>
    <s v="SING"/>
    <n v="88911.706540799991"/>
    <n v="6.579090336E-2"/>
    <d v="1997-04-07T00:00:00"/>
    <b v="1"/>
    <b v="0"/>
    <x v="0"/>
  </r>
  <r>
    <x v="0"/>
    <n v="9"/>
    <s v="Septiembre"/>
    <s v="Aes Gener"/>
    <s v="Termoeléctrica Norgener"/>
    <s v="NTO1"/>
    <s v="Carbón"/>
    <n v="58368.175000000003"/>
    <n v="21970.1"/>
    <s v="Ton"/>
    <s v="SING"/>
    <n v="57861.861446399991"/>
    <n v="4.2815330879999995E-2"/>
    <d v="1997-04-07T00:00:00"/>
    <b v="1"/>
    <b v="0"/>
    <x v="0"/>
  </r>
  <r>
    <x v="0"/>
    <n v="9"/>
    <s v="Septiembre"/>
    <s v="Aes Gener"/>
    <s v="Ventanas 1"/>
    <m/>
    <s v="Carbón"/>
    <n v="72941.714999999997"/>
    <n v="30270.811724999996"/>
    <s v="Ton"/>
    <s v="SIC"/>
    <n v="79723.147090910381"/>
    <n v="5.8991757889679995E-2"/>
    <d v="1964-01-01T00:00:00"/>
    <b v="1"/>
    <b v="0"/>
    <x v="0"/>
  </r>
  <r>
    <x v="0"/>
    <n v="9"/>
    <s v="Septiembre"/>
    <s v="Aes Gener"/>
    <s v="Ventanas 2"/>
    <m/>
    <s v="Carbón"/>
    <n v="139379.69999999998"/>
    <n v="55333.740899999997"/>
    <s v="Ton"/>
    <s v="SIC"/>
    <n v="145730.4813936576"/>
    <n v="0.10783439426591999"/>
    <d v="1977-01-01T00:00:00"/>
    <b v="1"/>
    <b v="0"/>
    <x v="0"/>
  </r>
  <r>
    <x v="0"/>
    <n v="9"/>
    <s v="Septiembre"/>
    <s v="Celta"/>
    <s v="Termoeléctrica Tarapacá"/>
    <s v="CTTAR"/>
    <s v="Carbón"/>
    <n v="97279"/>
    <n v="40767.199999999997"/>
    <s v="Ton"/>
    <s v="SING"/>
    <n v="107367.10702079999"/>
    <n v="7.9447119359999999E-2"/>
    <d v="1995-01-01T00:00:00"/>
    <b v="1"/>
    <b v="0"/>
    <x v="0"/>
  </r>
  <r>
    <x v="0"/>
    <n v="9"/>
    <s v="Septiembre"/>
    <s v="E-Cl"/>
    <s v="Termoeléctrica Mejillones"/>
    <s v="CTM1"/>
    <s v="Carbón + Petcoke"/>
    <n v="110359"/>
    <n v="44803.5"/>
    <s v="Ton"/>
    <s v="SING"/>
    <n v="117997.36502399998"/>
    <n v="8.7313060800000009E-2"/>
    <d v="1998-03-31T00:00:00"/>
    <b v="1"/>
    <b v="0"/>
    <x v="0"/>
  </r>
  <r>
    <x v="0"/>
    <n v="9"/>
    <s v="Septiembre"/>
    <s v="E-Cl"/>
    <s v="Termoeléctrica Mejillones"/>
    <s v="CTM2"/>
    <s v="Carbón + Petcoke"/>
    <n v="116841"/>
    <n v="45509"/>
    <s v="Ton"/>
    <s v="SING"/>
    <n v="119855.41497599999"/>
    <n v="8.8687939199999996E-2"/>
    <d v="1998-03-31T00:00:00"/>
    <b v="1"/>
    <b v="0"/>
    <x v="0"/>
  </r>
  <r>
    <x v="0"/>
    <n v="9"/>
    <s v="Septiembre"/>
    <s v="E-Cl"/>
    <s v="Termoeléctrica Tocopilla"/>
    <s v="U13"/>
    <s v="Carbón"/>
    <n v="289.64"/>
    <n v="131.19999999999999"/>
    <s v="Ton"/>
    <s v="SING"/>
    <n v="345.53671679999997"/>
    <n v="2.5568256000000001E-4"/>
    <d v="1993-01-01T00:00:00"/>
    <b v="1"/>
    <b v="0"/>
    <x v="0"/>
  </r>
  <r>
    <x v="0"/>
    <n v="9"/>
    <s v="Septiembre"/>
    <s v="E-Cl"/>
    <s v="Termoeléctrica Tocopilla"/>
    <s v="U15"/>
    <s v="Carbón"/>
    <n v="87120.884999999995"/>
    <n v="35464.400000000001"/>
    <s v="Ton"/>
    <s v="SING"/>
    <n v="93401.313561600007"/>
    <n v="6.9113022720000014E-2"/>
    <d v="1993-01-01T00:00:00"/>
    <b v="1"/>
    <b v="0"/>
    <x v="0"/>
  </r>
  <r>
    <x v="0"/>
    <n v="9"/>
    <s v="Septiembre"/>
    <s v="E-Cl"/>
    <s v="Termoeléctrica Tocopilla"/>
    <s v="U12"/>
    <s v="Carbón"/>
    <n v="51273.96"/>
    <n v="24459.200000000001"/>
    <s v="Ton"/>
    <s v="SING"/>
    <n v="64417.314508799995"/>
    <n v="4.7666088960000005E-2"/>
    <d v="1993-01-01T00:00:00"/>
    <b v="1"/>
    <b v="0"/>
    <x v="0"/>
  </r>
  <r>
    <x v="0"/>
    <n v="9"/>
    <s v="Septiembre"/>
    <s v="E-Cl"/>
    <s v="Termoeléctrica Tocopilla"/>
    <s v="U14"/>
    <s v="Carbón"/>
    <n v="90824.054999999993"/>
    <n v="38344.800000000003"/>
    <s v="Ton"/>
    <s v="SING"/>
    <n v="100987.3193472"/>
    <n v="7.4726346240000019E-2"/>
    <d v="1993-01-01T00:00:00"/>
    <b v="1"/>
    <b v="0"/>
    <x v="0"/>
  </r>
  <r>
    <x v="0"/>
    <n v="9"/>
    <s v="Septiembre"/>
    <s v="Enel"/>
    <s v="Bocamina"/>
    <m/>
    <s v="Carbón"/>
    <n v="71675.94"/>
    <n v="27236.857200000002"/>
    <s v="Ton"/>
    <s v="SIC"/>
    <n v="71732.730280780801"/>
    <n v="5.3079187311360014E-2"/>
    <d v="1970-01-01T00:00:00"/>
    <b v="1"/>
    <b v="0"/>
    <x v="0"/>
  </r>
  <r>
    <x v="0"/>
    <n v="9"/>
    <s v="Septiembre"/>
    <s v="Guacolda"/>
    <s v="Guacolda 1"/>
    <m/>
    <s v="Carbón"/>
    <n v="71817.87999999999"/>
    <n v="25854.436799999996"/>
    <s v="Ton"/>
    <s v="SIC"/>
    <n v="68091.899440435183"/>
    <n v="5.0385126435839998E-2"/>
    <d v="1995-01-01T00:00:00"/>
    <b v="1"/>
    <b v="0"/>
    <x v="0"/>
  </r>
  <r>
    <x v="0"/>
    <n v="9"/>
    <s v="Septiembre"/>
    <s v="Guacolda"/>
    <s v="Guacolda 2"/>
    <m/>
    <s v="Carbón"/>
    <n v="99405.939999999988"/>
    <n v="35786.138399999996"/>
    <s v="Ton"/>
    <s v="SIC"/>
    <n v="94248.664403097588"/>
    <n v="6.974002651392E-2"/>
    <d v="1996-01-01T00:00:00"/>
    <b v="1"/>
    <b v="0"/>
    <x v="0"/>
  </r>
  <r>
    <x v="0"/>
    <n v="10"/>
    <s v="Octubre"/>
    <s v="Aes Gener"/>
    <s v="Termoeléctrica Norgener"/>
    <s v="NTO2"/>
    <s v="Carbón"/>
    <n v="96349.47"/>
    <n v="35784.6"/>
    <s v="Ton"/>
    <s v="SING"/>
    <n v="94244.612774399997"/>
    <n v="6.9737028480000005E-2"/>
    <d v="1997-04-07T00:00:00"/>
    <b v="1"/>
    <b v="0"/>
    <x v="0"/>
  </r>
  <r>
    <x v="0"/>
    <n v="10"/>
    <s v="Octubre"/>
    <s v="Aes Gener"/>
    <s v="Termoeléctrica Norgener"/>
    <s v="NTO1"/>
    <s v="Carbón"/>
    <n v="91130.028999999995"/>
    <n v="34221.699999999997"/>
    <s v="Ton"/>
    <s v="SING"/>
    <n v="90128.459308799982"/>
    <n v="6.6691248959999991E-2"/>
    <d v="1997-04-07T00:00:00"/>
    <b v="1"/>
    <b v="0"/>
    <x v="0"/>
  </r>
  <r>
    <x v="0"/>
    <n v="10"/>
    <s v="Octubre"/>
    <s v="Aes Gener"/>
    <s v="Ventanas 1"/>
    <m/>
    <s v="Carbón"/>
    <n v="14686.244999999999"/>
    <n v="6094.7916749999995"/>
    <s v="Ton"/>
    <s v="SIC"/>
    <n v="16051.633421947199"/>
    <n v="1.1877530016240001E-2"/>
    <d v="1964-01-01T00:00:00"/>
    <b v="1"/>
    <b v="0"/>
    <x v="0"/>
  </r>
  <r>
    <x v="0"/>
    <n v="10"/>
    <s v="Octubre"/>
    <s v="Aes Gener"/>
    <s v="Ventanas 2"/>
    <m/>
    <s v="Carbón"/>
    <n v="112473.564"/>
    <n v="44652.004908000003"/>
    <s v="Ton"/>
    <s v="SIC"/>
    <n v="117598.37785402291"/>
    <n v="8.7017827164710418E-2"/>
    <d v="1977-01-01T00:00:00"/>
    <b v="1"/>
    <b v="0"/>
    <x v="0"/>
  </r>
  <r>
    <x v="0"/>
    <n v="10"/>
    <s v="Octubre"/>
    <s v="Celta"/>
    <s v="Termoeléctrica Tarapacá"/>
    <s v="CTTAR"/>
    <s v="Carbón"/>
    <n v="97807"/>
    <n v="41043.599999999999"/>
    <s v="Ton"/>
    <s v="SING"/>
    <n v="108095.05175039999"/>
    <n v="7.9985767680000014E-2"/>
    <d v="1995-01-01T00:00:00"/>
    <b v="1"/>
    <b v="0"/>
    <x v="0"/>
  </r>
  <r>
    <x v="0"/>
    <n v="10"/>
    <s v="Octubre"/>
    <s v="E-Cl"/>
    <s v="Termoeléctrica Mejillones"/>
    <s v="CTM2"/>
    <s v="Carbón + Petcoke"/>
    <n v="101425"/>
    <n v="39506.300000000003"/>
    <s v="Ton"/>
    <s v="SING"/>
    <n v="104046.32008320001"/>
    <n v="7.6989877440000021E-2"/>
    <d v="1998-03-31T00:00:00"/>
    <b v="1"/>
    <b v="0"/>
    <x v="0"/>
  </r>
  <r>
    <x v="0"/>
    <n v="10"/>
    <s v="Octubre"/>
    <s v="E-Cl"/>
    <s v="Termoeléctrica Mejillones"/>
    <s v="CTM1"/>
    <s v="Carbón + Petcoke"/>
    <n v="113059"/>
    <n v="45890.2"/>
    <s v="Ton"/>
    <s v="SING"/>
    <n v="120859.36769279998"/>
    <n v="8.9430821760000001E-2"/>
    <d v="1998-03-31T00:00:00"/>
    <b v="1"/>
    <b v="0"/>
    <x v="0"/>
  </r>
  <r>
    <x v="0"/>
    <n v="10"/>
    <s v="Octubre"/>
    <s v="E-Cl"/>
    <s v="Termoeléctrica Tocopilla"/>
    <s v="U14"/>
    <s v="Carbón"/>
    <n v="70799.475000000006"/>
    <n v="29915.8"/>
    <s v="Ton"/>
    <s v="SING"/>
    <n v="78788.165491199994"/>
    <n v="5.8299911040000006E-2"/>
    <d v="1993-01-01T00:00:00"/>
    <b v="1"/>
    <b v="0"/>
    <x v="0"/>
  </r>
  <r>
    <x v="0"/>
    <n v="10"/>
    <s v="Octubre"/>
    <s v="E-Cl"/>
    <s v="Termoeléctrica Tocopilla"/>
    <s v="U15"/>
    <s v="Carbón"/>
    <n v="88447.164999999994"/>
    <n v="35999.4"/>
    <s v="Ton"/>
    <s v="SING"/>
    <n v="94810.323801599996"/>
    <n v="7.0155630720000001E-2"/>
    <d v="1993-01-01T00:00:00"/>
    <b v="1"/>
    <b v="0"/>
    <x v="0"/>
  </r>
  <r>
    <x v="0"/>
    <n v="10"/>
    <s v="Octubre"/>
    <s v="E-Cl"/>
    <s v="Termoeléctrica Tocopilla"/>
    <s v="U12"/>
    <s v="Carbón"/>
    <n v="56021.01"/>
    <n v="26729.599999999999"/>
    <s v="Ton"/>
    <s v="SING"/>
    <n v="70396.785254399991"/>
    <n v="5.2090644480000003E-2"/>
    <d v="1993-01-01T00:00:00"/>
    <b v="1"/>
    <b v="0"/>
    <x v="0"/>
  </r>
  <r>
    <x v="0"/>
    <n v="10"/>
    <s v="Octubre"/>
    <s v="E-Cl"/>
    <s v="Termoeléctrica Tocopilla"/>
    <s v="U13"/>
    <s v="Carbón"/>
    <n v="53872.56"/>
    <n v="24527.7"/>
    <s v="Ton"/>
    <s v="SING"/>
    <n v="64597.720492799999"/>
    <n v="4.7799581760000008E-2"/>
    <d v="1993-01-01T00:00:00"/>
    <b v="1"/>
    <b v="0"/>
    <x v="0"/>
  </r>
  <r>
    <x v="0"/>
    <n v="10"/>
    <s v="Octubre"/>
    <s v="Enel"/>
    <s v="Bocamina"/>
    <m/>
    <s v="Carbón"/>
    <n v="87079.72"/>
    <n v="33090.293599999997"/>
    <s v="Ton"/>
    <s v="SIC"/>
    <n v="87148.715003750389"/>
    <n v="6.4486364167680013E-2"/>
    <d v="1970-01-01T00:00:00"/>
    <b v="1"/>
    <b v="0"/>
    <x v="0"/>
  </r>
  <r>
    <x v="0"/>
    <n v="10"/>
    <s v="Octubre"/>
    <s v="Guacolda"/>
    <s v="Guacolda 1"/>
    <m/>
    <s v="Carbón"/>
    <n v="92023.18"/>
    <n v="33128.344799999999"/>
    <s v="Ton"/>
    <s v="SIC"/>
    <n v="87248.929079347188"/>
    <n v="6.4560518346240006E-2"/>
    <d v="1995-01-01T00:00:00"/>
    <b v="1"/>
    <b v="0"/>
    <x v="0"/>
  </r>
  <r>
    <x v="0"/>
    <n v="10"/>
    <s v="Octubre"/>
    <s v="Guacolda"/>
    <s v="Guacolda 2"/>
    <m/>
    <s v="Carbón"/>
    <n v="97672.579999999987"/>
    <n v="35162.128799999991"/>
    <s v="Ton"/>
    <s v="SIC"/>
    <n v="92605.232783923173"/>
    <n v="6.8523956605439987E-2"/>
    <d v="1996-01-01T00:00:00"/>
    <b v="1"/>
    <b v="0"/>
    <x v="0"/>
  </r>
  <r>
    <x v="0"/>
    <n v="11"/>
    <s v="Noviembre"/>
    <s v="Aes Gener"/>
    <s v="Termoeléctrica Norgener"/>
    <s v="NTO1"/>
    <s v="Carbón"/>
    <n v="88775.648000000001"/>
    <n v="33291.9"/>
    <s v="Ton"/>
    <s v="SING"/>
    <n v="87679.678521599999"/>
    <n v="6.4879254720000001E-2"/>
    <d v="1997-04-07T00:00:00"/>
    <b v="1"/>
    <b v="0"/>
    <x v="0"/>
  </r>
  <r>
    <x v="0"/>
    <n v="11"/>
    <s v="Noviembre"/>
    <s v="Aes Gener"/>
    <s v="Termoeléctrica Norgener"/>
    <s v="NTO2"/>
    <s v="Carbón"/>
    <n v="93023.5"/>
    <n v="34554.199999999997"/>
    <s v="Ton"/>
    <s v="SING"/>
    <n v="91004.152588799989"/>
    <n v="6.7339224959999999E-2"/>
    <d v="1997-04-07T00:00:00"/>
    <b v="1"/>
    <b v="0"/>
    <x v="0"/>
  </r>
  <r>
    <x v="0"/>
    <n v="11"/>
    <s v="Noviembre"/>
    <s v="Aes Gener"/>
    <s v="Ventanas 1"/>
    <m/>
    <s v="Carbón"/>
    <n v="80995.95"/>
    <n v="33613.31925"/>
    <s v="Ton"/>
    <s v="SIC"/>
    <n v="88526.188829231993"/>
    <n v="6.5505636554400018E-2"/>
    <d v="1964-01-01T00:00:00"/>
    <b v="1"/>
    <b v="0"/>
    <x v="0"/>
  </r>
  <r>
    <x v="0"/>
    <n v="11"/>
    <s v="Noviembre"/>
    <s v="Aes Gener"/>
    <s v="Ventanas 2"/>
    <m/>
    <s v="Carbón"/>
    <n v="86144.76"/>
    <n v="34199.469720000001"/>
    <s v="Ton"/>
    <s v="SIC"/>
    <n v="90069.912220654078"/>
    <n v="6.6647926590336012E-2"/>
    <d v="1977-01-01T00:00:00"/>
    <b v="1"/>
    <b v="0"/>
    <x v="0"/>
  </r>
  <r>
    <x v="0"/>
    <n v="11"/>
    <s v="Noviembre"/>
    <s v="Celta"/>
    <s v="Termoeléctrica Tarapacá"/>
    <s v="CTTAR"/>
    <s v="Carbón"/>
    <n v="3091"/>
    <n v="1299.9000000000001"/>
    <s v="Ton"/>
    <s v="SING"/>
    <n v="3423.4998335999999"/>
    <n v="2.5332451200000008E-3"/>
    <d v="1995-01-01T00:00:00"/>
    <b v="1"/>
    <b v="0"/>
    <x v="0"/>
  </r>
  <r>
    <x v="0"/>
    <n v="11"/>
    <s v="Noviembre"/>
    <s v="E-Cl"/>
    <s v="Termoeléctrica Mejillones"/>
    <s v="CTM1"/>
    <s v="Carbón + Petcoke"/>
    <n v="107198"/>
    <n v="43515.4"/>
    <s v="Ton"/>
    <s v="SING"/>
    <n v="114604.94242559999"/>
    <n v="8.4802811520000007E-2"/>
    <d v="1998-03-31T00:00:00"/>
    <b v="1"/>
    <b v="0"/>
    <x v="0"/>
  </r>
  <r>
    <x v="0"/>
    <n v="11"/>
    <s v="Noviembre"/>
    <s v="E-Cl"/>
    <s v="Termoeléctrica Mejillones"/>
    <s v="CTM2"/>
    <s v="Carbón + Petcoke"/>
    <n v="116677"/>
    <n v="45445"/>
    <s v="Ton"/>
    <s v="SING"/>
    <n v="119686.86047999999"/>
    <n v="8.8563216E-2"/>
    <d v="1998-03-31T00:00:00"/>
    <b v="1"/>
    <b v="0"/>
    <x v="0"/>
  </r>
  <r>
    <x v="0"/>
    <n v="11"/>
    <s v="Noviembre"/>
    <s v="E-Cl"/>
    <s v="Termoeléctrica Tocopilla"/>
    <s v="U14"/>
    <s v="Carbón"/>
    <n v="90077.085000000006"/>
    <n v="38039.5"/>
    <s v="Ton"/>
    <s v="SING"/>
    <n v="100183.261728"/>
    <n v="7.4131377600000006E-2"/>
    <d v="1993-01-01T00:00:00"/>
    <b v="1"/>
    <b v="0"/>
    <x v="0"/>
  </r>
  <r>
    <x v="0"/>
    <n v="11"/>
    <s v="Noviembre"/>
    <s v="E-Cl"/>
    <s v="Termoeléctrica Tocopilla"/>
    <s v="U12"/>
    <s v="Carbón"/>
    <n v="54322.44"/>
    <n v="25919.5"/>
    <s v="Ton"/>
    <s v="SING"/>
    <n v="68263.254048000003"/>
    <n v="5.0511921600000009E-2"/>
    <d v="1993-01-01T00:00:00"/>
    <b v="1"/>
    <b v="0"/>
    <x v="0"/>
  </r>
  <r>
    <x v="0"/>
    <n v="11"/>
    <s v="Noviembre"/>
    <s v="E-Cl"/>
    <s v="Termoeléctrica Tocopilla"/>
    <s v="U13"/>
    <s v="Carbón"/>
    <n v="50639.22"/>
    <n v="23054.799999999999"/>
    <s v="Ton"/>
    <s v="SING"/>
    <n v="60718.596787199996"/>
    <n v="4.4929194240000012E-2"/>
    <d v="1993-01-01T00:00:00"/>
    <b v="1"/>
    <b v="0"/>
    <x v="0"/>
  </r>
  <r>
    <x v="0"/>
    <n v="11"/>
    <s v="Noviembre"/>
    <s v="E-Cl"/>
    <s v="Termoeléctrica Tocopilla"/>
    <s v="U15"/>
    <s v="Carbón"/>
    <n v="87159.27"/>
    <n v="35478.699999999997"/>
    <s v="Ton"/>
    <s v="SING"/>
    <n v="93438.974956799997"/>
    <n v="6.9140890560000001E-2"/>
    <d v="1993-01-01T00:00:00"/>
    <b v="1"/>
    <b v="0"/>
    <x v="0"/>
  </r>
  <r>
    <x v="0"/>
    <n v="11"/>
    <s v="Noviembre"/>
    <s v="Enel"/>
    <s v="Bocamina"/>
    <m/>
    <s v="Carbón"/>
    <n v="14315.259999999998"/>
    <n v="5439.7987999999996"/>
    <s v="Ton"/>
    <s v="SIC"/>
    <n v="14326.602266803198"/>
    <n v="1.060107990144E-2"/>
    <d v="1970-01-01T00:00:00"/>
    <b v="1"/>
    <b v="0"/>
    <x v="0"/>
  </r>
  <r>
    <x v="0"/>
    <n v="11"/>
    <s v="Noviembre"/>
    <s v="Guacolda"/>
    <s v="Guacolda 1"/>
    <m/>
    <s v="Carbón"/>
    <n v="101417.54"/>
    <n v="36510.314399999996"/>
    <s v="Ton"/>
    <s v="SIC"/>
    <n v="96155.900663961584"/>
    <n v="7.1151300702720008E-2"/>
    <d v="1995-01-01T00:00:00"/>
    <b v="1"/>
    <b v="0"/>
    <x v="0"/>
  </r>
  <r>
    <x v="0"/>
    <n v="11"/>
    <s v="Noviembre"/>
    <s v="Guacolda"/>
    <s v="Guacolda 2"/>
    <m/>
    <s v="Carbón"/>
    <n v="98811.86"/>
    <n v="35572.2696"/>
    <s v="Ton"/>
    <s v="SIC"/>
    <n v="93685.405843814384"/>
    <n v="6.9323238996480005E-2"/>
    <d v="1996-01-01T00:00:00"/>
    <b v="1"/>
    <b v="0"/>
    <x v="0"/>
  </r>
  <r>
    <x v="0"/>
    <n v="12"/>
    <s v="Diciembre"/>
    <s v="Aes Gener"/>
    <s v="Termoeléctrica Norgener"/>
    <s v="NTO2"/>
    <s v="Carbón"/>
    <n v="94996.84"/>
    <n v="35315.5"/>
    <s v="Ton"/>
    <s v="SING"/>
    <n v="93009.160992000005"/>
    <n v="6.8822846399999998E-2"/>
    <d v="1997-04-07T00:00:00"/>
    <b v="1"/>
    <b v="0"/>
    <x v="0"/>
  </r>
  <r>
    <x v="0"/>
    <n v="12"/>
    <s v="Diciembre"/>
    <s v="Aes Gener"/>
    <s v="Termoeléctrica Norgener"/>
    <s v="NTO1"/>
    <s v="Carbón"/>
    <n v="93197.27"/>
    <n v="34951.1"/>
    <s v="Ton"/>
    <s v="SING"/>
    <n v="92049.453830399987"/>
    <n v="6.8112703679999997E-2"/>
    <d v="1997-04-07T00:00:00"/>
    <b v="1"/>
    <b v="0"/>
    <x v="0"/>
  </r>
  <r>
    <x v="0"/>
    <n v="12"/>
    <s v="Diciembre"/>
    <s v="Aes Gener"/>
    <s v="Ventanas 1"/>
    <m/>
    <s v="Carbón"/>
    <n v="83815.83"/>
    <n v="34783.569449999995"/>
    <s v="Ton"/>
    <s v="SIC"/>
    <n v="91608.234651964784"/>
    <n v="6.7786220144159998E-2"/>
    <d v="1964-01-01T00:00:00"/>
    <b v="1"/>
    <b v="0"/>
    <x v="0"/>
  </r>
  <r>
    <x v="0"/>
    <n v="12"/>
    <s v="Diciembre"/>
    <s v="Aes Gener"/>
    <s v="Ventanas 2"/>
    <m/>
    <s v="Carbón"/>
    <n v="82485.48"/>
    <n v="32746.735560000001"/>
    <s v="Ton"/>
    <s v="SIC"/>
    <n v="86243.898561891838"/>
    <n v="6.3816838259328004E-2"/>
    <d v="1977-01-01T00:00:00"/>
    <b v="1"/>
    <b v="0"/>
    <x v="0"/>
  </r>
  <r>
    <x v="0"/>
    <n v="12"/>
    <s v="Diciembre"/>
    <s v="E-Cl"/>
    <s v="Termoeléctrica Mejillones"/>
    <s v="CTM1"/>
    <s v="Carbón + Petcoke"/>
    <n v="109691"/>
    <n v="44510"/>
    <s v="Ton"/>
    <s v="SING"/>
    <n v="117224.38463999999"/>
    <n v="8.6741088000000008E-2"/>
    <d v="1998-03-31T00:00:00"/>
    <b v="1"/>
    <b v="0"/>
    <x v="0"/>
  </r>
  <r>
    <x v="0"/>
    <n v="12"/>
    <s v="Diciembre"/>
    <s v="E-Cl"/>
    <s v="Termoeléctrica Mejillones"/>
    <s v="CTM2"/>
    <s v="Carbón + Petcoke"/>
    <n v="119718"/>
    <n v="46622.7"/>
    <s v="Ton"/>
    <s v="SING"/>
    <n v="122788.52657279999"/>
    <n v="9.0858317760000001E-2"/>
    <d v="1998-03-31T00:00:00"/>
    <b v="1"/>
    <b v="0"/>
    <x v="0"/>
  </r>
  <r>
    <x v="0"/>
    <n v="12"/>
    <s v="Diciembre"/>
    <s v="E-Cl"/>
    <s v="Termoeléctrica Tocopilla"/>
    <s v="U14"/>
    <s v="Carbón"/>
    <n v="68820.815000000002"/>
    <n v="29159.8"/>
    <s v="Ton"/>
    <s v="SING"/>
    <n v="76797.115507199997"/>
    <n v="5.6826618240000001E-2"/>
    <d v="1993-01-01T00:00:00"/>
    <b v="1"/>
    <b v="0"/>
    <x v="0"/>
  </r>
  <r>
    <x v="0"/>
    <n v="12"/>
    <s v="Diciembre"/>
    <s v="E-Cl"/>
    <s v="Termoeléctrica Tocopilla"/>
    <s v="U12"/>
    <s v="Carbón"/>
    <n v="53343.6"/>
    <n v="25454.7"/>
    <s v="Ton"/>
    <s v="SING"/>
    <n v="67039.127020800006"/>
    <n v="4.9606119360000006E-2"/>
    <d v="1993-01-01T00:00:00"/>
    <b v="1"/>
    <b v="0"/>
    <x v="0"/>
  </r>
  <r>
    <x v="0"/>
    <n v="12"/>
    <s v="Diciembre"/>
    <s v="E-Cl"/>
    <s v="Termoeléctrica Tocopilla"/>
    <s v="U15"/>
    <s v="Carbón"/>
    <n v="90265.37"/>
    <n v="36761.1"/>
    <s v="Ton"/>
    <s v="SING"/>
    <n v="96816.385670399992"/>
    <n v="7.1640031680000008E-2"/>
    <d v="1993-01-01T00:00:00"/>
    <b v="1"/>
    <b v="0"/>
    <x v="0"/>
  </r>
  <r>
    <x v="0"/>
    <n v="12"/>
    <s v="Diciembre"/>
    <s v="E-Cl"/>
    <s v="Termoeléctrica Tocopilla"/>
    <s v="U13"/>
    <s v="Carbón"/>
    <n v="55922.64"/>
    <n v="25466.3"/>
    <s v="Ton"/>
    <s v="SING"/>
    <n v="67069.677523199993"/>
    <n v="4.9628725439999993E-2"/>
    <d v="1993-01-01T00:00:00"/>
    <b v="1"/>
    <b v="0"/>
    <x v="0"/>
  </r>
  <r>
    <x v="0"/>
    <n v="12"/>
    <s v="Diciembre"/>
    <s v="Enel"/>
    <s v="Bocamina"/>
    <m/>
    <s v="Carbón"/>
    <n v="60695.799999999996"/>
    <n v="23064.403999999999"/>
    <s v="Ton"/>
    <s v="SIC"/>
    <n v="60743.890496255997"/>
    <n v="4.4947910515200001E-2"/>
    <d v="1970-01-01T00:00:00"/>
    <b v="1"/>
    <b v="0"/>
    <x v="0"/>
  </r>
  <r>
    <x v="0"/>
    <n v="12"/>
    <s v="Diciembre"/>
    <s v="Guacolda"/>
    <s v="Guacolda 1"/>
    <m/>
    <s v="Carbón"/>
    <n v="104226.26"/>
    <n v="37521.453599999993"/>
    <s v="Ton"/>
    <s v="SIC"/>
    <n v="98818.901573990384"/>
    <n v="7.3121808775679989E-2"/>
    <d v="1995-01-01T00:00:00"/>
    <b v="1"/>
    <b v="0"/>
    <x v="0"/>
  </r>
  <r>
    <x v="0"/>
    <n v="12"/>
    <s v="Diciembre"/>
    <s v="Guacolda"/>
    <s v="Guacolda 2"/>
    <m/>
    <s v="Carbón"/>
    <n v="102393.26"/>
    <n v="36861.573599999996"/>
    <s v="Ton"/>
    <s v="SIC"/>
    <n v="97080.999373670391"/>
    <n v="7.1835834631680001E-2"/>
    <d v="1996-01-01T00:00:00"/>
    <b v="1"/>
    <b v="0"/>
    <x v="0"/>
  </r>
  <r>
    <x v="1"/>
    <n v="1"/>
    <s v="Enero"/>
    <s v="Aes Gener"/>
    <s v="Termoeléctrica Norgener"/>
    <s v="NTO2"/>
    <s v="Carbón"/>
    <n v="58664.47"/>
    <n v="21834.1"/>
    <s v="Ton"/>
    <s v="SING"/>
    <n v="57503.68314239999"/>
    <n v="4.2550294080000002E-2"/>
    <d v="1997-04-07T00:00:00"/>
    <b v="1"/>
    <b v="0"/>
    <x v="0"/>
  </r>
  <r>
    <x v="1"/>
    <n v="1"/>
    <s v="Enero"/>
    <s v="Aes Gener"/>
    <s v="Termoeléctrica Norgener"/>
    <s v="NTO1"/>
    <s v="Carbón"/>
    <n v="93738.94"/>
    <n v="35149.599999999999"/>
    <s v="Ton"/>
    <s v="SING"/>
    <n v="92572.236134399995"/>
    <n v="6.849954048000001E-2"/>
    <d v="1997-04-07T00:00:00"/>
    <b v="1"/>
    <b v="0"/>
    <x v="0"/>
  </r>
  <r>
    <x v="1"/>
    <n v="1"/>
    <s v="Enero"/>
    <s v="Aes Gener"/>
    <s v="Ventanas 1"/>
    <m/>
    <s v="Carbón"/>
    <n v="81343.709999999992"/>
    <n v="33757.639649999997"/>
    <s v="Ton"/>
    <s v="SIC"/>
    <n v="88906.280271177588"/>
    <n v="6.5786888149920009E-2"/>
    <d v="1964-01-01T00:00:00"/>
    <b v="1"/>
    <b v="0"/>
    <x v="0"/>
  </r>
  <r>
    <x v="1"/>
    <n v="1"/>
    <s v="Enero"/>
    <s v="Aes Gener"/>
    <s v="Ventanas 2"/>
    <m/>
    <s v="Carbón"/>
    <n v="150106.32"/>
    <n v="59592.209040000009"/>
    <s v="Ton"/>
    <s v="SIC"/>
    <n v="156945.85562912258"/>
    <n v="0.11613329697715202"/>
    <d v="1977-01-01T00:00:00"/>
    <b v="1"/>
    <b v="0"/>
    <x v="0"/>
  </r>
  <r>
    <x v="1"/>
    <n v="1"/>
    <s v="Enero"/>
    <s v="E-Cl"/>
    <s v="Termoeléctrica Mejillones"/>
    <s v="CTM1"/>
    <s v="Carbón + Petcoke"/>
    <n v="105604"/>
    <n v="42866.8"/>
    <s v="Ton"/>
    <s v="SING"/>
    <n v="112896.7479552"/>
    <n v="8.3538819840000014E-2"/>
    <d v="1998-03-31T00:00:00"/>
    <b v="1"/>
    <b v="0"/>
    <x v="0"/>
  </r>
  <r>
    <x v="1"/>
    <n v="1"/>
    <s v="Enero"/>
    <s v="E-Cl"/>
    <s v="Termoeléctrica Mejillones"/>
    <s v="CTM2"/>
    <s v="Carbón + Petcoke"/>
    <n v="30522"/>
    <n v="11887.9"/>
    <s v="Ton"/>
    <s v="SING"/>
    <n v="31308.734265599996"/>
    <n v="2.3167139520000001E-2"/>
    <d v="1998-03-31T00:00:00"/>
    <b v="1"/>
    <b v="0"/>
    <x v="0"/>
  </r>
  <r>
    <x v="1"/>
    <n v="1"/>
    <s v="Enero"/>
    <s v="E-Cl"/>
    <s v="Termoeléctrica Tocopilla"/>
    <s v="U13"/>
    <s v="Carbón"/>
    <n v="39995.487000000001"/>
    <n v="18215.5"/>
    <s v="Ton"/>
    <s v="SING"/>
    <n v="47973.506591999998"/>
    <n v="3.5498366400000002E-2"/>
    <d v="1993-01-01T00:00:00"/>
    <b v="1"/>
    <b v="0"/>
    <x v="0"/>
  </r>
  <r>
    <x v="1"/>
    <n v="1"/>
    <s v="Enero"/>
    <s v="E-Cl"/>
    <s v="Termoeléctrica Tocopilla"/>
    <s v="U12"/>
    <s v="Carbón"/>
    <n v="50381.542000000001"/>
    <n v="24042.2"/>
    <s v="Ton"/>
    <s v="SING"/>
    <n v="63319.076620800006"/>
    <n v="4.6853439360000013E-2"/>
    <d v="1993-01-01T00:00:00"/>
    <b v="1"/>
    <b v="0"/>
    <x v="0"/>
  </r>
  <r>
    <x v="1"/>
    <n v="1"/>
    <s v="Enero"/>
    <s v="E-Cl"/>
    <s v="Termoeléctrica Tocopilla"/>
    <s v="U14"/>
    <s v="Carbón"/>
    <n v="90975.79"/>
    <n v="38467.9"/>
    <s v="Ton"/>
    <s v="SING"/>
    <n v="101311.5233856"/>
    <n v="7.4966243520000003E-2"/>
    <d v="1993-01-01T00:00:00"/>
    <b v="1"/>
    <b v="0"/>
    <x v="0"/>
  </r>
  <r>
    <x v="1"/>
    <n v="1"/>
    <s v="Enero"/>
    <s v="E-Cl"/>
    <s v="Termoeléctrica Tocopilla"/>
    <s v="U15"/>
    <s v="Carbón"/>
    <n v="84353.425000000003"/>
    <n v="34448.800000000003"/>
    <s v="Ton"/>
    <s v="SING"/>
    <n v="90726.564403199998"/>
    <n v="6.7133821440000005E-2"/>
    <d v="1993-01-01T00:00:00"/>
    <b v="1"/>
    <b v="0"/>
    <x v="0"/>
  </r>
  <r>
    <x v="1"/>
    <n v="1"/>
    <s v="Enero"/>
    <s v="Enel"/>
    <s v="Bocamina"/>
    <m/>
    <s v="Carbón"/>
    <n v="83046.179999999993"/>
    <n v="31557.548399999996"/>
    <s v="Ton"/>
    <s v="SIC"/>
    <n v="83111.979149337596"/>
    <n v="6.1499350321919999E-2"/>
    <d v="1970-01-01T00:00:00"/>
    <b v="1"/>
    <b v="0"/>
    <x v="0"/>
  </r>
  <r>
    <x v="1"/>
    <n v="1"/>
    <s v="Enero"/>
    <s v="Guacolda"/>
    <s v="Guacolda 1"/>
    <m/>
    <s v="Carbón"/>
    <n v="102935.64"/>
    <n v="37056.830399999999"/>
    <s v="Ton"/>
    <s v="SIC"/>
    <n v="97595.240178585591"/>
    <n v="7.2216351083520008E-2"/>
    <d v="1995-01-01T00:00:00"/>
    <b v="1"/>
    <b v="0"/>
    <x v="0"/>
  </r>
  <r>
    <x v="1"/>
    <n v="1"/>
    <s v="Enero"/>
    <s v="Guacolda"/>
    <s v="Guacolda 2"/>
    <m/>
    <s v="Carbón"/>
    <n v="102140.4"/>
    <n v="36770.543999999994"/>
    <s v="Ton"/>
    <s v="SIC"/>
    <n v="96841.257993215986"/>
    <n v="7.1658436147199994E-2"/>
    <d v="1996-01-01T00:00:00"/>
    <b v="1"/>
    <b v="0"/>
    <x v="0"/>
  </r>
  <r>
    <x v="1"/>
    <n v="2"/>
    <s v="Febrero"/>
    <s v="Aes Gener"/>
    <s v="Termoeléctrica Norgener"/>
    <s v="NTO2"/>
    <s v="Carbón"/>
    <n v="82906.55"/>
    <n v="30777.7"/>
    <s v="Ton"/>
    <s v="SING"/>
    <n v="81058.120492799993"/>
    <n v="5.9979581760000011E-2"/>
    <d v="1997-04-07T00:00:00"/>
    <b v="1"/>
    <b v="0"/>
    <x v="0"/>
  </r>
  <r>
    <x v="1"/>
    <n v="2"/>
    <s v="Febrero"/>
    <s v="Aes Gener"/>
    <s v="Termoeléctrica Norgener"/>
    <s v="NTO1"/>
    <s v="Carbón"/>
    <n v="73253.16"/>
    <n v="27478.799999999999"/>
    <s v="Ton"/>
    <s v="SING"/>
    <n v="72369.926323199994"/>
    <n v="5.3550685440000002E-2"/>
    <d v="1997-04-07T00:00:00"/>
    <b v="1"/>
    <b v="0"/>
    <x v="0"/>
  </r>
  <r>
    <x v="1"/>
    <n v="2"/>
    <s v="Febrero"/>
    <s v="Aes Gener"/>
    <s v="Ventanas 1"/>
    <m/>
    <s v="Carbón"/>
    <n v="75652.92"/>
    <n v="31395.961799999997"/>
    <s v="Ton"/>
    <s v="SIC"/>
    <n v="82686.414338035189"/>
    <n v="6.1184450355839998E-2"/>
    <d v="1964-01-01T00:00:00"/>
    <b v="1"/>
    <b v="0"/>
    <x v="0"/>
  </r>
  <r>
    <x v="1"/>
    <n v="2"/>
    <s v="Febrero"/>
    <s v="Aes Gener"/>
    <s v="Ventanas 2"/>
    <m/>
    <s v="Carbón"/>
    <n v="137521.62"/>
    <n v="54596.083140000002"/>
    <s v="Ton"/>
    <s v="SIC"/>
    <n v="143787.73870682495"/>
    <n v="0.10639684682323203"/>
    <d v="1977-01-01T00:00:00"/>
    <b v="1"/>
    <b v="0"/>
    <x v="0"/>
  </r>
  <r>
    <x v="1"/>
    <n v="2"/>
    <s v="Febrero"/>
    <s v="Celta"/>
    <s v="Termoeléctrica Tarapacá"/>
    <s v="CTTAR"/>
    <s v="Carbón"/>
    <n v="59333.771999999997"/>
    <n v="24881.9"/>
    <s v="Ton"/>
    <s v="SING"/>
    <n v="65530.564281600004"/>
    <n v="4.8489846720000007E-2"/>
    <d v="1995-01-01T00:00:00"/>
    <b v="1"/>
    <b v="0"/>
    <x v="0"/>
  </r>
  <r>
    <x v="1"/>
    <n v="2"/>
    <s v="Febrero"/>
    <s v="E-Cl"/>
    <s v="Termoeléctrica Mejillones"/>
    <s v="CTM2"/>
    <s v="Carbón + Petcoke"/>
    <n v="109035"/>
    <n v="42468.4"/>
    <s v="Ton"/>
    <s v="SING"/>
    <n v="111847.4962176"/>
    <n v="8.2762417919999998E-2"/>
    <d v="1998-03-31T00:00:00"/>
    <b v="1"/>
    <b v="0"/>
    <x v="0"/>
  </r>
  <r>
    <x v="1"/>
    <n v="2"/>
    <s v="Febrero"/>
    <s v="E-Cl"/>
    <s v="Termoeléctrica Mejillones"/>
    <s v="CTM1"/>
    <s v="Carbón + Petcoke"/>
    <n v="89109"/>
    <n v="36097.4"/>
    <s v="Ton"/>
    <s v="SING"/>
    <n v="95068.422873599993"/>
    <n v="7.0346613120000012E-2"/>
    <d v="1998-03-31T00:00:00"/>
    <b v="1"/>
    <b v="0"/>
    <x v="0"/>
  </r>
  <r>
    <x v="1"/>
    <n v="2"/>
    <s v="Febrero"/>
    <s v="E-Cl"/>
    <s v="Termoeléctrica Tocopilla"/>
    <s v="U13"/>
    <s v="Carbón"/>
    <n v="47922.110999999997"/>
    <n v="21817.1"/>
    <s v="Ton"/>
    <s v="SING"/>
    <n v="57458.910854399997"/>
    <n v="4.2517164480000008E-2"/>
    <d v="1993-01-01T00:00:00"/>
    <b v="1"/>
    <b v="0"/>
    <x v="0"/>
  </r>
  <r>
    <x v="1"/>
    <n v="2"/>
    <s v="Febrero"/>
    <s v="E-Cl"/>
    <s v="Termoeléctrica Tocopilla"/>
    <s v="U12"/>
    <s v="Carbón"/>
    <n v="44118.987999999998"/>
    <n v="21052.6"/>
    <s v="Ton"/>
    <s v="SING"/>
    <n v="55445.474726399996"/>
    <n v="4.1027306880000003E-2"/>
    <d v="1993-01-01T00:00:00"/>
    <b v="1"/>
    <b v="0"/>
    <x v="0"/>
  </r>
  <r>
    <x v="1"/>
    <n v="2"/>
    <s v="Febrero"/>
    <s v="E-Cl"/>
    <s v="Termoeléctrica Tocopilla"/>
    <s v="U14"/>
    <s v="Carbón"/>
    <n v="80487.781000000003"/>
    <n v="34052.699999999997"/>
    <s v="Ton"/>
    <s v="SING"/>
    <n v="89683.370092799989"/>
    <n v="6.6361901760000008E-2"/>
    <d v="1993-01-01T00:00:00"/>
    <b v="1"/>
    <b v="0"/>
    <x v="0"/>
  </r>
  <r>
    <x v="1"/>
    <n v="2"/>
    <s v="Febrero"/>
    <s v="E-Cl"/>
    <s v="Termoeléctrica Tocopilla"/>
    <s v="U15"/>
    <s v="Carbón"/>
    <n v="22171.634999999998"/>
    <n v="9058.2000000000007"/>
    <s v="Ton"/>
    <s v="SING"/>
    <n v="23856.255244799999"/>
    <n v="1.765262016E-2"/>
    <d v="1993-01-01T00:00:00"/>
    <b v="1"/>
    <b v="0"/>
    <x v="0"/>
  </r>
  <r>
    <x v="1"/>
    <n v="2"/>
    <s v="Febrero"/>
    <s v="Enel"/>
    <s v="Bocamina"/>
    <m/>
    <s v="Carbón"/>
    <n v="79025.799999999988"/>
    <n v="30029.803999999996"/>
    <s v="Ton"/>
    <s v="SIC"/>
    <n v="79088.413721855977"/>
    <n v="5.8522082035199999E-2"/>
    <d v="1970-01-01T00:00:00"/>
    <b v="1"/>
    <b v="0"/>
    <x v="0"/>
  </r>
  <r>
    <x v="1"/>
    <n v="2"/>
    <s v="Febrero"/>
    <s v="Guacolda"/>
    <s v="Guacolda 1"/>
    <m/>
    <s v="Carbón"/>
    <n v="87764.04"/>
    <n v="31595.054399999997"/>
    <s v="Ton"/>
    <s v="SIC"/>
    <n v="83210.75735132159"/>
    <n v="6.1572442014720001E-2"/>
    <d v="1995-01-01T00:00:00"/>
    <b v="1"/>
    <b v="0"/>
    <x v="0"/>
  </r>
  <r>
    <x v="1"/>
    <n v="2"/>
    <s v="Febrero"/>
    <s v="Guacolda"/>
    <s v="Guacolda 2"/>
    <m/>
    <s v="Carbón"/>
    <n v="77854.559999999998"/>
    <n v="28027.641599999999"/>
    <s v="Ton"/>
    <s v="SIC"/>
    <n v="73815.390686822386"/>
    <n v="5.4620267950080001E-2"/>
    <d v="1996-01-01T00:00:00"/>
    <b v="1"/>
    <b v="0"/>
    <x v="0"/>
  </r>
  <r>
    <x v="1"/>
    <n v="3"/>
    <s v="Marzo"/>
    <s v="Aes Gener"/>
    <s v="Termoeléctrica Norgener"/>
    <s v="NTO2"/>
    <s v="Carbón"/>
    <n v="96859.504000000001"/>
    <n v="35973.5"/>
    <s v="Ton"/>
    <s v="SING"/>
    <n v="94742.11190399999"/>
    <n v="7.0105156799999999E-2"/>
    <d v="1997-04-07T00:00:00"/>
    <b v="1"/>
    <b v="0"/>
    <x v="0"/>
  </r>
  <r>
    <x v="1"/>
    <n v="3"/>
    <s v="Marzo"/>
    <s v="Aes Gener"/>
    <s v="Termoeléctrica Norgener"/>
    <s v="NTO1"/>
    <s v="Carbón"/>
    <n v="82578.123000000007"/>
    <n v="30953.4"/>
    <s v="Ton"/>
    <s v="SING"/>
    <n v="81520.855257599993"/>
    <n v="6.0321985920000001E-2"/>
    <d v="1997-04-07T00:00:00"/>
    <b v="1"/>
    <b v="0"/>
    <x v="0"/>
  </r>
  <r>
    <x v="1"/>
    <n v="3"/>
    <s v="Marzo"/>
    <s v="Aes Gener"/>
    <s v="Ventanas 1"/>
    <m/>
    <s v="Carbón"/>
    <n v="83703.375"/>
    <n v="34736.900624999995"/>
    <s v="Ton"/>
    <s v="SIC"/>
    <n v="91485.32464763998"/>
    <n v="6.7695271937999998E-2"/>
    <d v="1964-01-01T00:00:00"/>
    <b v="1"/>
    <b v="0"/>
    <x v="0"/>
  </r>
  <r>
    <x v="1"/>
    <n v="3"/>
    <s v="Marzo"/>
    <s v="Aes Gener"/>
    <s v="Ventanas 2"/>
    <m/>
    <s v="Carbón"/>
    <n v="153855.66"/>
    <n v="61080.697020000007"/>
    <s v="Ton"/>
    <s v="SIC"/>
    <n v="160866.03283648129"/>
    <n v="0.11903406235257603"/>
    <d v="1977-01-01T00:00:00"/>
    <b v="1"/>
    <b v="0"/>
    <x v="0"/>
  </r>
  <r>
    <x v="1"/>
    <n v="3"/>
    <s v="Marzo"/>
    <s v="Celta"/>
    <s v="Termoeléctrica Tarapacá"/>
    <s v="CTTAR"/>
    <s v="Carbón"/>
    <n v="104650"/>
    <n v="43870"/>
    <s v="Ton"/>
    <s v="SING"/>
    <n v="115538.83967999999"/>
    <n v="8.5493856000000007E-2"/>
    <d v="1995-01-01T00:00:00"/>
    <b v="1"/>
    <b v="0"/>
    <x v="0"/>
  </r>
  <r>
    <x v="1"/>
    <n v="3"/>
    <s v="Marzo"/>
    <s v="E-Cl"/>
    <s v="Termoeléctrica Mejillones"/>
    <s v="CTM2"/>
    <s v="Carbón + Petcoke"/>
    <n v="106615"/>
    <n v="41519.4"/>
    <s v="Ton"/>
    <s v="SING"/>
    <n v="109348.1490816"/>
    <n v="8.0913006720000014E-2"/>
    <d v="1998-03-31T00:00:00"/>
    <b v="1"/>
    <b v="0"/>
    <x v="0"/>
  </r>
  <r>
    <x v="1"/>
    <n v="3"/>
    <s v="Marzo"/>
    <s v="E-Cl"/>
    <s v="Termoeléctrica Mejillones"/>
    <s v="CTM1"/>
    <s v="Carbón + Petcoke"/>
    <n v="98261"/>
    <n v="39878.199999999997"/>
    <s v="Ton"/>
    <s v="SING"/>
    <n v="105025.77972479998"/>
    <n v="7.7714636160000003E-2"/>
    <d v="1998-03-31T00:00:00"/>
    <b v="1"/>
    <b v="0"/>
    <x v="0"/>
  </r>
  <r>
    <x v="1"/>
    <n v="3"/>
    <s v="Marzo"/>
    <s v="E-Cl"/>
    <s v="Termoeléctrica Tocopilla"/>
    <s v="U12"/>
    <s v="Carbón"/>
    <n v="55434.116000000002"/>
    <n v="26449.3"/>
    <s v="Ton"/>
    <s v="SING"/>
    <n v="69658.569235200004"/>
    <n v="5.1544395840000007E-2"/>
    <d v="1993-01-01T00:00:00"/>
    <b v="1"/>
    <b v="0"/>
    <x v="0"/>
  </r>
  <r>
    <x v="1"/>
    <n v="3"/>
    <s v="Marzo"/>
    <s v="E-Cl"/>
    <s v="Termoeléctrica Tocopilla"/>
    <s v="U14"/>
    <s v="Carbón"/>
    <n v="76667.654999999999"/>
    <n v="32468.5"/>
    <s v="Ton"/>
    <s v="SING"/>
    <n v="85511.119584"/>
    <n v="6.3274612800000005E-2"/>
    <d v="1993-01-01T00:00:00"/>
    <b v="1"/>
    <b v="0"/>
    <x v="0"/>
  </r>
  <r>
    <x v="1"/>
    <n v="3"/>
    <s v="Marzo"/>
    <s v="E-Cl"/>
    <s v="Termoeléctrica Tocopilla"/>
    <s v="U13"/>
    <s v="Carbón"/>
    <n v="56554.36"/>
    <n v="25766.3"/>
    <s v="Ton"/>
    <s v="SING"/>
    <n v="67859.776723200004"/>
    <n v="5.0213365440000005E-2"/>
    <d v="1993-01-01T00:00:00"/>
    <b v="1"/>
    <b v="0"/>
    <x v="0"/>
  </r>
  <r>
    <x v="1"/>
    <n v="3"/>
    <s v="Marzo"/>
    <s v="Enel"/>
    <s v="Bocamina"/>
    <m/>
    <s v="Carbón"/>
    <n v="87067.5"/>
    <n v="33085.65"/>
    <s v="Ton"/>
    <s v="SIC"/>
    <n v="87136.485321600005"/>
    <n v="6.4477314720000012E-2"/>
    <d v="1970-01-01T00:00:00"/>
    <b v="1"/>
    <b v="0"/>
    <x v="0"/>
  </r>
  <r>
    <x v="1"/>
    <n v="3"/>
    <s v="Marzo"/>
    <s v="Guacolda"/>
    <s v="Guacolda 1"/>
    <m/>
    <s v="Carbón"/>
    <n v="104267.62"/>
    <n v="37536.343199999996"/>
    <s v="Ton"/>
    <s v="SIC"/>
    <n v="98858.115777484767"/>
    <n v="7.3150825628159999E-2"/>
    <d v="1995-01-01T00:00:00"/>
    <b v="1"/>
    <b v="0"/>
    <x v="0"/>
  </r>
  <r>
    <x v="1"/>
    <n v="3"/>
    <s v="Marzo"/>
    <s v="Guacolda"/>
    <s v="Guacolda 2"/>
    <m/>
    <s v="Carbón"/>
    <n v="100581.87999999999"/>
    <n v="36209.476799999997"/>
    <s v="Ton"/>
    <s v="SIC"/>
    <n v="95363.595506995189"/>
    <n v="7.0565028387839998E-2"/>
    <d v="1996-01-01T00:00:00"/>
    <b v="1"/>
    <b v="0"/>
    <x v="0"/>
  </r>
  <r>
    <x v="1"/>
    <n v="4"/>
    <s v="Abril"/>
    <s v="Aes Gener"/>
    <s v="Termoeléctrica Norgener"/>
    <s v="NTO2"/>
    <s v="Carbón"/>
    <n v="91512.5"/>
    <n v="33998.6"/>
    <s v="Ton"/>
    <s v="SING"/>
    <n v="89540.888870399998"/>
    <n v="6.6256471679999998E-2"/>
    <d v="1997-04-07T00:00:00"/>
    <b v="1"/>
    <b v="0"/>
    <x v="0"/>
  </r>
  <r>
    <x v="1"/>
    <n v="4"/>
    <s v="Abril"/>
    <s v="Aes Gener"/>
    <s v="Termoeléctrica Norgener"/>
    <s v="NTO1"/>
    <s v="Carbón"/>
    <n v="89631.28"/>
    <n v="33598.800000000003"/>
    <s v="Ton"/>
    <s v="SING"/>
    <n v="88487.950003200007"/>
    <n v="6.5477341440000017E-2"/>
    <d v="1997-04-07T00:00:00"/>
    <b v="1"/>
    <b v="0"/>
    <x v="0"/>
  </r>
  <r>
    <x v="1"/>
    <n v="4"/>
    <s v="Abril"/>
    <s v="Aes Gener"/>
    <s v="Ventanas 1"/>
    <m/>
    <s v="Carbón"/>
    <n v="66871.98"/>
    <n v="27751.871699999996"/>
    <s v="Ton"/>
    <s v="SIC"/>
    <n v="73089.105428908792"/>
    <n v="5.4082847568960001E-2"/>
    <d v="1964-01-01T00:00:00"/>
    <b v="1"/>
    <b v="0"/>
    <x v="0"/>
  </r>
  <r>
    <x v="1"/>
    <n v="4"/>
    <s v="Abril"/>
    <s v="Aes Gener"/>
    <s v="Ventanas 2"/>
    <m/>
    <s v="Carbón"/>
    <n v="65238.515999999996"/>
    <n v="25899.690852"/>
    <s v="Ton"/>
    <s v="SIC"/>
    <n v="68211.083408041712"/>
    <n v="5.0473317532377597E-2"/>
    <d v="1977-01-01T00:00:00"/>
    <b v="1"/>
    <b v="0"/>
    <x v="0"/>
  </r>
  <r>
    <x v="1"/>
    <n v="4"/>
    <s v="Abril"/>
    <s v="Celta"/>
    <s v="Termoeléctrica Tarapacá"/>
    <s v="CTTAR"/>
    <s v="Carbón"/>
    <n v="101150.08"/>
    <n v="42396.6"/>
    <s v="Ton"/>
    <s v="SING"/>
    <n v="111658.39914239998"/>
    <n v="8.2622494080000011E-2"/>
    <d v="1995-01-01T00:00:00"/>
    <b v="1"/>
    <b v="0"/>
    <x v="0"/>
  </r>
  <r>
    <x v="1"/>
    <n v="4"/>
    <s v="Abril"/>
    <s v="E-Cl"/>
    <s v="Termoeléctrica Mejillones"/>
    <s v="CTM2"/>
    <s v="Carbón"/>
    <n v="6392"/>
    <n v="2490.1"/>
    <s v="Ton"/>
    <s v="SING"/>
    <n v="6558.086726399999"/>
    <n v="4.85270688E-3"/>
    <d v="1998-03-31T00:00:00"/>
    <b v="1"/>
    <b v="0"/>
    <x v="0"/>
  </r>
  <r>
    <x v="1"/>
    <n v="4"/>
    <s v="Abril"/>
    <s v="E-Cl"/>
    <s v="Termoeléctrica Mejillones"/>
    <s v="CTM1"/>
    <s v="Carbón"/>
    <n v="2550"/>
    <n v="1034.0999999999999"/>
    <s v="Ton"/>
    <s v="SING"/>
    <n v="2723.4719423999995"/>
    <n v="2.0152540799999999E-3"/>
    <d v="1998-03-31T00:00:00"/>
    <b v="1"/>
    <b v="0"/>
    <x v="0"/>
  </r>
  <r>
    <x v="1"/>
    <n v="4"/>
    <s v="Abril"/>
    <s v="E-Cl"/>
    <s v="Termoeléctrica Mejillones"/>
    <s v="CTM1"/>
    <s v="Carbón + Petcoke"/>
    <n v="73798"/>
    <n v="29959.4"/>
    <s v="Ton"/>
    <s v="SING"/>
    <n v="78902.993241599994"/>
    <n v="5.8384878720000012E-2"/>
    <d v="1998-03-31T00:00:00"/>
    <b v="1"/>
    <b v="0"/>
    <x v="0"/>
  </r>
  <r>
    <x v="1"/>
    <n v="4"/>
    <s v="Abril"/>
    <s v="E-Cl"/>
    <s v="Termoeléctrica Mejillones"/>
    <s v="CTM2"/>
    <s v="Carbón + Petcoke"/>
    <n v="100592"/>
    <n v="39186.6"/>
    <s v="Ton"/>
    <s v="SING"/>
    <n v="103204.33770240001"/>
    <n v="7.6366846080000023E-2"/>
    <d v="1998-03-31T00:00:00"/>
    <b v="1"/>
    <b v="0"/>
    <x v="0"/>
  </r>
  <r>
    <x v="1"/>
    <n v="4"/>
    <s v="Abril"/>
    <s v="E-Cl"/>
    <s v="Termoeléctrica Tocopilla"/>
    <s v="U13"/>
    <s v="Carbón"/>
    <n v="53075.88"/>
    <n v="24157.1"/>
    <s v="Ton"/>
    <s v="SING"/>
    <n v="63621.684614399986"/>
    <n v="4.7077356479999999E-2"/>
    <d v="1993-01-01T00:00:00"/>
    <b v="1"/>
    <b v="0"/>
    <x v="0"/>
  </r>
  <r>
    <x v="1"/>
    <n v="4"/>
    <s v="Abril"/>
    <s v="E-Cl"/>
    <s v="Termoeléctrica Tocopilla"/>
    <s v="U15"/>
    <s v="Carbón"/>
    <n v="61011.161999999997"/>
    <n v="24980"/>
    <s v="Ton"/>
    <s v="SING"/>
    <n v="65788.926720000003"/>
    <n v="4.868102400000001E-2"/>
    <d v="1993-01-01T00:00:00"/>
    <b v="1"/>
    <b v="0"/>
    <x v="0"/>
  </r>
  <r>
    <x v="1"/>
    <n v="4"/>
    <s v="Abril"/>
    <s v="E-Cl"/>
    <s v="Termoeléctrica Tocopilla"/>
    <s v="U14"/>
    <s v="Carbón"/>
    <n v="76786.14"/>
    <n v="32495"/>
    <s v="Ton"/>
    <s v="SING"/>
    <n v="85580.91167999999"/>
    <n v="6.3326256000000011E-2"/>
    <d v="1993-01-01T00:00:00"/>
    <b v="1"/>
    <b v="0"/>
    <x v="0"/>
  </r>
  <r>
    <x v="1"/>
    <n v="4"/>
    <s v="Abril"/>
    <s v="E-Cl"/>
    <s v="Termoeléctrica Tocopilla"/>
    <s v="U12"/>
    <s v="Carbón"/>
    <n v="50771.89"/>
    <n v="24229.4"/>
    <s v="Ton"/>
    <s v="SING"/>
    <n v="63812.098521599997"/>
    <n v="4.7218254720000005E-2"/>
    <d v="1993-01-01T00:00:00"/>
    <b v="1"/>
    <b v="0"/>
    <x v="0"/>
  </r>
  <r>
    <x v="1"/>
    <n v="4"/>
    <s v="Abril"/>
    <s v="Enel"/>
    <s v="Bocamina"/>
    <m/>
    <s v="Carbón"/>
    <n v="68197"/>
    <n v="25914.86"/>
    <s v="Ton"/>
    <s v="SIC"/>
    <n v="68251.033847040002"/>
    <n v="5.050287916800001E-2"/>
    <d v="1970-01-01T00:00:00"/>
    <b v="1"/>
    <b v="0"/>
    <x v="0"/>
  </r>
  <r>
    <x v="1"/>
    <n v="4"/>
    <s v="Abril"/>
    <s v="Guacolda"/>
    <s v="Guacolda 1"/>
    <m/>
    <s v="Carbón"/>
    <n v="100177.68"/>
    <n v="36063.964799999994"/>
    <s v="Ton"/>
    <s v="SIC"/>
    <n v="94980.365791027172"/>
    <n v="7.0281454602239987E-2"/>
    <d v="1995-01-01T00:00:00"/>
    <b v="1"/>
    <b v="0"/>
    <x v="0"/>
  </r>
  <r>
    <x v="1"/>
    <n v="4"/>
    <s v="Abril"/>
    <s v="Guacolda"/>
    <s v="Guacolda 2"/>
    <m/>
    <s v="Carbón"/>
    <n v="100751.07999999999"/>
    <n v="36270.388799999993"/>
    <s v="Ton"/>
    <s v="SIC"/>
    <n v="95524.017248563177"/>
    <n v="7.0683733693439985E-2"/>
    <d v="1996-01-01T00:00:00"/>
    <b v="1"/>
    <b v="0"/>
    <x v="0"/>
  </r>
  <r>
    <x v="1"/>
    <n v="4"/>
    <s v="Abril"/>
    <s v="Guacolda"/>
    <s v="Guacolda 3"/>
    <m/>
    <s v="Carbón"/>
    <n v="13046.528"/>
    <n v="4566.2847999999994"/>
    <s v="Ton"/>
    <s v="SIC"/>
    <n v="12026.059891507199"/>
    <n v="8.8987758182400012E-3"/>
    <d v="2009-01-01T00:00:00"/>
    <b v="1"/>
    <b v="0"/>
    <x v="0"/>
  </r>
  <r>
    <x v="1"/>
    <n v="5"/>
    <s v="Mayo"/>
    <s v="Aes Gener"/>
    <s v="Termoeléctrica Norgener"/>
    <s v="NTO1"/>
    <s v="Carbón"/>
    <n v="92889.32"/>
    <n v="34825.800000000003"/>
    <s v="Ton"/>
    <s v="SING"/>
    <n v="91719.455731199996"/>
    <n v="6.7868519040000005E-2"/>
    <d v="1997-04-07T00:00:00"/>
    <b v="1"/>
    <b v="0"/>
    <x v="0"/>
  </r>
  <r>
    <x v="1"/>
    <n v="5"/>
    <s v="Mayo"/>
    <s v="Aes Gener"/>
    <s v="Termoeléctrica Norgener"/>
    <s v="NTO2"/>
    <s v="Carbón"/>
    <n v="83971.743000000002"/>
    <n v="31176.7"/>
    <s v="Ton"/>
    <s v="SING"/>
    <n v="82108.952428799996"/>
    <n v="6.0757152960000005E-2"/>
    <d v="1997-04-07T00:00:00"/>
    <b v="1"/>
    <b v="0"/>
    <x v="0"/>
  </r>
  <r>
    <x v="1"/>
    <n v="5"/>
    <s v="Mayo"/>
    <s v="Aes Gener"/>
    <s v="Ventanas 1"/>
    <m/>
    <s v="Carbón"/>
    <n v="77307.614999999991"/>
    <n v="32082.660224999996"/>
    <s v="Ton"/>
    <s v="SIC"/>
    <n v="84494.947258814384"/>
    <n v="6.2522688246479996E-2"/>
    <d v="1964-01-01T00:00:00"/>
    <b v="1"/>
    <b v="0"/>
    <x v="0"/>
  </r>
  <r>
    <x v="1"/>
    <n v="5"/>
    <s v="Mayo"/>
    <s v="Aes Gener"/>
    <s v="Ventanas 2"/>
    <m/>
    <s v="Carbón"/>
    <n v="120235.788"/>
    <n v="47733.607836000003"/>
    <s v="Ton"/>
    <s v="SIC"/>
    <n v="125714.2845477911"/>
    <n v="9.3023254950796816E-2"/>
    <d v="1977-01-01T00:00:00"/>
    <b v="1"/>
    <b v="0"/>
    <x v="0"/>
  </r>
  <r>
    <x v="1"/>
    <n v="5"/>
    <s v="Mayo"/>
    <s v="Celta"/>
    <s v="Termoeléctrica Tarapacá"/>
    <s v="CTTAR"/>
    <s v="Carbón"/>
    <n v="101397.6"/>
    <n v="42501.4"/>
    <s v="Ton"/>
    <s v="SING"/>
    <n v="111934.4071296"/>
    <n v="8.2826728320000015E-2"/>
    <d v="1995-01-01T00:00:00"/>
    <b v="1"/>
    <b v="0"/>
    <x v="0"/>
  </r>
  <r>
    <x v="1"/>
    <n v="5"/>
    <s v="Mayo"/>
    <s v="E-Cl"/>
    <s v="Termoeléctrica Mejillones"/>
    <s v="CTM2"/>
    <s v="Carbón + Petcoke"/>
    <n v="120369"/>
    <n v="46879.7"/>
    <s v="Ton"/>
    <s v="SING"/>
    <n v="123465.37822079999"/>
    <n v="9.1359159360000011E-2"/>
    <d v="1998-03-31T00:00:00"/>
    <b v="1"/>
    <b v="0"/>
    <x v="0"/>
  </r>
  <r>
    <x v="1"/>
    <n v="5"/>
    <s v="Mayo"/>
    <s v="E-Cl"/>
    <s v="Termoeléctrica Mejillones"/>
    <s v="CTM1"/>
    <s v="Carbón + Petcoke"/>
    <n v="109670"/>
    <n v="44513.5"/>
    <s v="Ton"/>
    <s v="SING"/>
    <n v="117233.602464"/>
    <n v="8.6747908800000009E-2"/>
    <d v="1998-03-31T00:00:00"/>
    <b v="1"/>
    <b v="0"/>
    <x v="0"/>
  </r>
  <r>
    <x v="1"/>
    <n v="5"/>
    <s v="Mayo"/>
    <s v="E-Cl"/>
    <s v="Termoeléctrica Tocopilla"/>
    <s v="U12"/>
    <s v="Carbón"/>
    <n v="51417.88"/>
    <n v="24544.3"/>
    <s v="Ton"/>
    <s v="SING"/>
    <n v="64641.439315199998"/>
    <n v="4.7831931840000001E-2"/>
    <d v="1993-01-01T00:00:00"/>
    <b v="1"/>
    <b v="0"/>
    <x v="0"/>
  </r>
  <r>
    <x v="1"/>
    <n v="5"/>
    <s v="Mayo"/>
    <s v="E-Cl"/>
    <s v="Termoeléctrica Tocopilla"/>
    <s v="U14"/>
    <s v="Carbón"/>
    <n v="26501.94"/>
    <n v="11216.5"/>
    <s v="Ton"/>
    <s v="SING"/>
    <n v="29540.492255999998"/>
    <n v="2.1858715200000003E-2"/>
    <d v="1993-01-01T00:00:00"/>
    <b v="1"/>
    <b v="0"/>
    <x v="0"/>
  </r>
  <r>
    <x v="1"/>
    <n v="5"/>
    <s v="Mayo"/>
    <s v="E-Cl"/>
    <s v="Termoeléctrica Tocopilla"/>
    <s v="U13"/>
    <s v="Carbón"/>
    <n v="48063.6"/>
    <n v="21861.4"/>
    <s v="Ton"/>
    <s v="SING"/>
    <n v="57575.582169599998"/>
    <n v="4.2603496320000003E-2"/>
    <d v="1993-01-01T00:00:00"/>
    <b v="1"/>
    <b v="0"/>
    <x v="0"/>
  </r>
  <r>
    <x v="1"/>
    <n v="5"/>
    <s v="Mayo"/>
    <s v="E-Cl"/>
    <s v="Termoeléctrica Tocopilla"/>
    <s v="U15"/>
    <s v="Carbón"/>
    <n v="65404.135000000002"/>
    <n v="26712.2"/>
    <s v="Ton"/>
    <s v="SING"/>
    <n v="70350.959500799989"/>
    <n v="5.2056735360000002E-2"/>
    <d v="1993-01-01T00:00:00"/>
    <b v="1"/>
    <b v="0"/>
    <x v="0"/>
  </r>
  <r>
    <x v="1"/>
    <n v="5"/>
    <s v="Mayo"/>
    <s v="Enel"/>
    <s v="Bocamina"/>
    <m/>
    <s v="Carbón"/>
    <n v="57199"/>
    <n v="21735.62"/>
    <s v="Ton"/>
    <s v="SIC"/>
    <n v="57244.319911679995"/>
    <n v="4.2358376256000009E-2"/>
    <d v="1970-01-01T00:00:00"/>
    <b v="1"/>
    <b v="0"/>
    <x v="0"/>
  </r>
  <r>
    <x v="1"/>
    <n v="5"/>
    <s v="Mayo"/>
    <s v="Guacolda"/>
    <s v="Guacolda 1"/>
    <m/>
    <s v="Carbón"/>
    <n v="102618.86"/>
    <n v="36942.789599999996"/>
    <s v="Ton"/>
    <s v="SIC"/>
    <n v="97294.89502909439"/>
    <n v="7.1994108372480006E-2"/>
    <d v="1995-01-01T00:00:00"/>
    <b v="1"/>
    <b v="0"/>
    <x v="0"/>
  </r>
  <r>
    <x v="1"/>
    <n v="5"/>
    <s v="Mayo"/>
    <s v="Guacolda"/>
    <s v="Guacolda 2"/>
    <m/>
    <s v="Carbón"/>
    <n v="99093.86"/>
    <n v="35673.789599999996"/>
    <s v="Ton"/>
    <s v="SIC"/>
    <n v="93952.775413094379"/>
    <n v="6.9521081172480001E-2"/>
    <d v="1996-01-01T00:00:00"/>
    <b v="1"/>
    <b v="0"/>
    <x v="0"/>
  </r>
  <r>
    <x v="1"/>
    <n v="5"/>
    <s v="Mayo"/>
    <s v="Guacolda"/>
    <s v="Guacolda 3"/>
    <m/>
    <s v="Carbón"/>
    <n v="36351.502"/>
    <n v="12723.0257"/>
    <s v="Ton"/>
    <s v="SIC"/>
    <n v="33508.174757164794"/>
    <n v="2.4794632484160001E-2"/>
    <d v="2009-01-01T00:00:00"/>
    <b v="1"/>
    <b v="0"/>
    <x v="0"/>
  </r>
  <r>
    <x v="1"/>
    <n v="6"/>
    <s v="Junio"/>
    <s v="Aes Gener"/>
    <s v="Termoeléctrica Norgener"/>
    <s v="NTO1"/>
    <s v="Carbón"/>
    <n v="91266.37"/>
    <n v="34204.400000000001"/>
    <s v="Ton"/>
    <s v="SING"/>
    <n v="90082.896921599997"/>
    <n v="6.6657534719999995E-2"/>
    <d v="1997-04-07T00:00:00"/>
    <b v="1"/>
    <b v="0"/>
    <x v="0"/>
  </r>
  <r>
    <x v="1"/>
    <n v="6"/>
    <s v="Junio"/>
    <s v="Aes Gener"/>
    <s v="Termoeléctrica Norgener"/>
    <s v="NTO2"/>
    <s v="Carbón"/>
    <n v="94206.45"/>
    <n v="34972.6"/>
    <s v="Ton"/>
    <s v="SING"/>
    <n v="92106.077606399995"/>
    <n v="6.8154602879999998E-2"/>
    <d v="1997-04-07T00:00:00"/>
    <b v="1"/>
    <b v="0"/>
    <x v="0"/>
  </r>
  <r>
    <x v="1"/>
    <n v="6"/>
    <s v="Junio"/>
    <s v="Aes Gener"/>
    <s v="Ventanas 1"/>
    <m/>
    <s v="Carbón"/>
    <n v="79421.58"/>
    <n v="32959.955699999999"/>
    <s v="Ton"/>
    <s v="SIC"/>
    <n v="86805.448768684786"/>
    <n v="6.4232361668160001E-2"/>
    <d v="1964-01-01T00:00:00"/>
    <b v="1"/>
    <b v="0"/>
    <x v="0"/>
  </r>
  <r>
    <x v="1"/>
    <n v="6"/>
    <s v="Junio"/>
    <s v="Aes Gener"/>
    <s v="Ventanas 2"/>
    <m/>
    <s v="Carbón"/>
    <n v="145171.97999999998"/>
    <n v="57633.276059999997"/>
    <s v="Ton"/>
    <s v="SIC"/>
    <n v="151786.68436128384"/>
    <n v="0.11231572838572801"/>
    <d v="1977-01-01T00:00:00"/>
    <b v="1"/>
    <b v="0"/>
    <x v="0"/>
  </r>
  <r>
    <x v="1"/>
    <n v="6"/>
    <s v="Junio"/>
    <s v="Celta"/>
    <s v="Termoeléctrica Tarapacá"/>
    <s v="CTTAR"/>
    <s v="Carbón"/>
    <n v="101374.5"/>
    <n v="42485.599999999999"/>
    <s v="Ton"/>
    <s v="SING"/>
    <n v="111892.79523839999"/>
    <n v="8.2795937280000009E-2"/>
    <d v="1995-01-01T00:00:00"/>
    <b v="1"/>
    <b v="0"/>
    <x v="0"/>
  </r>
  <r>
    <x v="1"/>
    <n v="6"/>
    <s v="Junio"/>
    <s v="E-Cl"/>
    <s v="Termoeléctrica Mejillones"/>
    <s v="CTM2"/>
    <s v="Carbón + Petcoke"/>
    <n v="115972"/>
    <n v="45173.3"/>
    <s v="Ton"/>
    <s v="SING"/>
    <n v="118971.29397120001"/>
    <n v="8.8033727040000023E-2"/>
    <d v="1998-03-31T00:00:00"/>
    <b v="1"/>
    <b v="0"/>
    <x v="0"/>
  </r>
  <r>
    <x v="1"/>
    <n v="6"/>
    <s v="Junio"/>
    <s v="E-Cl"/>
    <s v="Termoeléctrica Mejillones"/>
    <s v="CTM1"/>
    <s v="Carbón + Petcoke"/>
    <n v="110057"/>
    <n v="44671"/>
    <s v="Ton"/>
    <s v="SING"/>
    <n v="117648.404544"/>
    <n v="8.7054844800000017E-2"/>
    <d v="1998-03-31T00:00:00"/>
    <b v="1"/>
    <b v="0"/>
    <x v="0"/>
  </r>
  <r>
    <x v="1"/>
    <n v="6"/>
    <s v="Junio"/>
    <s v="E-Cl"/>
    <s v="Termoeléctrica Tocopilla"/>
    <s v="U13"/>
    <s v="Carbón"/>
    <n v="54827.745999999999"/>
    <n v="24978.2"/>
    <s v="Ton"/>
    <s v="SING"/>
    <n v="65784.186124800006"/>
    <n v="4.867751616000001E-2"/>
    <d v="1993-01-01T00:00:00"/>
    <b v="1"/>
    <b v="0"/>
    <x v="0"/>
  </r>
  <r>
    <x v="1"/>
    <n v="6"/>
    <s v="Junio"/>
    <s v="E-Cl"/>
    <s v="Termoeléctrica Tocopilla"/>
    <s v="U12"/>
    <s v="Carbón"/>
    <n v="33057.894"/>
    <n v="15776.1"/>
    <s v="Ton"/>
    <s v="SING"/>
    <n v="41548.946630400002"/>
    <n v="3.0744463680000007E-2"/>
    <d v="1993-01-01T00:00:00"/>
    <b v="1"/>
    <b v="0"/>
    <x v="0"/>
  </r>
  <r>
    <x v="1"/>
    <n v="6"/>
    <s v="Junio"/>
    <s v="E-Cl"/>
    <s v="Termoeléctrica Tocopilla"/>
    <s v="U14"/>
    <s v="Carbón"/>
    <n v="80869.962"/>
    <n v="34173.5"/>
    <s v="Ton"/>
    <s v="SING"/>
    <n v="90001.516703999994"/>
    <n v="6.65973168E-2"/>
    <d v="1993-01-01T00:00:00"/>
    <b v="1"/>
    <b v="0"/>
    <x v="0"/>
  </r>
  <r>
    <x v="1"/>
    <n v="6"/>
    <s v="Junio"/>
    <s v="E-Cl"/>
    <s v="Termoeléctrica Tocopilla"/>
    <s v="U15"/>
    <s v="Carbón"/>
    <n v="85425.255999999994"/>
    <n v="34786.699999999997"/>
    <s v="Ton"/>
    <s v="SING"/>
    <n v="91616.479468799982"/>
    <n v="6.7792320959999999E-2"/>
    <d v="1993-01-01T00:00:00"/>
    <b v="1"/>
    <b v="0"/>
    <x v="0"/>
  </r>
  <r>
    <x v="1"/>
    <n v="6"/>
    <s v="Junio"/>
    <s v="Enel"/>
    <s v="Bocamina"/>
    <m/>
    <s v="Carbón"/>
    <n v="71620.479999999996"/>
    <n v="27215.7824"/>
    <s v="Ton"/>
    <s v="SIC"/>
    <n v="71677.22633871359"/>
    <n v="5.3038116741120009E-2"/>
    <d v="1970-01-01T00:00:00"/>
    <b v="1"/>
    <b v="0"/>
    <x v="0"/>
  </r>
  <r>
    <x v="1"/>
    <n v="6"/>
    <s v="Junio"/>
    <s v="Guacolda"/>
    <s v="Guacolda 1"/>
    <m/>
    <s v="Carbón"/>
    <n v="97050.299999999988"/>
    <n v="34938.107999999993"/>
    <s v="Ton"/>
    <s v="SIC"/>
    <n v="92015.237267711971"/>
    <n v="6.8087384870399989E-2"/>
    <d v="1995-01-01T00:00:00"/>
    <b v="1"/>
    <b v="0"/>
    <x v="0"/>
  </r>
  <r>
    <x v="1"/>
    <n v="6"/>
    <s v="Junio"/>
    <s v="Guacolda"/>
    <s v="Guacolda 2"/>
    <m/>
    <s v="Carbón"/>
    <n v="101384.64"/>
    <n v="36498.470399999998"/>
    <s v="Ton"/>
    <s v="SIC"/>
    <n v="96124.707547545593"/>
    <n v="7.1128219115520003E-2"/>
    <d v="1996-01-01T00:00:00"/>
    <b v="1"/>
    <b v="0"/>
    <x v="0"/>
  </r>
  <r>
    <x v="1"/>
    <n v="6"/>
    <s v="Junio"/>
    <s v="Guacolda"/>
    <s v="Guacolda 3"/>
    <m/>
    <s v="Carbón"/>
    <n v="77387.09"/>
    <n v="27085.481499999998"/>
    <s v="Ton"/>
    <s v="SIC"/>
    <n v="71334.057549215984"/>
    <n v="5.2784186347200002E-2"/>
    <d v="2009-01-01T00:00:00"/>
    <b v="1"/>
    <b v="0"/>
    <x v="0"/>
  </r>
  <r>
    <x v="1"/>
    <n v="7"/>
    <s v="Julio"/>
    <s v="Aes Gener"/>
    <s v="Termoeléctrica Norgener"/>
    <s v="NTO2"/>
    <s v="Carbón"/>
    <n v="97226.87"/>
    <n v="36093.5"/>
    <s v="Ton"/>
    <s v="SING"/>
    <n v="95058.151583999992"/>
    <n v="7.0339012800000003E-2"/>
    <d v="1997-04-07T00:00:00"/>
    <b v="1"/>
    <b v="0"/>
    <x v="0"/>
  </r>
  <r>
    <x v="1"/>
    <n v="7"/>
    <s v="Julio"/>
    <s v="Aes Gener"/>
    <s v="Termoeléctrica Norgener"/>
    <s v="NTO1"/>
    <s v="Carbón"/>
    <n v="94296.88"/>
    <n v="35341"/>
    <s v="Ton"/>
    <s v="SING"/>
    <n v="93076.319424000001"/>
    <n v="6.8872540800000007E-2"/>
    <d v="1997-04-07T00:00:00"/>
    <b v="1"/>
    <b v="0"/>
    <x v="0"/>
  </r>
  <r>
    <x v="1"/>
    <n v="7"/>
    <s v="Julio"/>
    <s v="Aes Gener"/>
    <s v="Ventanas 1"/>
    <m/>
    <s v="Carbón"/>
    <n v="81800.14499999999"/>
    <n v="33947.060174999991"/>
    <s v="Ton"/>
    <s v="SIC"/>
    <n v="89405.15028873118"/>
    <n v="6.6156030869039997E-2"/>
    <d v="1964-01-01T00:00:00"/>
    <b v="1"/>
    <b v="0"/>
    <x v="0"/>
  </r>
  <r>
    <x v="1"/>
    <n v="7"/>
    <s v="Julio"/>
    <s v="Aes Gener"/>
    <s v="Ventanas 2"/>
    <m/>
    <s v="Carbón"/>
    <n v="146944.74"/>
    <n v="58337.061779999996"/>
    <s v="Ton"/>
    <s v="SIC"/>
    <n v="153640.2194757619"/>
    <n v="0.11368726599686402"/>
    <d v="1977-01-01T00:00:00"/>
    <b v="1"/>
    <b v="0"/>
    <x v="0"/>
  </r>
  <r>
    <x v="1"/>
    <n v="7"/>
    <s v="Julio"/>
    <s v="Celta"/>
    <s v="Termoeléctrica Tarapacá"/>
    <s v="CTTAR"/>
    <s v="Carbón"/>
    <n v="104531"/>
    <n v="43819.8"/>
    <s v="Ton"/>
    <s v="SING"/>
    <n v="115406.6297472"/>
    <n v="8.5396026240000006E-2"/>
    <d v="1995-01-01T00:00:00"/>
    <b v="1"/>
    <b v="0"/>
    <x v="0"/>
  </r>
  <r>
    <x v="1"/>
    <n v="7"/>
    <s v="Julio"/>
    <s v="E-Cl"/>
    <s v="Termoeléctrica Mejillones"/>
    <s v="CTM2"/>
    <s v="Carbón + Petcoke"/>
    <n v="107689"/>
    <n v="41946.9"/>
    <s v="Ton"/>
    <s v="SING"/>
    <n v="110474.04044159999"/>
    <n v="8.1746118720000011E-2"/>
    <d v="1998-03-31T00:00:00"/>
    <b v="1"/>
    <b v="0"/>
    <x v="0"/>
  </r>
  <r>
    <x v="1"/>
    <n v="7"/>
    <s v="Julio"/>
    <s v="E-Cl"/>
    <s v="Termoeléctrica Mejillones"/>
    <s v="CTM1"/>
    <s v="Carbón + Petcoke"/>
    <n v="103765"/>
    <n v="42069.7"/>
    <s v="Ton"/>
    <s v="SING"/>
    <n v="110797.4543808"/>
    <n v="8.1985431360000013E-2"/>
    <d v="1998-03-31T00:00:00"/>
    <b v="1"/>
    <b v="0"/>
    <x v="0"/>
  </r>
  <r>
    <x v="1"/>
    <n v="7"/>
    <s v="Julio"/>
    <s v="E-Cl"/>
    <s v="Termoeléctrica Tocopilla"/>
    <s v="U13"/>
    <s v="Carbón"/>
    <n v="45397.55"/>
    <n v="20674"/>
    <s v="Ton"/>
    <s v="SING"/>
    <n v="54448.369535999998"/>
    <n v="4.0289491200000006E-2"/>
    <d v="1993-01-01T00:00:00"/>
    <b v="1"/>
    <b v="0"/>
    <x v="0"/>
  </r>
  <r>
    <x v="1"/>
    <n v="7"/>
    <s v="Julio"/>
    <s v="E-Cl"/>
    <s v="Termoeléctrica Tocopilla"/>
    <s v="U12"/>
    <s v="Carbón"/>
    <n v="18977.04"/>
    <n v="9055.7999999999993"/>
    <s v="Ton"/>
    <s v="SING"/>
    <n v="23849.934451199995"/>
    <n v="1.7647943040000003E-2"/>
    <d v="1993-01-01T00:00:00"/>
    <b v="1"/>
    <b v="0"/>
    <x v="0"/>
  </r>
  <r>
    <x v="1"/>
    <n v="7"/>
    <s v="Julio"/>
    <s v="E-Cl"/>
    <s v="Termoeléctrica Tocopilla"/>
    <s v="U14"/>
    <s v="Carbón"/>
    <n v="93327.432000000001"/>
    <n v="39423.300000000003"/>
    <s v="Ton"/>
    <s v="SING"/>
    <n v="103827.72597119999"/>
    <n v="7.6828127040000013E-2"/>
    <d v="1993-01-01T00:00:00"/>
    <b v="1"/>
    <b v="0"/>
    <x v="0"/>
  </r>
  <r>
    <x v="1"/>
    <n v="7"/>
    <s v="Julio"/>
    <s v="E-Cl"/>
    <s v="Termoeléctrica Tocopilla"/>
    <s v="U15"/>
    <s v="Carbón"/>
    <n v="90258.445000000007"/>
    <n v="36760.400000000001"/>
    <s v="Ton"/>
    <s v="SING"/>
    <n v="96814.54210559999"/>
    <n v="7.1638667520000018E-2"/>
    <d v="1993-01-01T00:00:00"/>
    <b v="1"/>
    <b v="0"/>
    <x v="0"/>
  </r>
  <r>
    <x v="1"/>
    <n v="7"/>
    <s v="Julio"/>
    <s v="Enel"/>
    <s v="Bocamina"/>
    <m/>
    <s v="Carbón"/>
    <n v="81706.679999999993"/>
    <n v="31048.538399999998"/>
    <s v="Ton"/>
    <s v="SIC"/>
    <n v="81771.417836697598"/>
    <n v="6.050739163392E-2"/>
    <d v="1970-01-01T00:00:00"/>
    <b v="1"/>
    <b v="0"/>
    <x v="0"/>
  </r>
  <r>
    <x v="1"/>
    <n v="7"/>
    <s v="Julio"/>
    <s v="Guacolda"/>
    <s v="Guacolda 1"/>
    <m/>
    <s v="Carbón"/>
    <n v="103200.72"/>
    <n v="37152.2592"/>
    <s v="Ton"/>
    <s v="SIC"/>
    <n v="97846.567573708788"/>
    <n v="7.2402322728959995E-2"/>
    <d v="1995-01-01T00:00:00"/>
    <b v="1"/>
    <b v="0"/>
    <x v="0"/>
  </r>
  <r>
    <x v="1"/>
    <n v="7"/>
    <s v="Julio"/>
    <s v="Guacolda"/>
    <s v="Guacolda 2"/>
    <m/>
    <s v="Carbón"/>
    <n v="102742.93999999999"/>
    <n v="36987.458399999996"/>
    <s v="Ton"/>
    <s v="SIC"/>
    <n v="97412.537639577582"/>
    <n v="7.2081158929919995E-2"/>
    <d v="1996-01-01T00:00:00"/>
    <b v="1"/>
    <b v="0"/>
    <x v="0"/>
  </r>
  <r>
    <x v="1"/>
    <n v="7"/>
    <s v="Julio"/>
    <s v="Guacolda"/>
    <s v="Guacolda 3"/>
    <m/>
    <s v="Carbón"/>
    <n v="55199.694000000003"/>
    <n v="19319.892899999999"/>
    <s v="Ton"/>
    <s v="SIC"/>
    <n v="50882.106414585593"/>
    <n v="3.7650607283520002E-2"/>
    <d v="2009-01-01T00:00:00"/>
    <b v="1"/>
    <b v="0"/>
    <x v="0"/>
  </r>
  <r>
    <x v="1"/>
    <n v="8"/>
    <s v="Agosto"/>
    <s v="Aes Gener"/>
    <s v="Termoeléctrica Norgener"/>
    <s v="NTO2"/>
    <s v="Carbón"/>
    <n v="96473.29"/>
    <n v="35828.199999999997"/>
    <s v="Ton"/>
    <s v="SING"/>
    <n v="94359.440524799982"/>
    <n v="6.9821996159999997E-2"/>
    <d v="1997-04-07T00:00:00"/>
    <b v="1"/>
    <b v="0"/>
    <x v="0"/>
  </r>
  <r>
    <x v="1"/>
    <n v="8"/>
    <s v="Agosto"/>
    <s v="Aes Gener"/>
    <s v="Termoeléctrica Norgener"/>
    <s v="NTO1"/>
    <s v="Carbón"/>
    <n v="93741.2"/>
    <n v="35148.699999999997"/>
    <s v="Ton"/>
    <s v="SING"/>
    <n v="92569.865836799989"/>
    <n v="6.8497786559999996E-2"/>
    <d v="1997-04-07T00:00:00"/>
    <b v="1"/>
    <b v="0"/>
    <x v="0"/>
  </r>
  <r>
    <x v="1"/>
    <n v="8"/>
    <s v="Agosto"/>
    <s v="Aes Gener"/>
    <s v="Ventanas 1"/>
    <m/>
    <s v="Carbón"/>
    <n v="74809.98"/>
    <n v="31046.141699999996"/>
    <s v="Ton"/>
    <s v="SIC"/>
    <n v="81765.105734188794"/>
    <n v="6.0502720944960002E-2"/>
    <d v="1964-01-01T00:00:00"/>
    <b v="1"/>
    <b v="0"/>
    <x v="0"/>
  </r>
  <r>
    <x v="1"/>
    <n v="8"/>
    <s v="Agosto"/>
    <s v="Aes Gener"/>
    <s v="Ventanas 2"/>
    <m/>
    <s v="Carbón"/>
    <n v="152267.75999999998"/>
    <n v="60450.300719999992"/>
    <s v="Ton"/>
    <s v="SIC"/>
    <n v="159205.78079543804"/>
    <n v="0.11780554604313599"/>
    <d v="1977-01-01T00:00:00"/>
    <b v="1"/>
    <b v="0"/>
    <x v="0"/>
  </r>
  <r>
    <x v="1"/>
    <n v="8"/>
    <s v="Agosto"/>
    <s v="Celta"/>
    <s v="Termoeléctrica Tarapacá"/>
    <s v="CTTAR"/>
    <s v="Carbón"/>
    <n v="84368.896999999997"/>
    <n v="35352.1"/>
    <s v="Ton"/>
    <s v="SING"/>
    <n v="93105.553094399991"/>
    <n v="6.8894172480000015E-2"/>
    <d v="1995-01-01T00:00:00"/>
    <b v="1"/>
    <b v="0"/>
    <x v="0"/>
  </r>
  <r>
    <x v="1"/>
    <n v="8"/>
    <s v="Agosto"/>
    <s v="E-Cl"/>
    <s v="Termoeléctrica Mejillones"/>
    <s v="CTM2"/>
    <s v="Carbón + Petcoke"/>
    <n v="116873"/>
    <n v="45542.9"/>
    <s v="Ton"/>
    <s v="SING"/>
    <n v="119944.6961856"/>
    <n v="8.8754003520000013E-2"/>
    <d v="1998-03-31T00:00:00"/>
    <b v="1"/>
    <b v="0"/>
    <x v="0"/>
  </r>
  <r>
    <x v="1"/>
    <n v="8"/>
    <s v="Agosto"/>
    <s v="E-Cl"/>
    <s v="Termoeléctrica Mejillones"/>
    <s v="CTM1"/>
    <s v="Carbón + Petcoke"/>
    <n v="111686"/>
    <n v="45318.3"/>
    <s v="Ton"/>
    <s v="SING"/>
    <n v="119353.17525119999"/>
    <n v="8.8316303040000002E-2"/>
    <d v="1998-03-31T00:00:00"/>
    <b v="1"/>
    <b v="0"/>
    <x v="0"/>
  </r>
  <r>
    <x v="1"/>
    <n v="8"/>
    <s v="Agosto"/>
    <s v="E-Cl"/>
    <s v="Termoeléctrica Tocopilla"/>
    <s v="U13"/>
    <s v="Carbón"/>
    <n v="12298.76"/>
    <n v="5589.7"/>
    <s v="Ton"/>
    <s v="SING"/>
    <n v="14721.391660799998"/>
    <n v="1.0893207360000001E-2"/>
    <d v="1993-01-01T00:00:00"/>
    <b v="1"/>
    <b v="0"/>
    <x v="0"/>
  </r>
  <r>
    <x v="1"/>
    <n v="8"/>
    <s v="Agosto"/>
    <s v="E-Cl"/>
    <s v="Termoeléctrica Tocopilla"/>
    <s v="U14"/>
    <s v="Carbón"/>
    <n v="93637.455000000002"/>
    <n v="39541.5"/>
    <s v="Ton"/>
    <s v="SING"/>
    <n v="104139.025056"/>
    <n v="7.7058475200000004E-2"/>
    <d v="1993-01-01T00:00:00"/>
    <b v="1"/>
    <b v="0"/>
    <x v="0"/>
  </r>
  <r>
    <x v="1"/>
    <n v="8"/>
    <s v="Agosto"/>
    <s v="E-Cl"/>
    <s v="Termoeléctrica Tocopilla"/>
    <s v="U15"/>
    <s v="Carbón"/>
    <n v="90720.229000000007"/>
    <n v="36926"/>
    <s v="Ton"/>
    <s v="SING"/>
    <n v="97250.676863999994"/>
    <n v="7.1961388800000012E-2"/>
    <d v="1993-01-01T00:00:00"/>
    <b v="1"/>
    <b v="0"/>
    <x v="0"/>
  </r>
  <r>
    <x v="1"/>
    <n v="8"/>
    <s v="Agosto"/>
    <s v="E-Cl"/>
    <s v="Termoeléctrica Tocopilla"/>
    <s v="U12"/>
    <s v="Carbón"/>
    <n v="56241.85"/>
    <n v="26833.4"/>
    <s v="Ton"/>
    <s v="SING"/>
    <n v="70670.159577600003"/>
    <n v="5.2292929920000009E-2"/>
    <d v="1993-01-01T00:00:00"/>
    <b v="1"/>
    <b v="0"/>
    <x v="0"/>
  </r>
  <r>
    <x v="1"/>
    <n v="8"/>
    <s v="Agosto"/>
    <s v="Enel"/>
    <s v="Bocamina"/>
    <m/>
    <s v="Carbón"/>
    <n v="86817.459999999992"/>
    <n v="32990.6348"/>
    <s v="Ton"/>
    <s v="SIC"/>
    <n v="86886.247209907189"/>
    <n v="6.4292149098240006E-2"/>
    <d v="1970-01-01T00:00:00"/>
    <b v="1"/>
    <b v="0"/>
    <x v="0"/>
  </r>
  <r>
    <x v="1"/>
    <n v="8"/>
    <s v="Agosto"/>
    <s v="Guacolda"/>
    <s v="Guacolda 1"/>
    <m/>
    <s v="Carbón"/>
    <n v="101789.78"/>
    <n v="36644.320800000001"/>
    <s v="Ton"/>
    <s v="SIC"/>
    <n v="96508.828495411202"/>
    <n v="7.1412452375040014E-2"/>
    <d v="1995-01-01T00:00:00"/>
    <b v="1"/>
    <b v="0"/>
    <x v="0"/>
  </r>
  <r>
    <x v="1"/>
    <n v="8"/>
    <s v="Agosto"/>
    <s v="Guacolda"/>
    <s v="Guacolda 2"/>
    <m/>
    <s v="Carbón"/>
    <n v="104368.2"/>
    <n v="37572.551999999996"/>
    <s v="Ton"/>
    <s v="SIC"/>
    <n v="98953.477590527982"/>
    <n v="7.3221389337600001E-2"/>
    <d v="1996-01-01T00:00:00"/>
    <b v="1"/>
    <b v="0"/>
    <x v="0"/>
  </r>
  <r>
    <x v="1"/>
    <n v="8"/>
    <s v="Agosto"/>
    <s v="Guacolda"/>
    <s v="Guacolda 3"/>
    <m/>
    <s v="Carbón"/>
    <n v="101297.306"/>
    <n v="35454.057099999998"/>
    <s v="Ton"/>
    <s v="SIC"/>
    <n v="93374.07383821439"/>
    <n v="6.9092866476480011E-2"/>
    <d v="2009-01-01T00:00:00"/>
    <b v="1"/>
    <b v="0"/>
    <x v="0"/>
  </r>
  <r>
    <x v="1"/>
    <n v="9"/>
    <s v="Septiembre"/>
    <s v="Aes Gener"/>
    <s v="Termoeléctrica Norgener"/>
    <s v="NTO1"/>
    <s v="Carbón"/>
    <n v="70372.88"/>
    <n v="26377.4"/>
    <s v="Ton"/>
    <s v="SING"/>
    <n v="69469.208793599988"/>
    <n v="5.1404277120000001E-2"/>
    <d v="1997-04-07T00:00:00"/>
    <b v="1"/>
    <b v="0"/>
    <x v="0"/>
  </r>
  <r>
    <x v="1"/>
    <n v="9"/>
    <s v="Septiembre"/>
    <s v="Aes Gener"/>
    <s v="Termoeléctrica Norgener"/>
    <s v="NTO2"/>
    <s v="Carbón"/>
    <n v="93474.02"/>
    <n v="34701.5"/>
    <s v="Ton"/>
    <s v="SING"/>
    <n v="91392.091295999984"/>
    <n v="6.7626283199999998E-2"/>
    <d v="1997-04-07T00:00:00"/>
    <b v="1"/>
    <b v="0"/>
    <x v="0"/>
  </r>
  <r>
    <x v="1"/>
    <n v="9"/>
    <s v="Septiembre"/>
    <s v="Aes Gener"/>
    <s v="Ventanas 1"/>
    <m/>
    <s v="Carbón"/>
    <n v="71466.569999999992"/>
    <n v="29658.626549999997"/>
    <s v="Ton"/>
    <s v="SIC"/>
    <n v="78110.857034179193"/>
    <n v="5.7798731420640001E-2"/>
    <d v="1964-01-01T00:00:00"/>
    <b v="1"/>
    <b v="0"/>
    <x v="0"/>
  </r>
  <r>
    <x v="1"/>
    <n v="9"/>
    <s v="Septiembre"/>
    <s v="Aes Gener"/>
    <s v="Ventanas 2"/>
    <m/>
    <s v="Carbón"/>
    <n v="131787.16800000001"/>
    <n v="52319.505696000007"/>
    <s v="Ton"/>
    <s v="SIC"/>
    <n v="137791.99864935016"/>
    <n v="0.10196025270036484"/>
    <d v="1977-01-01T00:00:00"/>
    <b v="1"/>
    <b v="0"/>
    <x v="0"/>
  </r>
  <r>
    <x v="1"/>
    <n v="9"/>
    <s v="Septiembre"/>
    <s v="Celta"/>
    <s v="Termoeléctrica Tarapacá"/>
    <s v="CTTAR"/>
    <s v="Carbón"/>
    <n v="99543.854999999996"/>
    <n v="41731"/>
    <s v="Ton"/>
    <s v="SING"/>
    <n v="109905.432384"/>
    <n v="8.1325372800000018E-2"/>
    <d v="1995-01-01T00:00:00"/>
    <b v="1"/>
    <b v="0"/>
    <x v="0"/>
  </r>
  <r>
    <x v="1"/>
    <n v="9"/>
    <s v="Septiembre"/>
    <s v="E-Cl"/>
    <s v="Termoeléctrica Mejillones"/>
    <s v="CTM1"/>
    <s v="Carbón + Petcoke"/>
    <n v="77529"/>
    <n v="31470.5"/>
    <s v="Ton"/>
    <s v="SING"/>
    <n v="82882.722911999997"/>
    <n v="6.1329710400000008E-2"/>
    <d v="1998-03-31T00:00:00"/>
    <b v="1"/>
    <b v="0"/>
    <x v="0"/>
  </r>
  <r>
    <x v="1"/>
    <n v="9"/>
    <s v="Septiembre"/>
    <s v="E-Cl"/>
    <s v="Termoeléctrica Mejillones"/>
    <s v="CTM2"/>
    <s v="Carbón + Petcoke"/>
    <n v="116915"/>
    <n v="45539.199999999997"/>
    <s v="Ton"/>
    <s v="SING"/>
    <n v="119934.95162879999"/>
    <n v="8.8746792960000001E-2"/>
    <d v="1998-03-31T00:00:00"/>
    <b v="1"/>
    <b v="0"/>
    <x v="0"/>
  </r>
  <r>
    <x v="1"/>
    <n v="9"/>
    <s v="Septiembre"/>
    <s v="E-Cl"/>
    <s v="Termoeléctrica Tocopilla"/>
    <s v="U12"/>
    <s v="Carbón"/>
    <n v="51622.77"/>
    <n v="24632.1"/>
    <s v="Ton"/>
    <s v="SING"/>
    <n v="64872.675014399996"/>
    <n v="4.8003036480000004E-2"/>
    <d v="1993-01-01T00:00:00"/>
    <b v="1"/>
    <b v="0"/>
    <x v="0"/>
  </r>
  <r>
    <x v="1"/>
    <n v="9"/>
    <s v="Septiembre"/>
    <s v="E-Cl"/>
    <s v="Termoeléctrica Tocopilla"/>
    <s v="U15"/>
    <s v="Carbón"/>
    <n v="83096.645000000004"/>
    <n v="33836.800000000003"/>
    <s v="Ton"/>
    <s v="SING"/>
    <n v="89114.762035199994"/>
    <n v="6.5941155840000001E-2"/>
    <d v="1993-01-01T00:00:00"/>
    <b v="1"/>
    <b v="0"/>
    <x v="0"/>
  </r>
  <r>
    <x v="1"/>
    <n v="9"/>
    <s v="Septiembre"/>
    <s v="E-Cl"/>
    <s v="Termoeléctrica Tocopilla"/>
    <s v="U14"/>
    <s v="Carbón"/>
    <n v="83474.375"/>
    <n v="35248.699999999997"/>
    <s v="Ton"/>
    <s v="SING"/>
    <n v="92833.232236799988"/>
    <n v="6.869266655999999E-2"/>
    <d v="1993-01-01T00:00:00"/>
    <b v="1"/>
    <b v="0"/>
    <x v="0"/>
  </r>
  <r>
    <x v="1"/>
    <n v="9"/>
    <s v="Septiembre"/>
    <s v="E-Cl"/>
    <s v="Termoeléctrica Tocopilla"/>
    <s v="U13"/>
    <s v="Carbón"/>
    <n v="49378.09"/>
    <n v="22496.2"/>
    <s v="Ton"/>
    <s v="SING"/>
    <n v="59247.432076799996"/>
    <n v="4.3840594560000008E-2"/>
    <d v="1993-01-01T00:00:00"/>
    <b v="1"/>
    <b v="0"/>
    <x v="0"/>
  </r>
  <r>
    <x v="1"/>
    <n v="9"/>
    <s v="Septiembre"/>
    <s v="Enel"/>
    <s v="Bocamina"/>
    <m/>
    <s v="Carbón"/>
    <n v="76463.360000000001"/>
    <n v="29056.076799999999"/>
    <s v="Ton"/>
    <s v="SIC"/>
    <n v="76523.943449395199"/>
    <n v="5.6624482467840007E-2"/>
    <d v="1970-01-01T00:00:00"/>
    <b v="1"/>
    <b v="0"/>
    <x v="0"/>
  </r>
  <r>
    <x v="1"/>
    <n v="9"/>
    <s v="Septiembre"/>
    <s v="Guacolda"/>
    <s v="Guacolda 1"/>
    <m/>
    <s v="Carbón"/>
    <n v="97312.56"/>
    <n v="35032.5216"/>
    <s v="Ton"/>
    <s v="SIC"/>
    <n v="92263.89096714239"/>
    <n v="6.8271378094080001E-2"/>
    <d v="1995-01-01T00:00:00"/>
    <b v="1"/>
    <b v="0"/>
    <x v="0"/>
  </r>
  <r>
    <x v="1"/>
    <n v="9"/>
    <s v="Septiembre"/>
    <s v="Guacolda"/>
    <s v="Guacolda 2"/>
    <m/>
    <s v="Carbón"/>
    <n v="97467.659999999989"/>
    <n v="35088.357599999996"/>
    <s v="Ton"/>
    <s v="SIC"/>
    <n v="92410.944230246372"/>
    <n v="6.8380191290879994E-2"/>
    <d v="1996-01-01T00:00:00"/>
    <b v="1"/>
    <b v="0"/>
    <x v="0"/>
  </r>
  <r>
    <x v="1"/>
    <n v="9"/>
    <s v="Septiembre"/>
    <s v="Guacolda"/>
    <s v="Guacolda 3"/>
    <m/>
    <s v="Carbón"/>
    <n v="96845.936000000002"/>
    <n v="33896.077599999997"/>
    <s v="Ton"/>
    <s v="SIC"/>
    <n v="89270.879316326391"/>
    <n v="6.6056676026879993E-2"/>
    <d v="2009-01-01T00:00:00"/>
    <b v="1"/>
    <b v="0"/>
    <x v="0"/>
  </r>
  <r>
    <x v="1"/>
    <n v="10"/>
    <s v="Octubre"/>
    <s v="Aes Gener"/>
    <s v="Termoeléctrica Norgener"/>
    <s v="NTO2"/>
    <s v="Carbón"/>
    <n v="46722.37"/>
    <n v="17349.3"/>
    <s v="Ton"/>
    <s v="SING"/>
    <n v="45692.226835199996"/>
    <n v="3.3810315840000001E-2"/>
    <d v="1997-04-07T00:00:00"/>
    <b v="1"/>
    <b v="0"/>
    <x v="0"/>
  </r>
  <r>
    <x v="1"/>
    <n v="10"/>
    <s v="Octubre"/>
    <s v="Aes Gener"/>
    <s v="Termoeléctrica Norgener"/>
    <s v="NTO1"/>
    <s v="Carbón"/>
    <n v="82430.835000000006"/>
    <n v="30901.9"/>
    <s v="Ton"/>
    <s v="SING"/>
    <n v="81385.221561599988"/>
    <n v="6.0221622720000006E-2"/>
    <d v="1997-04-07T00:00:00"/>
    <b v="1"/>
    <b v="0"/>
    <x v="0"/>
  </r>
  <r>
    <x v="1"/>
    <n v="10"/>
    <s v="Octubre"/>
    <s v="Aes Gener"/>
    <s v="Ventanas 1"/>
    <m/>
    <s v="Carbón"/>
    <n v="5388.3899999999994"/>
    <n v="2236.1818499999995"/>
    <s v="Ton"/>
    <s v="SIC"/>
    <n v="5889.3516357983981"/>
    <n v="4.3578711892799998E-3"/>
    <d v="1964-01-01T00:00:00"/>
    <b v="1"/>
    <b v="0"/>
    <x v="0"/>
  </r>
  <r>
    <x v="1"/>
    <n v="10"/>
    <s v="Octubre"/>
    <s v="Aes Gener"/>
    <s v="Ventanas 2"/>
    <m/>
    <s v="Carbón"/>
    <n v="137666.66399999999"/>
    <n v="54653.665607999996"/>
    <s v="Ton"/>
    <s v="SIC"/>
    <n v="143939.3915798277"/>
    <n v="0.1065090635368704"/>
    <d v="1977-01-01T00:00:00"/>
    <b v="1"/>
    <b v="0"/>
    <x v="0"/>
  </r>
  <r>
    <x v="1"/>
    <n v="10"/>
    <s v="Octubre"/>
    <s v="Celta"/>
    <s v="Termoeléctrica Tarapacá"/>
    <s v="CTTAR"/>
    <s v="Carbón"/>
    <n v="105176.035"/>
    <n v="44090.7"/>
    <s v="Ton"/>
    <s v="SING"/>
    <n v="116120.08932479998"/>
    <n v="8.5923956160000009E-2"/>
    <d v="1995-01-01T00:00:00"/>
    <b v="1"/>
    <b v="0"/>
    <x v="0"/>
  </r>
  <r>
    <x v="1"/>
    <n v="10"/>
    <s v="Octubre"/>
    <s v="E-Cl"/>
    <s v="Termoeléctrica Mejillones"/>
    <s v="CTM2"/>
    <s v="Carbón + Petcoke"/>
    <n v="115167"/>
    <n v="44859.4"/>
    <s v="Ton"/>
    <s v="SING"/>
    <n v="118144.5868416"/>
    <n v="8.7421998720000019E-2"/>
    <d v="1998-03-31T00:00:00"/>
    <b v="1"/>
    <b v="0"/>
    <x v="0"/>
  </r>
  <r>
    <x v="1"/>
    <n v="10"/>
    <s v="Octubre"/>
    <s v="E-Cl"/>
    <s v="Termoeléctrica Mejillones"/>
    <s v="CTM1"/>
    <s v="Carbón + Petcoke"/>
    <n v="89377"/>
    <n v="36290.300000000003"/>
    <s v="Ton"/>
    <s v="SING"/>
    <n v="95576.456659200005"/>
    <n v="7.0722536640000014E-2"/>
    <d v="1998-03-31T00:00:00"/>
    <b v="1"/>
    <b v="0"/>
    <x v="0"/>
  </r>
  <r>
    <x v="1"/>
    <n v="10"/>
    <s v="Octubre"/>
    <s v="E-Cl"/>
    <s v="Termoeléctrica Tocopilla"/>
    <s v="U14"/>
    <s v="Carbón"/>
    <n v="89459.520000000004"/>
    <n v="37791.1"/>
    <s v="Ton"/>
    <s v="SING"/>
    <n v="99529.059590399993"/>
    <n v="7.3647295680000002E-2"/>
    <d v="1993-01-01T00:00:00"/>
    <b v="1"/>
    <b v="0"/>
    <x v="0"/>
  </r>
  <r>
    <x v="1"/>
    <n v="10"/>
    <s v="Octubre"/>
    <s v="E-Cl"/>
    <s v="Termoeléctrica Tocopilla"/>
    <s v="U12"/>
    <s v="Carbón"/>
    <n v="48637.04"/>
    <n v="23207.8"/>
    <s v="Ton"/>
    <s v="SING"/>
    <n v="61121.547379199998"/>
    <n v="4.5227360639999999E-2"/>
    <d v="1993-01-01T00:00:00"/>
    <b v="1"/>
    <b v="0"/>
    <x v="0"/>
  </r>
  <r>
    <x v="1"/>
    <n v="10"/>
    <s v="Octubre"/>
    <s v="E-Cl"/>
    <s v="Termoeléctrica Tocopilla"/>
    <s v="U13"/>
    <s v="Carbón"/>
    <n v="55600.480000000003"/>
    <n v="25322.799999999999"/>
    <s v="Ton"/>
    <s v="SING"/>
    <n v="66691.746739199996"/>
    <n v="4.9349072640000012E-2"/>
    <d v="1993-01-01T00:00:00"/>
    <b v="1"/>
    <b v="0"/>
    <x v="0"/>
  </r>
  <r>
    <x v="1"/>
    <n v="10"/>
    <s v="Octubre"/>
    <s v="E-Cl"/>
    <s v="Termoeléctrica Tocopilla"/>
    <s v="U15"/>
    <s v="Carbón"/>
    <n v="90159.86"/>
    <n v="36695.300000000003"/>
    <s v="Ton"/>
    <s v="SING"/>
    <n v="96643.090579199998"/>
    <n v="7.1511800639999998E-2"/>
    <d v="1993-01-01T00:00:00"/>
    <b v="1"/>
    <b v="0"/>
    <x v="0"/>
  </r>
  <r>
    <x v="1"/>
    <n v="10"/>
    <s v="Octubre"/>
    <s v="Eléctrica Ventanas"/>
    <s v="Nueva Ventanas"/>
    <m/>
    <s v="Carbón"/>
    <n v="6280.5594000000001"/>
    <n v="2386.612572"/>
    <s v="Ton"/>
    <s v="SIC"/>
    <n v="6285.5356128238072"/>
    <n v="4.6510305803136006E-3"/>
    <d v="2010-02-11T00:00:00"/>
    <b v="1"/>
    <b v="0"/>
    <x v="0"/>
  </r>
  <r>
    <x v="1"/>
    <n v="10"/>
    <s v="Octubre"/>
    <s v="Enel"/>
    <s v="Bocamina"/>
    <m/>
    <s v="Carbón"/>
    <n v="87248.92"/>
    <n v="33154.589599999999"/>
    <s v="Ton"/>
    <s v="SIC"/>
    <n v="87318.049064294391"/>
    <n v="6.4611664212480005E-2"/>
    <d v="1970-01-01T00:00:00"/>
    <b v="1"/>
    <b v="0"/>
    <x v="0"/>
  </r>
  <r>
    <x v="1"/>
    <n v="10"/>
    <s v="Octubre"/>
    <s v="Guacolda"/>
    <s v="Guacolda 1"/>
    <m/>
    <s v="Carbón"/>
    <n v="101970.26"/>
    <n v="36709.293599999997"/>
    <s v="Ton"/>
    <s v="SIC"/>
    <n v="96679.94501975039"/>
    <n v="7.1539071367679993E-2"/>
    <d v="1995-01-01T00:00:00"/>
    <b v="1"/>
    <b v="0"/>
    <x v="0"/>
  </r>
  <r>
    <x v="1"/>
    <n v="10"/>
    <s v="Octubre"/>
    <s v="Guacolda"/>
    <s v="Guacolda 2"/>
    <m/>
    <s v="Carbón"/>
    <n v="73463.819999999992"/>
    <n v="26446.975199999997"/>
    <s v="Ton"/>
    <s v="SIC"/>
    <n v="69652.446493132797"/>
    <n v="5.1539865269760003E-2"/>
    <d v="1996-01-01T00:00:00"/>
    <b v="1"/>
    <b v="0"/>
    <x v="0"/>
  </r>
  <r>
    <x v="1"/>
    <n v="10"/>
    <s v="Octubre"/>
    <s v="Guacolda"/>
    <s v="Guacolda 3"/>
    <m/>
    <s v="Carbón"/>
    <n v="99649.351999999999"/>
    <n v="34877.273199999996"/>
    <s v="Ton"/>
    <s v="SIC"/>
    <n v="91855.018845004786"/>
    <n v="6.7968830012160003E-2"/>
    <d v="2009-01-01T00:00:00"/>
    <b v="1"/>
    <b v="0"/>
    <x v="0"/>
  </r>
  <r>
    <x v="1"/>
    <n v="11"/>
    <s v="Noviembre"/>
    <s v="Aes Gener"/>
    <s v="Termoeléctrica Norgener"/>
    <s v="NTO1"/>
    <s v="Carbón"/>
    <n v="91057.755000000005"/>
    <n v="34138.300000000003"/>
    <s v="Ton"/>
    <s v="SING"/>
    <n v="89908.811731199996"/>
    <n v="6.6528719040000017E-2"/>
    <d v="1997-04-07T00:00:00"/>
    <b v="1"/>
    <b v="0"/>
    <x v="0"/>
  </r>
  <r>
    <x v="1"/>
    <n v="11"/>
    <s v="Noviembre"/>
    <s v="Aes Gener"/>
    <s v="Ventanas 1"/>
    <m/>
    <s v="Carbón"/>
    <n v="65403.45"/>
    <n v="27142.431749999996"/>
    <s v="Ton"/>
    <s v="SIC"/>
    <n v="71484.045372431981"/>
    <n v="5.2895170994399998E-2"/>
    <d v="1964-01-01T00:00:00"/>
    <b v="1"/>
    <b v="0"/>
    <x v="0"/>
  </r>
  <r>
    <x v="1"/>
    <n v="11"/>
    <s v="Noviembre"/>
    <s v="Aes Gener"/>
    <s v="Ventanas 2"/>
    <m/>
    <s v="Carbón"/>
    <n v="100063.296"/>
    <n v="39725.128512000003"/>
    <s v="Ton"/>
    <s v="SIC"/>
    <n v="104622.64085742798"/>
    <n v="7.7416330444185624E-2"/>
    <d v="1977-01-01T00:00:00"/>
    <b v="1"/>
    <b v="0"/>
    <x v="0"/>
  </r>
  <r>
    <x v="1"/>
    <n v="11"/>
    <s v="Noviembre"/>
    <s v="Celta"/>
    <s v="Termoeléctrica Tarapacá"/>
    <s v="CTTAR"/>
    <s v="Carbón"/>
    <n v="101744.74400000001"/>
    <n v="42652.7"/>
    <s v="Ton"/>
    <s v="SING"/>
    <n v="112332.88049279997"/>
    <n v="8.3121581759999993E-2"/>
    <d v="1995-01-01T00:00:00"/>
    <b v="1"/>
    <b v="0"/>
    <x v="0"/>
  </r>
  <r>
    <x v="1"/>
    <n v="11"/>
    <s v="Noviembre"/>
    <s v="E-Cl"/>
    <s v="Termoeléctrica Mejillones"/>
    <s v="CTM1"/>
    <s v="Carbón + Petcoke"/>
    <n v="104880"/>
    <n v="42580.800000000003"/>
    <s v="Ton"/>
    <s v="SING"/>
    <n v="112143.5200512"/>
    <n v="8.2981463040000009E-2"/>
    <d v="1998-03-31T00:00:00"/>
    <b v="1"/>
    <b v="0"/>
    <x v="0"/>
  </r>
  <r>
    <x v="1"/>
    <n v="11"/>
    <s v="Noviembre"/>
    <s v="E-Cl"/>
    <s v="Termoeléctrica Mejillones"/>
    <s v="CTM2"/>
    <s v="Carbón + Petcoke"/>
    <n v="116886"/>
    <n v="45526.3"/>
    <s v="Ton"/>
    <s v="SING"/>
    <n v="119900.97736320001"/>
    <n v="8.872165344000002E-2"/>
    <d v="1998-03-31T00:00:00"/>
    <b v="1"/>
    <b v="0"/>
    <x v="0"/>
  </r>
  <r>
    <x v="1"/>
    <n v="11"/>
    <s v="Noviembre"/>
    <s v="E-Cl"/>
    <s v="Termoeléctrica Tocopilla"/>
    <s v="U13"/>
    <s v="Carbón"/>
    <n v="48907.040000000001"/>
    <n v="22250.9"/>
    <s v="Ton"/>
    <s v="SING"/>
    <n v="58601.394297599996"/>
    <n v="4.3362553920000005E-2"/>
    <d v="1993-01-01T00:00:00"/>
    <b v="1"/>
    <b v="0"/>
    <x v="0"/>
  </r>
  <r>
    <x v="1"/>
    <n v="11"/>
    <s v="Noviembre"/>
    <s v="E-Cl"/>
    <s v="Termoeléctrica Tocopilla"/>
    <s v="U15"/>
    <s v="Carbón"/>
    <n v="88009.078999999998"/>
    <n v="35855"/>
    <s v="Ton"/>
    <s v="SING"/>
    <n v="94430.022719999994"/>
    <n v="6.9874224000000013E-2"/>
    <d v="1993-01-01T00:00:00"/>
    <b v="1"/>
    <b v="0"/>
    <x v="0"/>
  </r>
  <r>
    <x v="1"/>
    <n v="11"/>
    <s v="Noviembre"/>
    <s v="E-Cl"/>
    <s v="Termoeléctrica Tocopilla"/>
    <s v="U12"/>
    <s v="Carbón"/>
    <n v="51246.67"/>
    <n v="24457.1"/>
    <s v="Ton"/>
    <s v="SING"/>
    <n v="64411.783814399998"/>
    <n v="4.7661996480000003E-2"/>
    <d v="1993-01-01T00:00:00"/>
    <b v="1"/>
    <b v="0"/>
    <x v="0"/>
  </r>
  <r>
    <x v="1"/>
    <n v="11"/>
    <s v="Noviembre"/>
    <s v="E-Cl"/>
    <s v="Termoeléctrica Tocopilla"/>
    <s v="U14"/>
    <s v="Carbón"/>
    <n v="83546.985000000001"/>
    <n v="35291"/>
    <s v="Ton"/>
    <s v="SING"/>
    <n v="92944.636224000002"/>
    <n v="6.8775100800000002E-2"/>
    <d v="1993-01-01T00:00:00"/>
    <b v="1"/>
    <b v="0"/>
    <x v="0"/>
  </r>
  <r>
    <x v="1"/>
    <n v="11"/>
    <s v="Noviembre"/>
    <s v="Eléctrica Ventanas"/>
    <s v="Nueva Ventanas"/>
    <m/>
    <s v="Carbón"/>
    <n v="27234.065399999999"/>
    <n v="10348.944852000001"/>
    <s v="Ton"/>
    <s v="SIC"/>
    <n v="27255.643494697724"/>
    <n v="2.0168023727577603E-2"/>
    <d v="2010-02-11T00:00:00"/>
    <b v="1"/>
    <b v="0"/>
    <x v="0"/>
  </r>
  <r>
    <x v="1"/>
    <n v="11"/>
    <s v="Noviembre"/>
    <s v="Enel"/>
    <s v="Bocamina"/>
    <m/>
    <s v="Carbón"/>
    <n v="3268.3799999999997"/>
    <n v="1241.9843999999998"/>
    <s v="Ton"/>
    <s v="SIC"/>
    <n v="3270.9696028415992"/>
    <n v="2.4203791987199995E-3"/>
    <d v="1970-01-01T00:00:00"/>
    <b v="1"/>
    <b v="0"/>
    <x v="0"/>
  </r>
  <r>
    <x v="1"/>
    <n v="11"/>
    <s v="Noviembre"/>
    <s v="Guacolda"/>
    <s v="Guacolda 1"/>
    <m/>
    <s v="Carbón"/>
    <n v="91590.78"/>
    <n v="32972.680800000002"/>
    <s v="Ton"/>
    <s v="SIC"/>
    <n v="86838.962406451203"/>
    <n v="6.4257160343040007E-2"/>
    <d v="1995-01-01T00:00:00"/>
    <b v="1"/>
    <b v="0"/>
    <x v="0"/>
  </r>
  <r>
    <x v="1"/>
    <n v="11"/>
    <s v="Noviembre"/>
    <s v="Guacolda"/>
    <s v="Guacolda 2"/>
    <m/>
    <s v="Carbón"/>
    <n v="80993.22"/>
    <n v="29157.5592"/>
    <s v="Ton"/>
    <s v="SIC"/>
    <n v="76791.213992908801"/>
    <n v="5.6822251368960006E-2"/>
    <d v="1996-01-01T00:00:00"/>
    <b v="1"/>
    <b v="0"/>
    <x v="0"/>
  </r>
  <r>
    <x v="1"/>
    <n v="11"/>
    <s v="Noviembre"/>
    <s v="Guacolda"/>
    <s v="Guacolda 3"/>
    <m/>
    <s v="Carbón"/>
    <n v="98817.707999999999"/>
    <n v="34586.197799999994"/>
    <s v="Ton"/>
    <s v="SIC"/>
    <n v="91088.424042739178"/>
    <n v="6.7401582272639995E-2"/>
    <d v="2009-01-01T00:00:00"/>
    <b v="1"/>
    <b v="0"/>
    <x v="0"/>
  </r>
  <r>
    <x v="1"/>
    <n v="12"/>
    <s v="Diciembre"/>
    <s v="Aes Gener"/>
    <s v="Termoeléctrica Norgener"/>
    <s v="NTO2"/>
    <s v="Carbón"/>
    <n v="68665.847500000003"/>
    <n v="25556.2"/>
    <s v="Ton"/>
    <s v="SING"/>
    <n v="67306.443916799995"/>
    <n v="4.9803922560000005E-2"/>
    <d v="1997-04-07T00:00:00"/>
    <b v="1"/>
    <b v="0"/>
    <x v="0"/>
  </r>
  <r>
    <x v="1"/>
    <n v="12"/>
    <s v="Diciembre"/>
    <s v="Aes Gener"/>
    <s v="Termoeléctrica Norgener"/>
    <s v="NTO1"/>
    <s v="Carbón"/>
    <n v="93962.04"/>
    <n v="35260.6"/>
    <s v="Ton"/>
    <s v="SING"/>
    <n v="92864.572838399981"/>
    <n v="6.8715857280000014E-2"/>
    <d v="1997-04-07T00:00:00"/>
    <b v="1"/>
    <b v="0"/>
    <x v="0"/>
  </r>
  <r>
    <x v="1"/>
    <n v="12"/>
    <s v="Diciembre"/>
    <s v="Aes Gener"/>
    <s v="Ventanas 1"/>
    <m/>
    <s v="Carbón"/>
    <n v="71615.87999999999"/>
    <n v="29720.590199999995"/>
    <s v="Ton"/>
    <s v="SIC"/>
    <n v="78274.04846849278"/>
    <n v="5.7919486181759995E-2"/>
    <d v="1964-01-01T00:00:00"/>
    <b v="1"/>
    <b v="0"/>
    <x v="0"/>
  </r>
  <r>
    <x v="1"/>
    <n v="12"/>
    <s v="Diciembre"/>
    <s v="Aes Gener"/>
    <s v="Ventanas 2"/>
    <m/>
    <s v="Carbón"/>
    <n v="139845.16800000001"/>
    <n v="55518.531696000005"/>
    <s v="Ton"/>
    <s v="SIC"/>
    <n v="146217.15826061415"/>
    <n v="0.10819451456916482"/>
    <d v="1977-01-01T00:00:00"/>
    <b v="1"/>
    <b v="0"/>
    <x v="0"/>
  </r>
  <r>
    <x v="1"/>
    <n v="12"/>
    <s v="Diciembre"/>
    <s v="Celta"/>
    <s v="Termoeléctrica Tarapacá"/>
    <s v="CTTAR"/>
    <s v="Carbón"/>
    <n v="101921.648"/>
    <n v="42749.4"/>
    <s v="Ton"/>
    <s v="SING"/>
    <n v="112587.55580159998"/>
    <n v="8.3310030719999997E-2"/>
    <d v="1995-01-01T00:00:00"/>
    <b v="1"/>
    <b v="0"/>
    <x v="0"/>
  </r>
  <r>
    <x v="1"/>
    <n v="12"/>
    <s v="Diciembre"/>
    <s v="E-Cl"/>
    <s v="Termoeléctrica Mejillones"/>
    <s v="CTM1"/>
    <s v="Carbón + Petcoke"/>
    <n v="114470"/>
    <n v="46480.4"/>
    <s v="Ton"/>
    <s v="SING"/>
    <n v="122413.7561856"/>
    <n v="9.0581003520000009E-2"/>
    <d v="1998-03-31T00:00:00"/>
    <b v="1"/>
    <b v="0"/>
    <x v="0"/>
  </r>
  <r>
    <x v="1"/>
    <n v="12"/>
    <s v="Diciembre"/>
    <s v="E-Cl"/>
    <s v="Termoeléctrica Mejillones"/>
    <s v="CTM2"/>
    <s v="Carbón + Petcoke"/>
    <n v="119170"/>
    <n v="46419.5"/>
    <s v="Ton"/>
    <s v="SING"/>
    <n v="122253.366048"/>
    <n v="9.0462321600000006E-2"/>
    <d v="1998-03-31T00:00:00"/>
    <b v="1"/>
    <b v="0"/>
    <x v="0"/>
  </r>
  <r>
    <x v="1"/>
    <n v="12"/>
    <s v="Diciembre"/>
    <s v="E-Cl"/>
    <s v="Termoeléctrica Tocopilla"/>
    <s v="U12"/>
    <s v="Carbón"/>
    <n v="41387.199999999997"/>
    <n v="19751.2"/>
    <s v="Ton"/>
    <s v="SING"/>
    <n v="52018.0243968"/>
    <n v="3.8491138560000006E-2"/>
    <d v="1993-01-01T00:00:00"/>
    <b v="1"/>
    <b v="0"/>
    <x v="0"/>
  </r>
  <r>
    <x v="1"/>
    <n v="12"/>
    <s v="Diciembre"/>
    <s v="E-Cl"/>
    <s v="Termoeléctrica Tocopilla"/>
    <s v="U13"/>
    <s v="Carbón"/>
    <n v="56019.08"/>
    <n v="25509.3"/>
    <s v="Ton"/>
    <s v="SING"/>
    <n v="67182.925075199993"/>
    <n v="4.9712523840000002E-2"/>
    <d v="1993-01-01T00:00:00"/>
    <b v="1"/>
    <b v="0"/>
    <x v="0"/>
  </r>
  <r>
    <x v="1"/>
    <n v="12"/>
    <s v="Diciembre"/>
    <s v="E-Cl"/>
    <s v="Termoeléctrica Tocopilla"/>
    <s v="U14"/>
    <s v="Carbón"/>
    <n v="93446.100999999995"/>
    <n v="39467.300000000003"/>
    <s v="Ton"/>
    <s v="SING"/>
    <n v="103943.60718719999"/>
    <n v="7.6913874240000013E-2"/>
    <d v="1993-01-01T00:00:00"/>
    <b v="1"/>
    <b v="0"/>
    <x v="0"/>
  </r>
  <r>
    <x v="1"/>
    <n v="12"/>
    <s v="Diciembre"/>
    <s v="E-Cl"/>
    <s v="Termoeléctrica Tocopilla"/>
    <s v="U15"/>
    <s v="Carbón"/>
    <n v="90209.126000000004"/>
    <n v="36750.400000000001"/>
    <s v="Ton"/>
    <s v="SING"/>
    <n v="96788.205465599996"/>
    <n v="7.161917952000002E-2"/>
    <d v="1993-01-01T00:00:00"/>
    <b v="1"/>
    <b v="0"/>
    <x v="0"/>
  </r>
  <r>
    <x v="1"/>
    <n v="12"/>
    <s v="Diciembre"/>
    <s v="Eléctrica Ventanas"/>
    <s v="Nueva Ventanas"/>
    <m/>
    <s v="Carbón"/>
    <n v="73781.240000000005"/>
    <n v="28036.871200000001"/>
    <s v="Ton"/>
    <s v="SIC"/>
    <n v="73839.698352076797"/>
    <n v="5.4638254594560003E-2"/>
    <d v="2010-02-11T00:00:00"/>
    <b v="1"/>
    <b v="0"/>
    <x v="0"/>
  </r>
  <r>
    <x v="1"/>
    <n v="12"/>
    <s v="Diciembre"/>
    <s v="Enel"/>
    <s v="Bocamina"/>
    <m/>
    <s v="Carbón"/>
    <n v="82286.659999999989"/>
    <n v="31268.930799999995"/>
    <s v="Ton"/>
    <s v="SIC"/>
    <n v="82351.857366451179"/>
    <n v="6.0936892343039992E-2"/>
    <d v="1970-01-01T00:00:00"/>
    <b v="1"/>
    <b v="0"/>
    <x v="0"/>
  </r>
  <r>
    <x v="1"/>
    <n v="12"/>
    <s v="Diciembre"/>
    <s v="Guacolda"/>
    <s v="Guacolda 1"/>
    <m/>
    <s v="Carbón"/>
    <n v="100162.64"/>
    <n v="36058.5504"/>
    <s v="Ton"/>
    <s v="SIC"/>
    <n v="94966.106080665602"/>
    <n v="7.0270903019520006E-2"/>
    <d v="1995-01-01T00:00:00"/>
    <b v="1"/>
    <b v="0"/>
    <x v="0"/>
  </r>
  <r>
    <x v="1"/>
    <n v="12"/>
    <s v="Diciembre"/>
    <s v="Guacolda"/>
    <s v="Guacolda 2"/>
    <m/>
    <s v="Carbón"/>
    <n v="103146.2"/>
    <n v="37132.631999999998"/>
    <s v="Ton"/>
    <s v="SIC"/>
    <n v="97794.876123647977"/>
    <n v="7.2364073241599991E-2"/>
    <d v="1996-01-01T00:00:00"/>
    <b v="1"/>
    <b v="0"/>
    <x v="0"/>
  </r>
  <r>
    <x v="1"/>
    <n v="12"/>
    <s v="Diciembre"/>
    <s v="Guacolda"/>
    <s v="Guacolda 3"/>
    <m/>
    <s v="Carbón"/>
    <n v="73561.707999999999"/>
    <n v="25746.5978"/>
    <s v="Ton"/>
    <s v="SIC"/>
    <n v="67807.887748339184"/>
    <n v="5.0174969792640002E-2"/>
    <d v="2009-01-01T00:00:00"/>
    <b v="1"/>
    <b v="0"/>
    <x v="0"/>
  </r>
  <r>
    <x v="2"/>
    <n v="1"/>
    <s v="Enero"/>
    <s v="Aes Gener"/>
    <s v="Termoeléctrica Norgener"/>
    <s v="NTO2"/>
    <s v="Carbón"/>
    <n v="100596.005"/>
    <n v="37362.300000000003"/>
    <s v="Ton"/>
    <s v="SING"/>
    <n v="98399.744467199998"/>
    <n v="7.2811650240000012E-2"/>
    <d v="1997-04-07T00:00:00"/>
    <b v="1"/>
    <b v="0"/>
    <x v="0"/>
  </r>
  <r>
    <x v="2"/>
    <n v="1"/>
    <s v="Enero"/>
    <s v="Aes Gener"/>
    <s v="Termoeléctrica Norgener"/>
    <s v="NTO1"/>
    <s v="Carbón"/>
    <n v="93734.033299999996"/>
    <n v="35218.1"/>
    <s v="Ton"/>
    <s v="SING"/>
    <n v="92752.642118399992"/>
    <n v="6.8633033280000005E-2"/>
    <d v="1997-04-07T00:00:00"/>
    <b v="1"/>
    <b v="0"/>
    <x v="0"/>
  </r>
  <r>
    <x v="2"/>
    <n v="1"/>
    <s v="Enero"/>
    <s v="Aes Gener"/>
    <s v="Ventanas 1"/>
    <m/>
    <s v="Carbón"/>
    <n v="80411.94"/>
    <n v="33370.955099999999"/>
    <s v="Ton"/>
    <s v="SIC"/>
    <n v="87887.883092486401"/>
    <n v="6.5033317298880011E-2"/>
    <d v="1964-01-01T00:00:00"/>
    <b v="1"/>
    <b v="0"/>
    <x v="0"/>
  </r>
  <r>
    <x v="2"/>
    <n v="1"/>
    <s v="Enero"/>
    <s v="Celta"/>
    <s v="Termoeléctrica Tarapacá"/>
    <s v="CTTAR"/>
    <s v="Carbón"/>
    <n v="71517.866999999998"/>
    <n v="30015.8"/>
    <s v="Ton"/>
    <s v="SING"/>
    <n v="79051.531891199993"/>
    <n v="5.8494791040000001E-2"/>
    <d v="1995-01-01T00:00:00"/>
    <b v="1"/>
    <b v="0"/>
    <x v="0"/>
  </r>
  <r>
    <x v="2"/>
    <n v="1"/>
    <s v="Enero"/>
    <s v="E-Cl"/>
    <s v="Termoeléctrica Mejillones"/>
    <s v="CTM1"/>
    <s v="Carbón + Petcoke"/>
    <n v="107381"/>
    <n v="43548"/>
    <s v="Ton"/>
    <s v="SING"/>
    <n v="114690.799872"/>
    <n v="8.4866342400000003E-2"/>
    <d v="1998-03-31T00:00:00"/>
    <b v="1"/>
    <b v="0"/>
    <x v="0"/>
  </r>
  <r>
    <x v="2"/>
    <n v="1"/>
    <s v="Enero"/>
    <s v="E-Cl"/>
    <s v="Termoeléctrica Mejillones"/>
    <s v="CTM2"/>
    <s v="Carbón + Petcoke"/>
    <n v="66795"/>
    <n v="26026.400000000001"/>
    <s v="Ton"/>
    <s v="SING"/>
    <n v="68544.792729599998"/>
    <n v="5.0720248320000001E-2"/>
    <d v="1998-03-31T00:00:00"/>
    <b v="1"/>
    <b v="0"/>
    <x v="0"/>
  </r>
  <r>
    <x v="2"/>
    <n v="1"/>
    <s v="Enero"/>
    <s v="E-Cl"/>
    <s v="Termoeléctrica Tocopilla"/>
    <s v="U15"/>
    <s v="Carbón"/>
    <n v="89515.73"/>
    <n v="36442.400000000001"/>
    <s v="Ton"/>
    <s v="SING"/>
    <n v="95977.036953599993"/>
    <n v="7.1018949120000008E-2"/>
    <d v="1993-01-01T00:00:00"/>
    <b v="1"/>
    <b v="0"/>
    <x v="0"/>
  </r>
  <r>
    <x v="2"/>
    <n v="1"/>
    <s v="Enero"/>
    <s v="E-Cl"/>
    <s v="Termoeléctrica Tocopilla"/>
    <s v="U12"/>
    <s v="Carbón"/>
    <n v="48732.68"/>
    <n v="23265.4"/>
    <s v="Ton"/>
    <s v="SING"/>
    <n v="61273.246425600002"/>
    <n v="4.5339611520000003E-2"/>
    <d v="1993-01-01T00:00:00"/>
    <b v="1"/>
    <b v="0"/>
    <x v="0"/>
  </r>
  <r>
    <x v="2"/>
    <n v="1"/>
    <s v="Enero"/>
    <s v="E-Cl"/>
    <s v="Termoeléctrica Tocopilla"/>
    <s v="U13"/>
    <s v="Carbón"/>
    <n v="50974.64"/>
    <n v="23167.3"/>
    <s v="Ton"/>
    <s v="SING"/>
    <n v="61014.883987199995"/>
    <n v="4.514843424E-2"/>
    <d v="1993-01-01T00:00:00"/>
    <b v="1"/>
    <b v="0"/>
    <x v="0"/>
  </r>
  <r>
    <x v="2"/>
    <n v="1"/>
    <s v="Enero"/>
    <s v="E-Cl"/>
    <s v="Termoeléctrica Tocopilla"/>
    <s v="U14"/>
    <s v="Carbón"/>
    <n v="83821.63"/>
    <n v="35429.1"/>
    <s v="Ton"/>
    <s v="SING"/>
    <n v="93308.345222399992"/>
    <n v="6.9044230080000005E-2"/>
    <d v="1993-01-01T00:00:00"/>
    <b v="1"/>
    <b v="0"/>
    <x v="0"/>
  </r>
  <r>
    <x v="2"/>
    <n v="1"/>
    <s v="Enero"/>
    <s v="Eléctrica Ventanas"/>
    <s v="Nueva Ventanas"/>
    <m/>
    <s v="Carbón"/>
    <n v="125407.96919999999"/>
    <n v="47655.028295999997"/>
    <s v="Ton"/>
    <s v="SIC"/>
    <n v="125507.33244215653"/>
    <n v="9.2870119143244806E-2"/>
    <d v="2010-02-11T00:00:00"/>
    <b v="1"/>
    <b v="0"/>
    <x v="0"/>
  </r>
  <r>
    <x v="2"/>
    <n v="1"/>
    <s v="Enero"/>
    <s v="Enel"/>
    <s v="Bocamina"/>
    <m/>
    <s v="Carbón"/>
    <n v="76371.239999999991"/>
    <n v="29021.071199999998"/>
    <s v="Ton"/>
    <s v="SIC"/>
    <n v="76431.750460876792"/>
    <n v="5.6556263554560005E-2"/>
    <d v="1970-01-01T00:00:00"/>
    <b v="1"/>
    <b v="0"/>
    <x v="0"/>
  </r>
  <r>
    <x v="2"/>
    <n v="1"/>
    <s v="Enero"/>
    <s v="Guacolda"/>
    <s v="Guacolda 1"/>
    <m/>
    <s v="Carbón"/>
    <n v="99118.299999999988"/>
    <n v="35682.587999999996"/>
    <s v="Ton"/>
    <s v="SIC"/>
    <n v="93975.947442431978"/>
    <n v="6.9538227494400001E-2"/>
    <d v="1995-01-01T00:00:00"/>
    <b v="1"/>
    <b v="0"/>
    <x v="0"/>
  </r>
  <r>
    <x v="2"/>
    <n v="1"/>
    <s v="Enero"/>
    <s v="Guacolda"/>
    <s v="Guacolda 2"/>
    <m/>
    <s v="Carbón"/>
    <n v="99333.56"/>
    <n v="35760.081599999998"/>
    <s v="Ton"/>
    <s v="SIC"/>
    <n v="94180.039546982385"/>
    <n v="6.968924702208E-2"/>
    <d v="1996-01-01T00:00:00"/>
    <b v="1"/>
    <b v="0"/>
    <x v="0"/>
  </r>
  <r>
    <x v="2"/>
    <n v="1"/>
    <s v="Enero"/>
    <s v="Guacolda"/>
    <s v="Guacolda 3"/>
    <m/>
    <s v="Carbón"/>
    <n v="97091.28"/>
    <n v="33981.947999999997"/>
    <s v="Ton"/>
    <s v="SIC"/>
    <n v="89497.033097471984"/>
    <n v="6.6224020262399999E-2"/>
    <d v="2009-01-01T00:00:00"/>
    <b v="1"/>
    <b v="0"/>
    <x v="0"/>
  </r>
  <r>
    <x v="2"/>
    <n v="1"/>
    <s v="Enero"/>
    <s v="Guacolda"/>
    <s v="Guacolda 4"/>
    <m/>
    <s v="Carbón"/>
    <n v="8650.9590000000007"/>
    <n v="3027.83565"/>
    <s v="Ton"/>
    <s v="SIC"/>
    <n v="7974.3017493215993"/>
    <n v="5.9006461147200007E-3"/>
    <d v="2010-01-01T00:00:00"/>
    <b v="1"/>
    <b v="0"/>
    <x v="0"/>
  </r>
  <r>
    <x v="2"/>
    <n v="2"/>
    <s v="Febrero"/>
    <s v="Aes Gener"/>
    <s v="Termoeléctrica Norgener"/>
    <s v="NTO2"/>
    <s v="Carbón"/>
    <n v="83841.039999999994"/>
    <n v="31148.2"/>
    <s v="Ton"/>
    <s v="SING"/>
    <n v="82033.893004799989"/>
    <n v="6.0701612160000001E-2"/>
    <d v="1997-04-07T00:00:00"/>
    <b v="1"/>
    <b v="0"/>
    <x v="0"/>
  </r>
  <r>
    <x v="2"/>
    <n v="2"/>
    <s v="Febrero"/>
    <s v="Aes Gener"/>
    <s v="Termoeléctrica Norgener"/>
    <s v="NTO1"/>
    <s v="Carbón"/>
    <n v="87666.9"/>
    <n v="32872.9"/>
    <s v="Ton"/>
    <s v="SING"/>
    <n v="86576.173305599994"/>
    <n v="6.4062707519999998E-2"/>
    <d v="1997-04-07T00:00:00"/>
    <b v="1"/>
    <b v="0"/>
    <x v="0"/>
  </r>
  <r>
    <x v="2"/>
    <n v="2"/>
    <s v="Febrero"/>
    <s v="Aes Gener"/>
    <s v="Ventanas 1"/>
    <m/>
    <s v="Carbón"/>
    <n v="68129.774999999994"/>
    <n v="28273.856624999997"/>
    <s v="Ton"/>
    <s v="SIC"/>
    <n v="74463.838334423985"/>
    <n v="5.5100091790799999E-2"/>
    <d v="1964-01-01T00:00:00"/>
    <b v="1"/>
    <b v="0"/>
    <x v="0"/>
  </r>
  <r>
    <x v="2"/>
    <n v="2"/>
    <s v="Febrero"/>
    <s v="Celta"/>
    <s v="Termoeléctrica Tarapacá"/>
    <s v="CTTAR"/>
    <s v="Carbón"/>
    <n v="93918.95"/>
    <n v="39372.6"/>
    <s v="Ton"/>
    <s v="SING"/>
    <n v="103694.19920639999"/>
    <n v="7.6729322880000006E-2"/>
    <d v="1995-01-01T00:00:00"/>
    <b v="1"/>
    <b v="0"/>
    <x v="0"/>
  </r>
  <r>
    <x v="2"/>
    <n v="2"/>
    <s v="Febrero"/>
    <s v="E-Cl"/>
    <s v="Termoeléctrica Mejillones"/>
    <s v="CTM2"/>
    <s v="Carbón + Petcoke"/>
    <n v="109078"/>
    <n v="42488"/>
    <s v="Ton"/>
    <s v="SING"/>
    <n v="111899.11603199999"/>
    <n v="8.28006144E-2"/>
    <d v="1998-03-31T00:00:00"/>
    <b v="1"/>
    <b v="0"/>
    <x v="0"/>
  </r>
  <r>
    <x v="2"/>
    <n v="2"/>
    <s v="Febrero"/>
    <s v="E-Cl"/>
    <s v="Termoeléctrica Mejillones"/>
    <s v="CTM1"/>
    <s v="Carbón + Petcoke"/>
    <n v="102776"/>
    <n v="41725.300000000003"/>
    <s v="Ton"/>
    <s v="SING"/>
    <n v="109890.4204992"/>
    <n v="8.1314264640000022E-2"/>
    <d v="1998-03-31T00:00:00"/>
    <b v="1"/>
    <b v="0"/>
    <x v="0"/>
  </r>
  <r>
    <x v="2"/>
    <n v="2"/>
    <s v="Febrero"/>
    <s v="E-Cl"/>
    <s v="Termoeléctrica Tocopilla"/>
    <s v="U14"/>
    <s v="Carbón"/>
    <n v="79256.054999999993"/>
    <n v="33467.699999999997"/>
    <s v="Ton"/>
    <s v="SING"/>
    <n v="88142.676652799986"/>
    <n v="6.5221853760000004E-2"/>
    <d v="1993-01-01T00:00:00"/>
    <b v="1"/>
    <b v="0"/>
    <x v="0"/>
  </r>
  <r>
    <x v="2"/>
    <n v="2"/>
    <s v="Febrero"/>
    <s v="E-Cl"/>
    <s v="Termoeléctrica Tocopilla"/>
    <s v="U15"/>
    <s v="Carbón"/>
    <n v="82364.672999999995"/>
    <n v="33526.1"/>
    <s v="Ton"/>
    <s v="SING"/>
    <n v="88296.482630400002"/>
    <n v="6.5335663680000017E-2"/>
    <d v="1993-01-01T00:00:00"/>
    <b v="1"/>
    <b v="0"/>
    <x v="0"/>
  </r>
  <r>
    <x v="2"/>
    <n v="2"/>
    <s v="Febrero"/>
    <s v="E-Cl"/>
    <s v="Termoeléctrica Tocopilla"/>
    <s v="U12"/>
    <s v="Carbón"/>
    <n v="50489.72"/>
    <n v="24092.7"/>
    <s v="Ton"/>
    <s v="SING"/>
    <n v="63452.076652799995"/>
    <n v="4.6951853760000009E-2"/>
    <d v="1993-01-01T00:00:00"/>
    <b v="1"/>
    <b v="0"/>
    <x v="0"/>
  </r>
  <r>
    <x v="2"/>
    <n v="2"/>
    <s v="Febrero"/>
    <s v="Eléctrica Ventanas"/>
    <s v="Nueva Ventanas"/>
    <m/>
    <s v="Carbón"/>
    <n v="113570.01639999999"/>
    <n v="43156.606231999998"/>
    <s v="Ton"/>
    <s v="SIC"/>
    <n v="113660.00019539404"/>
    <n v="8.4103594224921613E-2"/>
    <d v="2010-02-11T00:00:00"/>
    <b v="1"/>
    <b v="0"/>
    <x v="0"/>
  </r>
  <r>
    <x v="2"/>
    <n v="2"/>
    <s v="Febrero"/>
    <s v="Enel"/>
    <s v="Bocamina"/>
    <m/>
    <s v="Carbón"/>
    <n v="74197.01999999999"/>
    <n v="28194.867599999998"/>
    <s v="Ton"/>
    <s v="SIC"/>
    <n v="74255.80778288639"/>
    <n v="5.494615797888E-2"/>
    <d v="1970-01-01T00:00:00"/>
    <b v="1"/>
    <b v="0"/>
    <x v="0"/>
  </r>
  <r>
    <x v="2"/>
    <n v="2"/>
    <s v="Febrero"/>
    <s v="Guacolda"/>
    <s v="Guacolda 1"/>
    <m/>
    <s v="Carbón"/>
    <n v="89436.299999999988"/>
    <n v="32197.067999999996"/>
    <s v="Ton"/>
    <s v="SIC"/>
    <n v="84796.258897151987"/>
    <n v="6.27456461184E-2"/>
    <d v="1995-01-01T00:00:00"/>
    <b v="1"/>
    <b v="0"/>
    <x v="0"/>
  </r>
  <r>
    <x v="2"/>
    <n v="2"/>
    <s v="Febrero"/>
    <s v="Guacolda"/>
    <s v="Guacolda 2"/>
    <m/>
    <s v="Carbón"/>
    <n v="66046.28"/>
    <n v="23776.660799999998"/>
    <s v="Ton"/>
    <s v="SIC"/>
    <n v="62619.735589171192"/>
    <n v="4.6335956567040003E-2"/>
    <d v="1996-01-01T00:00:00"/>
    <b v="1"/>
    <b v="0"/>
    <x v="0"/>
  </r>
  <r>
    <x v="2"/>
    <n v="2"/>
    <s v="Febrero"/>
    <s v="Guacolda"/>
    <s v="Guacolda 3"/>
    <m/>
    <s v="Carbón"/>
    <n v="79664.639999999999"/>
    <n v="27882.624"/>
    <s v="Ton"/>
    <s v="SIC"/>
    <n v="73433.463054335996"/>
    <n v="5.4337657651200001E-2"/>
    <d v="2009-01-01T00:00:00"/>
    <b v="1"/>
    <b v="0"/>
    <x v="0"/>
  </r>
  <r>
    <x v="2"/>
    <n v="2"/>
    <s v="Febrero"/>
    <s v="Guacolda"/>
    <s v="Guacolda 4"/>
    <m/>
    <s v="Carbón"/>
    <n v="29314.77"/>
    <n v="10260.1695"/>
    <s v="Ton"/>
    <s v="SIC"/>
    <n v="27021.839046047997"/>
    <n v="1.99950183216E-2"/>
    <d v="2010-01-01T00:00:00"/>
    <b v="1"/>
    <b v="0"/>
    <x v="0"/>
  </r>
  <r>
    <x v="2"/>
    <n v="3"/>
    <s v="Marzo"/>
    <s v="Aes Gener"/>
    <s v="Termoeléctrica Norgener"/>
    <s v="NTO1"/>
    <s v="Carbón"/>
    <n v="98391.05"/>
    <n v="36893"/>
    <s v="Ton"/>
    <s v="SING"/>
    <n v="97163.765952000002"/>
    <n v="7.1897078400000008E-2"/>
    <d v="1997-04-07T00:00:00"/>
    <b v="1"/>
    <b v="0"/>
    <x v="0"/>
  </r>
  <r>
    <x v="2"/>
    <n v="3"/>
    <s v="Marzo"/>
    <s v="Aes Gener"/>
    <s v="Termoeléctrica Norgener"/>
    <s v="NTO2"/>
    <s v="Carbón"/>
    <n v="100087.31200000001"/>
    <n v="37173.699999999997"/>
    <s v="Ton"/>
    <s v="SING"/>
    <n v="97903.035436799997"/>
    <n v="7.2444106560000013E-2"/>
    <d v="1997-04-07T00:00:00"/>
    <b v="1"/>
    <b v="0"/>
    <x v="0"/>
  </r>
  <r>
    <x v="2"/>
    <n v="3"/>
    <s v="Marzo"/>
    <s v="Aes Gener"/>
    <s v="Ventanas 1"/>
    <m/>
    <s v="Carbón"/>
    <n v="66750.074999999997"/>
    <n v="27701.281124999998"/>
    <s v="Ton"/>
    <s v="SIC"/>
    <n v="72955.866852791994"/>
    <n v="5.3984256656399998E-2"/>
    <d v="1964-01-01T00:00:00"/>
    <b v="1"/>
    <b v="0"/>
    <x v="0"/>
  </r>
  <r>
    <x v="2"/>
    <n v="3"/>
    <s v="Marzo"/>
    <s v="Aes Gener"/>
    <s v="Ventanas 2"/>
    <m/>
    <s v="Carbón"/>
    <n v="70451.567999999999"/>
    <n v="27969.272496000001"/>
    <s v="Ton"/>
    <s v="SIC"/>
    <n v="73661.666078905342"/>
    <n v="5.4506518240204811E-2"/>
    <d v="1977-01-01T00:00:00"/>
    <b v="1"/>
    <b v="0"/>
    <x v="0"/>
  </r>
  <r>
    <x v="2"/>
    <n v="3"/>
    <s v="Marzo"/>
    <s v="Celta"/>
    <s v="Termoeléctrica Tarapacá"/>
    <s v="CTTAR"/>
    <s v="Carbón"/>
    <n v="50404.434999999998"/>
    <n v="21134.2"/>
    <s v="Ton"/>
    <s v="SING"/>
    <n v="55660.3817088"/>
    <n v="4.1186328960000004E-2"/>
    <d v="1995-01-01T00:00:00"/>
    <b v="1"/>
    <b v="0"/>
    <x v="0"/>
  </r>
  <r>
    <x v="2"/>
    <n v="3"/>
    <s v="Marzo"/>
    <s v="E-Cl"/>
    <s v="Termoeléctrica Mejillones"/>
    <s v="CTM2"/>
    <s v="Carbón + Petcoke"/>
    <n v="120354"/>
    <n v="46874.1"/>
    <s v="Ton"/>
    <s v="SING"/>
    <n v="123450.62970239999"/>
    <n v="9.1348246080000015E-2"/>
    <d v="1998-03-31T00:00:00"/>
    <b v="1"/>
    <b v="0"/>
    <x v="0"/>
  </r>
  <r>
    <x v="2"/>
    <n v="3"/>
    <s v="Marzo"/>
    <s v="E-Cl"/>
    <s v="Termoeléctrica Mejillones"/>
    <s v="CTM1"/>
    <s v="Carbón + Petcoke"/>
    <n v="111375"/>
    <n v="45207.5"/>
    <s v="Ton"/>
    <s v="SING"/>
    <n v="119061.36528"/>
    <n v="8.8100376000000008E-2"/>
    <d v="1998-03-31T00:00:00"/>
    <b v="1"/>
    <b v="0"/>
    <x v="0"/>
  </r>
  <r>
    <x v="2"/>
    <n v="3"/>
    <s v="Marzo"/>
    <s v="E-Cl"/>
    <s v="Termoeléctrica Tocopilla"/>
    <s v="U15"/>
    <s v="Carbón"/>
    <n v="89321.305999999997"/>
    <n v="36420.6"/>
    <s v="Ton"/>
    <s v="SING"/>
    <n v="95919.623078399993"/>
    <n v="7.0976465279999998E-2"/>
    <d v="1993-01-01T00:00:00"/>
    <b v="1"/>
    <b v="0"/>
    <x v="0"/>
  </r>
  <r>
    <x v="2"/>
    <n v="3"/>
    <s v="Marzo"/>
    <s v="E-Cl"/>
    <s v="Termoeléctrica Tocopilla"/>
    <s v="U13"/>
    <s v="Carbón"/>
    <n v="21388.880000000001"/>
    <n v="9735.7999999999993"/>
    <s v="Ton"/>
    <s v="SING"/>
    <n v="25640.825971199996"/>
    <n v="1.8973127040000003E-2"/>
    <d v="1993-01-01T00:00:00"/>
    <b v="1"/>
    <b v="0"/>
    <x v="0"/>
  </r>
  <r>
    <x v="2"/>
    <n v="3"/>
    <s v="Marzo"/>
    <s v="E-Cl"/>
    <s v="Termoeléctrica Tocopilla"/>
    <s v="U12"/>
    <s v="Carbón"/>
    <n v="53896.29"/>
    <n v="25719.5"/>
    <s v="Ton"/>
    <s v="SING"/>
    <n v="67736.521248000005"/>
    <n v="5.0122161600000006E-2"/>
    <d v="1993-01-01T00:00:00"/>
    <b v="1"/>
    <b v="0"/>
    <x v="0"/>
  </r>
  <r>
    <x v="2"/>
    <n v="3"/>
    <s v="Marzo"/>
    <s v="E-Cl"/>
    <s v="Termoeléctrica Tocopilla"/>
    <s v="U14"/>
    <s v="Carbón"/>
    <n v="75563.964999999997"/>
    <n v="31944.799999999999"/>
    <s v="Ton"/>
    <s v="SING"/>
    <n v="84131.869747199991"/>
    <n v="6.2254026240000003E-2"/>
    <d v="1993-01-01T00:00:00"/>
    <b v="1"/>
    <b v="0"/>
    <x v="0"/>
  </r>
  <r>
    <x v="2"/>
    <n v="3"/>
    <s v="Marzo"/>
    <s v="Eléctrica Ventanas"/>
    <s v="Nueva Ventanas"/>
    <m/>
    <s v="Carbón"/>
    <n v="84164.622199999998"/>
    <n v="31982.556435999999"/>
    <s v="Ton"/>
    <s v="SIC"/>
    <n v="84231.307513461506"/>
    <n v="6.2327605982476803E-2"/>
    <d v="2010-02-11T00:00:00"/>
    <b v="1"/>
    <b v="0"/>
    <x v="0"/>
  </r>
  <r>
    <x v="2"/>
    <n v="3"/>
    <s v="Marzo"/>
    <s v="Guacolda"/>
    <s v="Guacolda 1"/>
    <m/>
    <s v="Carbón"/>
    <n v="96760.78"/>
    <n v="34833.880799999999"/>
    <s v="Ton"/>
    <s v="SIC"/>
    <n v="91740.73784325119"/>
    <n v="6.7884266903040003E-2"/>
    <d v="1995-01-01T00:00:00"/>
    <b v="1"/>
    <b v="0"/>
    <x v="0"/>
  </r>
  <r>
    <x v="2"/>
    <n v="3"/>
    <s v="Marzo"/>
    <s v="Guacolda"/>
    <s v="Guacolda 2"/>
    <m/>
    <s v="Carbón"/>
    <n v="97525.939999999988"/>
    <n v="35109.338399999993"/>
    <s v="Ton"/>
    <s v="SIC"/>
    <n v="92466.200607897583"/>
    <n v="6.8421078673919999E-2"/>
    <d v="1996-01-01T00:00:00"/>
    <b v="1"/>
    <b v="0"/>
    <x v="0"/>
  </r>
  <r>
    <x v="2"/>
    <n v="3"/>
    <s v="Marzo"/>
    <s v="Guacolda"/>
    <s v="Guacolda 3"/>
    <m/>
    <s v="Carbón"/>
    <n v="93172.09"/>
    <n v="32610.231499999998"/>
    <s v="Ton"/>
    <s v="SIC"/>
    <n v="85884.392733215995"/>
    <n v="6.3550819147199997E-2"/>
    <d v="2009-01-01T00:00:00"/>
    <b v="1"/>
    <b v="0"/>
    <x v="0"/>
  </r>
  <r>
    <x v="2"/>
    <n v="3"/>
    <s v="Marzo"/>
    <s v="Guacolda"/>
    <s v="Guacolda 4"/>
    <m/>
    <s v="Carbón"/>
    <n v="76706.28"/>
    <n v="26847.197999999997"/>
    <s v="Ton"/>
    <s v="SIC"/>
    <n v="70706.498873471981"/>
    <n v="5.2319819462399997E-2"/>
    <d v="2010-01-01T00:00:00"/>
    <b v="1"/>
    <b v="0"/>
    <x v="0"/>
  </r>
  <r>
    <x v="2"/>
    <n v="4"/>
    <s v="Abril"/>
    <s v="Aes Gener"/>
    <s v="Termoeléctrica Norgener"/>
    <s v="NTO1"/>
    <s v="Carbón"/>
    <n v="96861.57"/>
    <n v="36315.5"/>
    <s v="Ton"/>
    <s v="SING"/>
    <n v="95642.824991999994"/>
    <n v="7.0771646400000013E-2"/>
    <d v="1997-04-07T00:00:00"/>
    <b v="1"/>
    <b v="0"/>
    <x v="0"/>
  </r>
  <r>
    <x v="2"/>
    <n v="4"/>
    <s v="Abril"/>
    <s v="Aes Gener"/>
    <s v="Termoeléctrica Norgener"/>
    <s v="NTO2"/>
    <s v="Carbón"/>
    <n v="97143.239000000001"/>
    <n v="36070.300000000003"/>
    <s v="Ton"/>
    <s v="SING"/>
    <n v="94997.050579200004"/>
    <n v="7.0293800640000015E-2"/>
    <d v="1997-04-07T00:00:00"/>
    <b v="1"/>
    <b v="0"/>
    <x v="0"/>
  </r>
  <r>
    <x v="2"/>
    <n v="4"/>
    <s v="Abril"/>
    <s v="Aes Gener"/>
    <s v="Ventanas 1"/>
    <m/>
    <s v="Carbón"/>
    <n v="67134.69"/>
    <n v="27860.896349999999"/>
    <s v="Ton"/>
    <s v="SIC"/>
    <n v="73376.239724726387"/>
    <n v="5.4295314806879998E-2"/>
    <d v="1964-01-01T00:00:00"/>
    <b v="1"/>
    <b v="0"/>
    <x v="0"/>
  </r>
  <r>
    <x v="2"/>
    <n v="4"/>
    <s v="Abril"/>
    <s v="Aes Gener"/>
    <s v="Ventanas 2"/>
    <m/>
    <s v="Carbón"/>
    <n v="65380.716"/>
    <n v="25956.144252000002"/>
    <s v="Ton"/>
    <s v="SIC"/>
    <n v="68359.762695299331"/>
    <n v="5.0583333918297613E-2"/>
    <d v="1977-01-01T00:00:00"/>
    <b v="1"/>
    <b v="0"/>
    <x v="0"/>
  </r>
  <r>
    <x v="2"/>
    <n v="4"/>
    <s v="Abril"/>
    <s v="Celta"/>
    <s v="Termoeléctrica Tarapacá"/>
    <s v="CTTAR"/>
    <s v="Carbón"/>
    <n v="84739.986000000004"/>
    <n v="35534.199999999997"/>
    <s v="Ton"/>
    <s v="SING"/>
    <n v="93585.14330879999"/>
    <n v="6.9249048960000004E-2"/>
    <d v="1995-01-01T00:00:00"/>
    <b v="1"/>
    <b v="0"/>
    <x v="0"/>
  </r>
  <r>
    <x v="2"/>
    <n v="4"/>
    <s v="Abril"/>
    <s v="E-Cl"/>
    <s v="Termoeléctrica Mejillones"/>
    <s v="CTM2"/>
    <s v="Carbón + Petcoke"/>
    <n v="38988"/>
    <n v="15182.9"/>
    <s v="Ton"/>
    <s v="SING"/>
    <n v="39986.657145599995"/>
    <n v="2.9588435520000005E-2"/>
    <d v="1998-03-31T00:00:00"/>
    <b v="1"/>
    <b v="0"/>
    <x v="0"/>
  </r>
  <r>
    <x v="2"/>
    <n v="4"/>
    <s v="Abril"/>
    <s v="E-Cl"/>
    <s v="Termoeléctrica Mejillones"/>
    <s v="CTM1"/>
    <s v="Carbón + Petcoke"/>
    <n v="109582"/>
    <n v="44486.2"/>
    <s v="Ton"/>
    <s v="SING"/>
    <n v="117161.70343679999"/>
    <n v="8.6694706560000001E-2"/>
    <d v="1998-03-31T00:00:00"/>
    <b v="1"/>
    <b v="0"/>
    <x v="0"/>
  </r>
  <r>
    <x v="2"/>
    <n v="4"/>
    <s v="Abril"/>
    <s v="E-Cl"/>
    <s v="Termoeléctrica Tocopilla"/>
    <s v="U12"/>
    <s v="Carbón"/>
    <n v="48692.12"/>
    <n v="23245.7"/>
    <s v="Ton"/>
    <s v="SING"/>
    <n v="61221.363244799999"/>
    <n v="4.5301220160000009E-2"/>
    <d v="1993-01-01T00:00:00"/>
    <b v="1"/>
    <b v="0"/>
    <x v="0"/>
  </r>
  <r>
    <x v="2"/>
    <n v="4"/>
    <s v="Abril"/>
    <s v="E-Cl"/>
    <s v="Termoeléctrica Tocopilla"/>
    <s v="U13"/>
    <s v="Carbón"/>
    <n v="52437.52"/>
    <n v="23848"/>
    <s v="Ton"/>
    <s v="SING"/>
    <n v="62807.619071999994"/>
    <n v="4.6474982400000003E-2"/>
    <d v="1993-01-01T00:00:00"/>
    <b v="1"/>
    <b v="0"/>
    <x v="0"/>
  </r>
  <r>
    <x v="2"/>
    <n v="4"/>
    <s v="Abril"/>
    <s v="E-Cl"/>
    <s v="Termoeléctrica Tocopilla"/>
    <s v="U14"/>
    <s v="Carbón"/>
    <n v="88783.47"/>
    <n v="37514.1"/>
    <s v="Ton"/>
    <s v="SING"/>
    <n v="98799.534662399994"/>
    <n v="7.310747808000001E-2"/>
    <d v="1993-01-01T00:00:00"/>
    <b v="1"/>
    <b v="0"/>
    <x v="0"/>
  </r>
  <r>
    <x v="2"/>
    <n v="4"/>
    <s v="Abril"/>
    <s v="E-Cl"/>
    <s v="Termoeléctrica Tocopilla"/>
    <s v="U15"/>
    <s v="Carbón"/>
    <n v="76403.625"/>
    <n v="31161.8"/>
    <s v="Ton"/>
    <s v="SING"/>
    <n v="82069.710835199992"/>
    <n v="6.0728115839999999E-2"/>
    <d v="1993-01-01T00:00:00"/>
    <b v="1"/>
    <b v="0"/>
    <x v="0"/>
  </r>
  <r>
    <x v="2"/>
    <n v="4"/>
    <s v="Abril"/>
    <s v="Eléctrica Ventanas"/>
    <s v="Nueva Ventanas"/>
    <m/>
    <s v="Carbón"/>
    <n v="128779.38739999999"/>
    <n v="48936.167212"/>
    <s v="Ton"/>
    <s v="SIC"/>
    <n v="128881.42188422476"/>
    <n v="9.5366802662745609E-2"/>
    <d v="2010-02-11T00:00:00"/>
    <b v="1"/>
    <b v="0"/>
    <x v="0"/>
  </r>
  <r>
    <x v="2"/>
    <n v="4"/>
    <s v="Abril"/>
    <s v="Guacolda"/>
    <s v="Guacolda 1"/>
    <m/>
    <s v="Carbón"/>
    <n v="57087.14"/>
    <n v="20551.3704"/>
    <s v="Ton"/>
    <s v="SIC"/>
    <n v="54125.404373145604"/>
    <n v="4.0050510635520002E-2"/>
    <d v="1995-01-01T00:00:00"/>
    <b v="1"/>
    <b v="0"/>
    <x v="0"/>
  </r>
  <r>
    <x v="2"/>
    <n v="4"/>
    <s v="Abril"/>
    <s v="Guacolda"/>
    <s v="Guacolda 2"/>
    <m/>
    <s v="Carbón"/>
    <n v="47895.82"/>
    <n v="17242.495199999998"/>
    <s v="Ton"/>
    <s v="SIC"/>
    <n v="45410.938878412788"/>
    <n v="3.3602174645759993E-2"/>
    <d v="1996-01-01T00:00:00"/>
    <b v="1"/>
    <b v="0"/>
    <x v="0"/>
  </r>
  <r>
    <x v="2"/>
    <n v="4"/>
    <s v="Abril"/>
    <s v="Guacolda"/>
    <s v="Guacolda 3"/>
    <m/>
    <s v="Carbón"/>
    <n v="75233.114000000001"/>
    <n v="26331.589899999999"/>
    <s v="Ton"/>
    <s v="SIC"/>
    <n v="69348.560382393596"/>
    <n v="5.1315002397120002E-2"/>
    <d v="2009-01-01T00:00:00"/>
    <b v="1"/>
    <b v="0"/>
    <x v="0"/>
  </r>
  <r>
    <x v="2"/>
    <n v="4"/>
    <s v="Abril"/>
    <s v="Guacolda"/>
    <s v="Guacolda 4"/>
    <m/>
    <s v="Carbón"/>
    <n v="59710.887000000002"/>
    <n v="20898.810450000001"/>
    <s v="Ton"/>
    <s v="SIC"/>
    <n v="55040.444724988796"/>
    <n v="4.0727601804960004E-2"/>
    <d v="2010-01-01T00:00:00"/>
    <b v="1"/>
    <b v="0"/>
    <x v="0"/>
  </r>
  <r>
    <x v="2"/>
    <n v="5"/>
    <s v="Mayo"/>
    <s v="Aes Gener"/>
    <s v="Termoeléctrica Norgener"/>
    <s v="NTO1"/>
    <s v="Carbón"/>
    <n v="95228.135999999999"/>
    <n v="35698.400000000001"/>
    <s v="Ton"/>
    <s v="SING"/>
    <n v="94017.590937600005"/>
    <n v="6.9569041920000019E-2"/>
    <d v="1997-04-07T00:00:00"/>
    <b v="1"/>
    <b v="0"/>
    <x v="0"/>
  </r>
  <r>
    <x v="2"/>
    <n v="5"/>
    <s v="Mayo"/>
    <s v="Aes Gener"/>
    <s v="Termoeléctrica Norgener"/>
    <s v="NTO2"/>
    <s v="Carbón"/>
    <n v="100741.0748"/>
    <n v="37396.1"/>
    <s v="Ton"/>
    <s v="SING"/>
    <n v="98488.762310399994"/>
    <n v="7.2877519680000002E-2"/>
    <d v="1997-04-07T00:00:00"/>
    <b v="1"/>
    <b v="0"/>
    <x v="0"/>
  </r>
  <r>
    <x v="2"/>
    <n v="5"/>
    <s v="Mayo"/>
    <s v="Aes Gener"/>
    <s v="Ventanas 1"/>
    <m/>
    <s v="Carbón"/>
    <n v="77386.994999999995"/>
    <n v="32115.602924999996"/>
    <s v="Ton"/>
    <s v="SIC"/>
    <n v="84581.707261867181"/>
    <n v="6.2586886980239995E-2"/>
    <d v="1964-01-01T00:00:00"/>
    <b v="1"/>
    <b v="0"/>
    <x v="0"/>
  </r>
  <r>
    <x v="2"/>
    <n v="5"/>
    <s v="Mayo"/>
    <s v="Aes Gener"/>
    <s v="Ventanas 2"/>
    <m/>
    <s v="Carbón"/>
    <n v="143030.448"/>
    <n v="56783.087856000006"/>
    <s v="Ton"/>
    <s v="SIC"/>
    <n v="149547.5742951844"/>
    <n v="0.11065888161377282"/>
    <d v="1977-01-01T00:00:00"/>
    <b v="1"/>
    <b v="0"/>
    <x v="0"/>
  </r>
  <r>
    <x v="2"/>
    <n v="5"/>
    <s v="Mayo"/>
    <s v="Celta"/>
    <s v="Termoeléctrica Tarapacá"/>
    <s v="CTTAR"/>
    <s v="Carbón"/>
    <n v="81511.365999999995"/>
    <n v="34212.300000000003"/>
    <s v="Ton"/>
    <s v="SING"/>
    <n v="90103.702867200001"/>
    <n v="6.6672930240000011E-2"/>
    <d v="1995-01-01T00:00:00"/>
    <b v="1"/>
    <b v="0"/>
    <x v="0"/>
  </r>
  <r>
    <x v="2"/>
    <n v="5"/>
    <s v="Mayo"/>
    <s v="E-Cl"/>
    <s v="Termoeléctrica Mejillones"/>
    <s v="CTM1"/>
    <s v="Carbón + Petcoke"/>
    <n v="108931"/>
    <n v="44214.3"/>
    <s v="Ton"/>
    <s v="SING"/>
    <n v="116445.6101952"/>
    <n v="8.6164827840000013E-2"/>
    <d v="1998-03-31T00:00:00"/>
    <b v="1"/>
    <b v="0"/>
    <x v="0"/>
  </r>
  <r>
    <x v="2"/>
    <n v="5"/>
    <s v="Mayo"/>
    <s v="E-Cl"/>
    <s v="Termoeléctrica Mejillones"/>
    <s v="CTM2"/>
    <s v="Carbón + Petcoke"/>
    <n v="107723"/>
    <n v="41944.800000000003"/>
    <s v="Ton"/>
    <s v="SING"/>
    <n v="110468.50974719999"/>
    <n v="8.1742026240000015E-2"/>
    <d v="1998-03-31T00:00:00"/>
    <b v="1"/>
    <b v="0"/>
    <x v="0"/>
  </r>
  <r>
    <x v="2"/>
    <n v="5"/>
    <s v="Mayo"/>
    <s v="E-Cl"/>
    <s v="Termoeléctrica Tocopilla"/>
    <s v="U12"/>
    <s v="Carbón"/>
    <n v="47218.36"/>
    <n v="22544.9"/>
    <s v="Ton"/>
    <s v="SING"/>
    <n v="59375.691513600003"/>
    <n v="4.3935501120000005E-2"/>
    <d v="1993-01-01T00:00:00"/>
    <b v="1"/>
    <b v="0"/>
    <x v="0"/>
  </r>
  <r>
    <x v="2"/>
    <n v="5"/>
    <s v="Mayo"/>
    <s v="E-Cl"/>
    <s v="Termoeléctrica Tocopilla"/>
    <s v="U13"/>
    <s v="Carbón"/>
    <n v="51100.44"/>
    <n v="23198.7"/>
    <s v="Ton"/>
    <s v="SING"/>
    <n v="61097.581036799995"/>
    <n v="4.5209626560000001E-2"/>
    <d v="1993-01-01T00:00:00"/>
    <b v="1"/>
    <b v="0"/>
    <x v="0"/>
  </r>
  <r>
    <x v="2"/>
    <n v="5"/>
    <s v="Mayo"/>
    <s v="E-Cl"/>
    <s v="Termoeléctrica Tocopilla"/>
    <s v="U15"/>
    <s v="Carbón"/>
    <n v="72449.054999999993"/>
    <n v="29592.400000000001"/>
    <s v="Ton"/>
    <s v="SING"/>
    <n v="77936.438553600005"/>
    <n v="5.766966912000001E-2"/>
    <d v="1993-01-01T00:00:00"/>
    <b v="1"/>
    <b v="0"/>
    <x v="0"/>
  </r>
  <r>
    <x v="2"/>
    <n v="5"/>
    <s v="Mayo"/>
    <s v="E-Cl"/>
    <s v="Termoeléctrica Tocopilla"/>
    <s v="U14"/>
    <s v="Carbón"/>
    <n v="89209.61"/>
    <n v="37711.1"/>
    <s v="Ton"/>
    <s v="SING"/>
    <n v="99318.366470399982"/>
    <n v="7.349139167999999E-2"/>
    <d v="1993-01-01T00:00:00"/>
    <b v="1"/>
    <b v="0"/>
    <x v="0"/>
  </r>
  <r>
    <x v="2"/>
    <n v="5"/>
    <s v="Mayo"/>
    <s v="Eléctrica Ventanas"/>
    <s v="Nueva Ventanas"/>
    <m/>
    <s v="Carbón"/>
    <n v="168271.5742"/>
    <n v="63943.198196000005"/>
    <s v="Ton"/>
    <s v="SIC"/>
    <n v="168404.89913367014"/>
    <n v="0.12461250464436484"/>
    <d v="2010-02-11T00:00:00"/>
    <b v="1"/>
    <b v="0"/>
    <x v="0"/>
  </r>
  <r>
    <x v="2"/>
    <n v="5"/>
    <s v="Mayo"/>
    <s v="Guacolda"/>
    <s v="Guacolda 1"/>
    <m/>
    <s v="Carbón"/>
    <n v="100542.39999999999"/>
    <n v="36195.263999999996"/>
    <s v="Ton"/>
    <s v="SIC"/>
    <n v="95326.163767295991"/>
    <n v="7.0537330483200003E-2"/>
    <d v="1995-01-01T00:00:00"/>
    <b v="1"/>
    <b v="0"/>
    <x v="0"/>
  </r>
  <r>
    <x v="2"/>
    <n v="5"/>
    <s v="Mayo"/>
    <s v="Guacolda"/>
    <s v="Guacolda 2"/>
    <m/>
    <s v="Carbón"/>
    <n v="104389.81999999999"/>
    <n v="37580.335199999994"/>
    <s v="Ton"/>
    <s v="SIC"/>
    <n v="98973.975924172773"/>
    <n v="7.323655723776E-2"/>
    <d v="1996-01-01T00:00:00"/>
    <b v="1"/>
    <b v="0"/>
    <x v="0"/>
  </r>
  <r>
    <x v="2"/>
    <n v="5"/>
    <s v="Mayo"/>
    <s v="Guacolda"/>
    <s v="Guacolda 3"/>
    <m/>
    <s v="Carbón"/>
    <n v="97959.906000000003"/>
    <n v="34285.967100000002"/>
    <s v="Ton"/>
    <s v="SIC"/>
    <n v="90297.717256454402"/>
    <n v="6.6816492684480006E-2"/>
    <d v="2009-01-01T00:00:00"/>
    <b v="1"/>
    <b v="0"/>
    <x v="0"/>
  </r>
  <r>
    <x v="2"/>
    <n v="5"/>
    <s v="Mayo"/>
    <s v="Guacolda"/>
    <s v="Guacolda 4"/>
    <m/>
    <s v="Carbón"/>
    <n v="98318.58"/>
    <n v="34411.502999999997"/>
    <s v="Ton"/>
    <s v="SIC"/>
    <n v="90628.336636991982"/>
    <n v="6.7061137046399988E-2"/>
    <d v="2010-01-01T00:00:00"/>
    <b v="1"/>
    <b v="0"/>
    <x v="0"/>
  </r>
  <r>
    <x v="2"/>
    <n v="6"/>
    <s v="Junio"/>
    <s v="Aes Gener"/>
    <s v="Termoeléctrica Norgener"/>
    <s v="NTO1"/>
    <s v="Carbón"/>
    <n v="94885.111499999999"/>
    <n v="35562.699999999997"/>
    <s v="Ton"/>
    <s v="SING"/>
    <n v="93660.202732799982"/>
    <n v="6.9304589759999993E-2"/>
    <d v="1997-04-07T00:00:00"/>
    <b v="1"/>
    <b v="0"/>
    <x v="0"/>
  </r>
  <r>
    <x v="2"/>
    <n v="6"/>
    <s v="Junio"/>
    <s v="Aes Gener"/>
    <s v="Termoeléctrica Norgener"/>
    <s v="NTO2"/>
    <s v="Carbón"/>
    <n v="97358.467300000004"/>
    <n v="36140.199999999997"/>
    <s v="Ton"/>
    <s v="SING"/>
    <n v="95181.143692799989"/>
    <n v="7.0430021760000003E-2"/>
    <d v="1997-04-07T00:00:00"/>
    <b v="1"/>
    <b v="0"/>
    <x v="0"/>
  </r>
  <r>
    <x v="2"/>
    <n v="6"/>
    <s v="Junio"/>
    <s v="Aes Gener"/>
    <s v="Ventanas 1"/>
    <m/>
    <s v="Carbón"/>
    <n v="78365.069999999992"/>
    <n v="32521.504049999996"/>
    <s v="Ton"/>
    <s v="SIC"/>
    <n v="85650.714442339187"/>
    <n v="6.3377907092640004E-2"/>
    <d v="1964-01-01T00:00:00"/>
    <b v="1"/>
    <b v="0"/>
    <x v="0"/>
  </r>
  <r>
    <x v="2"/>
    <n v="6"/>
    <s v="Junio"/>
    <s v="Aes Gener"/>
    <s v="Ventanas 2"/>
    <m/>
    <s v="Carbón"/>
    <n v="121457.76"/>
    <n v="48218.73072"/>
    <s v="Ton"/>
    <s v="SIC"/>
    <n v="126991.93522295807"/>
    <n v="9.3968662427136015E-2"/>
    <d v="1977-01-01T00:00:00"/>
    <b v="1"/>
    <b v="0"/>
    <x v="0"/>
  </r>
  <r>
    <x v="2"/>
    <n v="6"/>
    <s v="Junio"/>
    <s v="Celta"/>
    <s v="Termoeléctrica Tarapacá"/>
    <s v="CTTAR"/>
    <s v="Carbón"/>
    <n v="101708.788"/>
    <n v="42638.3"/>
    <s v="Ton"/>
    <s v="SING"/>
    <n v="112294.95573120001"/>
    <n v="8.3093519040000022E-2"/>
    <d v="1995-01-01T00:00:00"/>
    <b v="1"/>
    <b v="0"/>
    <x v="0"/>
  </r>
  <r>
    <x v="2"/>
    <n v="6"/>
    <s v="Junio"/>
    <s v="E-Cl"/>
    <s v="Termoeléctrica Mejillones"/>
    <s v="CTM2"/>
    <s v="Carbón + Petcoke"/>
    <n v="108361"/>
    <n v="42203.199999999997"/>
    <s v="Ton"/>
    <s v="SING"/>
    <n v="111149.04852479999"/>
    <n v="8.2245596160000004E-2"/>
    <d v="1998-03-31T00:00:00"/>
    <b v="1"/>
    <b v="0"/>
    <x v="0"/>
  </r>
  <r>
    <x v="2"/>
    <n v="6"/>
    <s v="Junio"/>
    <s v="E-Cl"/>
    <s v="Termoeléctrica Mejillones"/>
    <s v="CTM1"/>
    <s v="Carbón + Petcoke"/>
    <n v="101421"/>
    <n v="41173.9"/>
    <s v="Ton"/>
    <s v="SING"/>
    <n v="108438.2181696"/>
    <n v="8.0239696320000026E-2"/>
    <d v="1998-03-31T00:00:00"/>
    <b v="1"/>
    <b v="0"/>
    <x v="0"/>
  </r>
  <r>
    <x v="2"/>
    <n v="6"/>
    <s v="Junio"/>
    <s v="E-Cl"/>
    <s v="Termoeléctrica Tocopilla"/>
    <s v="U12"/>
    <s v="Carbón"/>
    <n v="51808.92"/>
    <n v="24726"/>
    <s v="Ton"/>
    <s v="SING"/>
    <n v="65119.976063999995"/>
    <n v="4.8186028800000003E-2"/>
    <d v="1993-01-01T00:00:00"/>
    <b v="1"/>
    <b v="0"/>
    <x v="0"/>
  </r>
  <r>
    <x v="2"/>
    <n v="6"/>
    <s v="Junio"/>
    <s v="E-Cl"/>
    <s v="Termoeléctrica Tocopilla"/>
    <s v="U13"/>
    <s v="Carbón"/>
    <n v="55549.84"/>
    <n v="25304.2"/>
    <s v="Ton"/>
    <s v="SING"/>
    <n v="66642.760588799996"/>
    <n v="4.9312824960000008E-2"/>
    <d v="1993-01-01T00:00:00"/>
    <b v="1"/>
    <b v="0"/>
    <x v="0"/>
  </r>
  <r>
    <x v="2"/>
    <n v="6"/>
    <s v="Junio"/>
    <s v="E-Cl"/>
    <s v="Termoeléctrica Tocopilla"/>
    <s v="U15"/>
    <s v="Carbón"/>
    <n v="79517.820000000007"/>
    <n v="32392.7"/>
    <s v="Ton"/>
    <s v="SING"/>
    <n v="85311.487852799997"/>
    <n v="6.3126893760000011E-2"/>
    <d v="1993-01-01T00:00:00"/>
    <b v="1"/>
    <b v="0"/>
    <x v="0"/>
  </r>
  <r>
    <x v="2"/>
    <n v="6"/>
    <s v="Junio"/>
    <s v="E-Cl"/>
    <s v="Termoeléctrica Tocopilla"/>
    <s v="U14"/>
    <s v="Carbón"/>
    <n v="79256.125"/>
    <n v="33535.800000000003"/>
    <s v="Ton"/>
    <s v="SING"/>
    <n v="88322.029171200003"/>
    <n v="6.5354567040000006E-2"/>
    <d v="1993-01-01T00:00:00"/>
    <b v="1"/>
    <b v="0"/>
    <x v="0"/>
  </r>
  <r>
    <x v="2"/>
    <n v="6"/>
    <s v="Junio"/>
    <s v="Eléctrica Ventanas"/>
    <s v="Nueva Ventanas"/>
    <m/>
    <s v="Carbón"/>
    <n v="174010.21679999999"/>
    <n v="66123.882383999997"/>
    <s v="Ton"/>
    <s v="SIC"/>
    <n v="174148.08857497497"/>
    <n v="0.12886222198993921"/>
    <d v="2010-02-11T00:00:00"/>
    <b v="1"/>
    <b v="0"/>
    <x v="0"/>
  </r>
  <r>
    <x v="2"/>
    <n v="6"/>
    <s v="Junio"/>
    <s v="Guacolda"/>
    <s v="Guacolda 1"/>
    <m/>
    <s v="Carbón"/>
    <n v="90717.51999999999"/>
    <n v="32658.307199999996"/>
    <s v="Ton"/>
    <s v="SIC"/>
    <n v="86011.007973580781"/>
    <n v="6.3644509071360003E-2"/>
    <d v="1995-01-01T00:00:00"/>
    <b v="1"/>
    <b v="0"/>
    <x v="0"/>
  </r>
  <r>
    <x v="2"/>
    <n v="6"/>
    <s v="Junio"/>
    <s v="Guacolda"/>
    <s v="Guacolda 2"/>
    <m/>
    <s v="Carbón"/>
    <n v="100092.14"/>
    <n v="36033.170399999995"/>
    <s v="Ton"/>
    <s v="SIC"/>
    <n v="94899.263688345585"/>
    <n v="7.0221442475519993E-2"/>
    <d v="1996-01-01T00:00:00"/>
    <b v="1"/>
    <b v="0"/>
    <x v="0"/>
  </r>
  <r>
    <x v="2"/>
    <n v="6"/>
    <s v="Junio"/>
    <s v="Guacolda"/>
    <s v="Guacolda 3"/>
    <m/>
    <s v="Carbón"/>
    <n v="98797.864000000001"/>
    <n v="34579.252399999998"/>
    <s v="Ton"/>
    <s v="SIC"/>
    <n v="91070.132192793593"/>
    <n v="6.7388047077120011E-2"/>
    <d v="2009-01-01T00:00:00"/>
    <b v="1"/>
    <b v="0"/>
    <x v="0"/>
  </r>
  <r>
    <x v="2"/>
    <n v="6"/>
    <s v="Junio"/>
    <s v="Guacolda"/>
    <s v="Guacolda 4"/>
    <m/>
    <s v="Carbón"/>
    <n v="95340.255000000005"/>
    <n v="33369.089249999997"/>
    <s v="Ton"/>
    <s v="SIC"/>
    <n v="87882.969070511987"/>
    <n v="6.5029681130399988E-2"/>
    <d v="2010-01-01T00:00:00"/>
    <b v="1"/>
    <b v="0"/>
    <x v="0"/>
  </r>
  <r>
    <x v="2"/>
    <n v="7"/>
    <s v="Julio"/>
    <s v="Aes Gener"/>
    <s v="Termoeléctrica Norgener"/>
    <s v="NTO1"/>
    <s v="Carbón"/>
    <n v="100227.7225"/>
    <n v="37573.199999999997"/>
    <s v="Ton"/>
    <s v="SING"/>
    <n v="98955.184204799982"/>
    <n v="7.3222652159999999E-2"/>
    <d v="1997-04-07T00:00:00"/>
    <b v="1"/>
    <b v="0"/>
    <x v="0"/>
  </r>
  <r>
    <x v="2"/>
    <n v="7"/>
    <s v="Julio"/>
    <s v="Aes Gener"/>
    <s v="Termoeléctrica Norgener"/>
    <s v="NTO2"/>
    <s v="Carbón"/>
    <n v="100869.15949999999"/>
    <n v="37442.9"/>
    <s v="Ton"/>
    <s v="SING"/>
    <n v="98612.017785600008"/>
    <n v="7.2968723520000014E-2"/>
    <d v="1997-04-07T00:00:00"/>
    <b v="1"/>
    <b v="0"/>
    <x v="0"/>
  </r>
  <r>
    <x v="2"/>
    <n v="7"/>
    <s v="Julio"/>
    <s v="Aes Gener"/>
    <s v="Ventanas 1"/>
    <m/>
    <s v="Carbón"/>
    <n v="68617.39499999999"/>
    <n v="28476.218924999994"/>
    <s v="Ton"/>
    <s v="SIC"/>
    <n v="74996.792638891173"/>
    <n v="5.5494455441039994E-2"/>
    <d v="1964-01-01T00:00:00"/>
    <b v="1"/>
    <b v="0"/>
    <x v="0"/>
  </r>
  <r>
    <x v="2"/>
    <n v="7"/>
    <s v="Julio"/>
    <s v="Aes Gener"/>
    <s v="Ventanas 2"/>
    <m/>
    <s v="Carbón"/>
    <n v="85059.3"/>
    <n v="33768.542100000006"/>
    <s v="Ton"/>
    <s v="SIC"/>
    <n v="88934.993661254412"/>
    <n v="6.5808134844480018E-2"/>
    <d v="1977-01-01T00:00:00"/>
    <b v="1"/>
    <b v="0"/>
    <x v="0"/>
  </r>
  <r>
    <x v="2"/>
    <n v="7"/>
    <s v="Julio"/>
    <s v="Celta"/>
    <s v="Termoeléctrica Tarapacá"/>
    <s v="CTTAR"/>
    <s v="Carbón"/>
    <n v="104039.072"/>
    <n v="43624"/>
    <s v="Ton"/>
    <s v="SING"/>
    <n v="114890.958336"/>
    <n v="8.5014451200000007E-2"/>
    <d v="1995-01-01T00:00:00"/>
    <b v="1"/>
    <b v="0"/>
    <x v="0"/>
  </r>
  <r>
    <x v="2"/>
    <n v="7"/>
    <s v="Julio"/>
    <s v="E-Cl"/>
    <s v="Termoeléctrica Mejillones"/>
    <s v="CTM2"/>
    <s v="Carbón"/>
    <n v="62889"/>
    <n v="24486.5"/>
    <s v="Ton"/>
    <s v="SING"/>
    <n v="64489.213535999996"/>
    <n v="4.7719291200000007E-2"/>
    <d v="1998-03-31T00:00:00"/>
    <b v="1"/>
    <b v="0"/>
    <x v="0"/>
  </r>
  <r>
    <x v="2"/>
    <n v="7"/>
    <s v="Julio"/>
    <s v="E-Cl"/>
    <s v="Termoeléctrica Mejillones"/>
    <s v="CTM2"/>
    <s v="Carbón + Petcoke"/>
    <n v="50730"/>
    <n v="19759.2"/>
    <s v="Ton"/>
    <s v="SING"/>
    <n v="52039.093708799999"/>
    <n v="3.8506728960000007E-2"/>
    <d v="1998-03-31T00:00:00"/>
    <b v="1"/>
    <b v="0"/>
    <x v="0"/>
  </r>
  <r>
    <x v="2"/>
    <n v="7"/>
    <s v="Julio"/>
    <s v="E-Cl"/>
    <s v="Termoeléctrica Mejillones"/>
    <s v="CTM1"/>
    <s v="Carbón + Petcoke"/>
    <n v="109741"/>
    <n v="44548.3"/>
    <s v="Ton"/>
    <s v="SING"/>
    <n v="117325.2539712"/>
    <n v="8.6815727040000013E-2"/>
    <d v="1998-03-31T00:00:00"/>
    <b v="1"/>
    <b v="0"/>
    <x v="0"/>
  </r>
  <r>
    <x v="2"/>
    <n v="7"/>
    <s v="Julio"/>
    <s v="E-Cl"/>
    <s v="Termoeléctrica Tocopilla"/>
    <s v="U15"/>
    <s v="Carbón"/>
    <n v="85621.664999999994"/>
    <n v="34878.400000000001"/>
    <s v="Ton"/>
    <s v="SING"/>
    <n v="91857.986457599996"/>
    <n v="6.7971025920000011E-2"/>
    <d v="1993-01-01T00:00:00"/>
    <b v="1"/>
    <b v="0"/>
    <x v="0"/>
  </r>
  <r>
    <x v="2"/>
    <n v="7"/>
    <s v="Julio"/>
    <s v="E-Cl"/>
    <s v="Termoeléctrica Tocopilla"/>
    <s v="U13"/>
    <s v="Carbón"/>
    <n v="52323.24"/>
    <n v="23801.200000000001"/>
    <s v="Ton"/>
    <s v="SING"/>
    <n v="62684.363596799994"/>
    <n v="4.6383778560000005E-2"/>
    <d v="1993-01-01T00:00:00"/>
    <b v="1"/>
    <b v="0"/>
    <x v="0"/>
  </r>
  <r>
    <x v="2"/>
    <n v="7"/>
    <s v="Julio"/>
    <s v="E-Cl"/>
    <s v="Termoeléctrica Tocopilla"/>
    <s v="U14"/>
    <s v="Carbón"/>
    <n v="89020.514999999999"/>
    <n v="37622.199999999997"/>
    <s v="Ton"/>
    <s v="SING"/>
    <n v="99084.233740799988"/>
    <n v="7.3318143360000004E-2"/>
    <d v="1993-01-01T00:00:00"/>
    <b v="1"/>
    <b v="0"/>
    <x v="0"/>
  </r>
  <r>
    <x v="2"/>
    <n v="7"/>
    <s v="Julio"/>
    <s v="E-Cl"/>
    <s v="Termoeléctrica Tocopilla"/>
    <s v="U12"/>
    <s v="Carbón"/>
    <n v="52239.24"/>
    <n v="24932.9"/>
    <s v="Ton"/>
    <s v="SING"/>
    <n v="65664.881145599997"/>
    <n v="4.8589235520000003E-2"/>
    <d v="1993-01-01T00:00:00"/>
    <b v="1"/>
    <b v="0"/>
    <x v="0"/>
  </r>
  <r>
    <x v="2"/>
    <n v="7"/>
    <s v="Julio"/>
    <s v="Eléctrica Ventanas"/>
    <s v="Nueva Ventanas"/>
    <m/>
    <s v="Carbón"/>
    <n v="160785.43299999999"/>
    <n v="61098.464539999994"/>
    <s v="Ton"/>
    <s v="SIC"/>
    <n v="160912.82651427455"/>
    <n v="0.119068687695552"/>
    <d v="2010-02-11T00:00:00"/>
    <b v="1"/>
    <b v="0"/>
    <x v="0"/>
  </r>
  <r>
    <x v="2"/>
    <n v="7"/>
    <s v="Julio"/>
    <s v="Guacolda"/>
    <s v="Guacolda 1"/>
    <m/>
    <s v="Carbón"/>
    <n v="90553.959999999992"/>
    <n v="32599.425599999995"/>
    <s v="Ton"/>
    <s v="SIC"/>
    <n v="85855.933623398392"/>
    <n v="6.3529760609279992E-2"/>
    <d v="1995-01-01T00:00:00"/>
    <b v="1"/>
    <b v="0"/>
    <x v="0"/>
  </r>
  <r>
    <x v="2"/>
    <n v="7"/>
    <s v="Julio"/>
    <s v="Guacolda"/>
    <s v="Guacolda 2"/>
    <m/>
    <s v="Carbón"/>
    <n v="90350.92"/>
    <n v="32526.331199999997"/>
    <s v="Ton"/>
    <s v="SIC"/>
    <n v="85663.427533516791"/>
    <n v="6.338731424256E-2"/>
    <d v="1996-01-01T00:00:00"/>
    <b v="1"/>
    <b v="0"/>
    <x v="0"/>
  </r>
  <r>
    <x v="2"/>
    <n v="7"/>
    <s v="Julio"/>
    <s v="Guacolda"/>
    <s v="Guacolda 3"/>
    <m/>
    <s v="Carbón"/>
    <n v="100760.61600000001"/>
    <n v="35266.215600000003"/>
    <s v="Ton"/>
    <s v="SIC"/>
    <n v="92879.362441958408"/>
    <n v="6.8726800961280018E-2"/>
    <d v="2009-01-01T00:00:00"/>
    <b v="1"/>
    <b v="0"/>
    <x v="0"/>
  </r>
  <r>
    <x v="2"/>
    <n v="7"/>
    <s v="Julio"/>
    <s v="Guacolda"/>
    <s v="Guacolda 4"/>
    <m/>
    <s v="Carbón"/>
    <n v="101435.985"/>
    <n v="35502.594749999997"/>
    <s v="Ton"/>
    <s v="SIC"/>
    <n v="93501.905699663985"/>
    <n v="6.9187456648799994E-2"/>
    <d v="2010-01-01T00:00:00"/>
    <b v="1"/>
    <b v="0"/>
    <x v="0"/>
  </r>
  <r>
    <x v="2"/>
    <n v="8"/>
    <s v="Agosto"/>
    <s v="Aes Gener"/>
    <s v="Termoeléctrica Norgener"/>
    <s v="NTO2"/>
    <s v="Carbón"/>
    <n v="97993.722200000004"/>
    <n v="36417.5"/>
    <s v="Ton"/>
    <s v="SING"/>
    <n v="95911.458719999995"/>
    <n v="7.0970424000000004E-2"/>
    <d v="1997-04-07T00:00:00"/>
    <b v="1"/>
    <b v="0"/>
    <x v="0"/>
  </r>
  <r>
    <x v="2"/>
    <n v="8"/>
    <s v="Agosto"/>
    <s v="Aes Gener"/>
    <s v="Termoeléctrica Norgener"/>
    <s v="NTO1"/>
    <s v="Carbón"/>
    <n v="96280.276199999993"/>
    <n v="36152.1"/>
    <s v="Ton"/>
    <s v="SING"/>
    <n v="95212.484294399997"/>
    <n v="7.0453212479999999E-2"/>
    <d v="1997-04-07T00:00:00"/>
    <b v="1"/>
    <b v="0"/>
    <x v="0"/>
  </r>
  <r>
    <x v="2"/>
    <n v="8"/>
    <s v="Agosto"/>
    <s v="Aes Gener"/>
    <s v="Ventanas 1"/>
    <m/>
    <s v="Carbón"/>
    <n v="54177.794999999998"/>
    <n v="22483.784925"/>
    <s v="Ton"/>
    <s v="SIC"/>
    <n v="59214.7349407152"/>
    <n v="4.3816400061840004E-2"/>
    <d v="1964-01-01T00:00:00"/>
    <b v="1"/>
    <b v="0"/>
    <x v="0"/>
  </r>
  <r>
    <x v="2"/>
    <n v="8"/>
    <s v="Agosto"/>
    <s v="Aes Gener"/>
    <s v="Ventanas 2"/>
    <m/>
    <s v="Carbón"/>
    <n v="126398.73599999999"/>
    <n v="50180.298192000002"/>
    <s v="Ton"/>
    <s v="SIC"/>
    <n v="132158.04485753548"/>
    <n v="9.779136511656962E-2"/>
    <d v="1977-01-01T00:00:00"/>
    <b v="1"/>
    <b v="0"/>
    <x v="0"/>
  </r>
  <r>
    <x v="2"/>
    <n v="8"/>
    <s v="Agosto"/>
    <s v="Celta"/>
    <s v="Termoeléctrica Tarapacá"/>
    <s v="CTTAR"/>
    <s v="Carbón"/>
    <n v="99038.183000000005"/>
    <n v="41567.699999999997"/>
    <s v="Ton"/>
    <s v="SING"/>
    <n v="109475.35505279999"/>
    <n v="8.1007133760000016E-2"/>
    <d v="1995-01-01T00:00:00"/>
    <b v="1"/>
    <b v="0"/>
    <x v="0"/>
  </r>
  <r>
    <x v="2"/>
    <n v="8"/>
    <s v="Agosto"/>
    <s v="E-Cl"/>
    <s v="Termoeléctrica Mejillones"/>
    <s v="CTM1"/>
    <s v="Carbón"/>
    <n v="46157"/>
    <n v="18733.2"/>
    <s v="Ton"/>
    <s v="SING"/>
    <n v="49336.954444799994"/>
    <n v="3.6507260159999999E-2"/>
    <d v="1998-03-31T00:00:00"/>
    <b v="1"/>
    <b v="0"/>
    <x v="0"/>
  </r>
  <r>
    <x v="2"/>
    <n v="8"/>
    <s v="Agosto"/>
    <s v="E-Cl"/>
    <s v="Termoeléctrica Mejillones"/>
    <s v="CTM2"/>
    <s v="Carbón"/>
    <n v="114675"/>
    <n v="44650"/>
    <s v="Ton"/>
    <s v="SING"/>
    <n v="117593.09759999999"/>
    <n v="8.7013920000000008E-2"/>
    <d v="1998-03-31T00:00:00"/>
    <b v="1"/>
    <b v="0"/>
    <x v="0"/>
  </r>
  <r>
    <x v="2"/>
    <n v="8"/>
    <s v="Agosto"/>
    <s v="E-Cl"/>
    <s v="Termoeléctrica Mejillones"/>
    <s v="CTM1"/>
    <s v="Carbón + Petcoke"/>
    <n v="63969"/>
    <n v="25963.9"/>
    <s v="Ton"/>
    <s v="SING"/>
    <n v="68380.188729600006"/>
    <n v="5.059844832000001E-2"/>
    <d v="1998-03-31T00:00:00"/>
    <b v="1"/>
    <b v="0"/>
    <x v="0"/>
  </r>
  <r>
    <x v="2"/>
    <n v="8"/>
    <s v="Agosto"/>
    <s v="E-Cl"/>
    <s v="Termoeléctrica Tocopilla"/>
    <s v="U14"/>
    <s v="Carbón"/>
    <n v="77755.95"/>
    <n v="32887.9"/>
    <s v="Ton"/>
    <s v="SING"/>
    <n v="86615.6782656"/>
    <n v="6.4091939520000016E-2"/>
    <d v="1993-01-01T00:00:00"/>
    <b v="1"/>
    <b v="0"/>
    <x v="0"/>
  </r>
  <r>
    <x v="2"/>
    <n v="8"/>
    <s v="Agosto"/>
    <s v="E-Cl"/>
    <s v="Termoeléctrica Tocopilla"/>
    <s v="U12"/>
    <s v="Carbón"/>
    <n v="49674.631999999998"/>
    <n v="23714.799999999999"/>
    <s v="Ton"/>
    <s v="SING"/>
    <n v="62456.815027199991"/>
    <n v="4.6215402240000002E-2"/>
    <d v="1993-01-01T00:00:00"/>
    <b v="1"/>
    <b v="0"/>
    <x v="0"/>
  </r>
  <r>
    <x v="2"/>
    <n v="8"/>
    <s v="Agosto"/>
    <s v="E-Cl"/>
    <s v="Termoeléctrica Tocopilla"/>
    <s v="U15"/>
    <s v="Carbón"/>
    <n v="83269.72"/>
    <n v="33956.400000000001"/>
    <s v="Ton"/>
    <s v="SING"/>
    <n v="89429.748249600001"/>
    <n v="6.6174232319999998E-2"/>
    <d v="1993-01-01T00:00:00"/>
    <b v="1"/>
    <b v="0"/>
    <x v="0"/>
  </r>
  <r>
    <x v="2"/>
    <n v="8"/>
    <s v="Agosto"/>
    <s v="E-Cl"/>
    <s v="Termoeléctrica Tocopilla"/>
    <s v="U13"/>
    <s v="Carbón"/>
    <n v="54012.305"/>
    <n v="24560.3"/>
    <s v="Ton"/>
    <s v="SING"/>
    <n v="64683.577939199989"/>
    <n v="4.7863112640000004E-2"/>
    <d v="1993-01-01T00:00:00"/>
    <b v="1"/>
    <b v="0"/>
    <x v="0"/>
  </r>
  <r>
    <x v="2"/>
    <n v="8"/>
    <s v="Agosto"/>
    <s v="Eléctrica Ventanas"/>
    <s v="Nueva Ventanas"/>
    <m/>
    <s v="Carbón"/>
    <n v="165839.35639999999"/>
    <n v="63018.955431999995"/>
    <s v="Ton"/>
    <s v="SIC"/>
    <n v="165970.75423886284"/>
    <n v="0.12281134034588161"/>
    <d v="2010-02-11T00:00:00"/>
    <b v="1"/>
    <b v="0"/>
    <x v="0"/>
  </r>
  <r>
    <x v="2"/>
    <n v="8"/>
    <s v="Agosto"/>
    <s v="Guacolda"/>
    <s v="Guacolda 1"/>
    <m/>
    <s v="Carbón"/>
    <n v="91419.7"/>
    <n v="32911.091999999997"/>
    <s v="Ton"/>
    <s v="SIC"/>
    <n v="86676.758201087985"/>
    <n v="6.4137136089600005E-2"/>
    <d v="1995-01-01T00:00:00"/>
    <b v="1"/>
    <b v="0"/>
    <x v="0"/>
  </r>
  <r>
    <x v="2"/>
    <n v="8"/>
    <s v="Agosto"/>
    <s v="Guacolda"/>
    <s v="Guacolda 2"/>
    <m/>
    <s v="Carbón"/>
    <n v="95801.04"/>
    <n v="34488.374399999993"/>
    <s v="Ton"/>
    <s v="SIC"/>
    <n v="90830.790075801575"/>
    <n v="6.7210944030720005E-2"/>
    <d v="1996-01-01T00:00:00"/>
    <b v="1"/>
    <b v="0"/>
    <x v="0"/>
  </r>
  <r>
    <x v="2"/>
    <n v="8"/>
    <s v="Agosto"/>
    <s v="Guacolda"/>
    <s v="Guacolda 3"/>
    <m/>
    <s v="Carbón"/>
    <n v="101924.196"/>
    <n v="35673.468599999993"/>
    <s v="Ton"/>
    <s v="SIC"/>
    <n v="93951.930006950381"/>
    <n v="6.9520455607679998E-2"/>
    <d v="2009-01-01T00:00:00"/>
    <b v="1"/>
    <b v="0"/>
    <x v="0"/>
  </r>
  <r>
    <x v="2"/>
    <n v="8"/>
    <s v="Agosto"/>
    <s v="Guacolda"/>
    <s v="Guacolda 4"/>
    <m/>
    <s v="Carbón"/>
    <n v="102458.04000000001"/>
    <n v="35860.313999999998"/>
    <s v="Ton"/>
    <s v="SIC"/>
    <n v="94444.018010496002"/>
    <n v="6.9884579923200005E-2"/>
    <d v="2010-01-01T00:00:00"/>
    <b v="1"/>
    <b v="0"/>
    <x v="0"/>
  </r>
  <r>
    <x v="2"/>
    <n v="9"/>
    <s v="Septiembre"/>
    <s v="Aes Gener"/>
    <s v="Termoeléctrica Norgener"/>
    <s v="NTO1"/>
    <s v="Carbón"/>
    <n v="87368.924599999998"/>
    <n v="32748"/>
    <s v="Ton"/>
    <s v="SING"/>
    <n v="86247.228671999997"/>
    <n v="6.3819302400000014E-2"/>
    <d v="1997-04-07T00:00:00"/>
    <b v="1"/>
    <b v="0"/>
    <x v="0"/>
  </r>
  <r>
    <x v="2"/>
    <n v="9"/>
    <s v="Septiembre"/>
    <s v="Aes Gener"/>
    <s v="Termoeléctrica Norgener"/>
    <s v="NTO2"/>
    <s v="Carbón"/>
    <n v="97442.135299999994"/>
    <n v="36169.4"/>
    <s v="Ton"/>
    <s v="SING"/>
    <n v="95258.046681599997"/>
    <n v="7.0486926720000009E-2"/>
    <d v="1997-04-07T00:00:00"/>
    <b v="1"/>
    <b v="0"/>
    <x v="0"/>
  </r>
  <r>
    <x v="2"/>
    <n v="9"/>
    <s v="Septiembre"/>
    <s v="Aes Gener"/>
    <s v="Ventanas 1"/>
    <m/>
    <s v="Carbón"/>
    <n v="79566.164999999994"/>
    <n v="33019.958474999992"/>
    <s v="Ton"/>
    <s v="SIC"/>
    <n v="86963.475917102376"/>
    <n v="6.4349295076079976E-2"/>
    <d v="1964-01-01T00:00:00"/>
    <b v="1"/>
    <b v="0"/>
    <x v="0"/>
  </r>
  <r>
    <x v="2"/>
    <n v="9"/>
    <s v="Septiembre"/>
    <s v="Aes Gener"/>
    <s v="Ventanas 2"/>
    <m/>
    <s v="Carbón"/>
    <n v="123677.02799999999"/>
    <n v="49099.780116000002"/>
    <s v="Ton"/>
    <s v="SIC"/>
    <n v="129312.32329942503"/>
    <n v="9.5685651490060822E-2"/>
    <d v="1977-01-01T00:00:00"/>
    <b v="1"/>
    <b v="0"/>
    <x v="0"/>
  </r>
  <r>
    <x v="2"/>
    <n v="9"/>
    <s v="Septiembre"/>
    <s v="Celta"/>
    <s v="Termoeléctrica Tarapacá"/>
    <s v="CTTAR"/>
    <s v="Carbón"/>
    <n v="97145.589000000007"/>
    <n v="40750.800000000003"/>
    <s v="Ton"/>
    <s v="SING"/>
    <n v="107323.91493120001"/>
    <n v="7.9415159040000016E-2"/>
    <d v="1995-01-01T00:00:00"/>
    <b v="1"/>
    <b v="0"/>
    <x v="0"/>
  </r>
  <r>
    <x v="2"/>
    <n v="9"/>
    <s v="Septiembre"/>
    <s v="E-Cl"/>
    <s v="Termoeléctrica Mejillones"/>
    <s v="CTM2"/>
    <s v="Carbón"/>
    <n v="101790"/>
    <n v="39641"/>
    <s v="Ton"/>
    <s v="SING"/>
    <n v="104401.074624"/>
    <n v="7.7252380800000006E-2"/>
    <d v="1998-03-31T00:00:00"/>
    <b v="1"/>
    <b v="0"/>
    <x v="0"/>
  </r>
  <r>
    <x v="2"/>
    <n v="9"/>
    <s v="Septiembre"/>
    <s v="E-Cl"/>
    <s v="Termoeléctrica Mejillones"/>
    <s v="CTM1"/>
    <s v="Carbón"/>
    <n v="107623"/>
    <n v="43694.1"/>
    <s v="Ton"/>
    <s v="SING"/>
    <n v="115075.57818239999"/>
    <n v="8.5151062080000006E-2"/>
    <d v="1998-03-31T00:00:00"/>
    <b v="1"/>
    <b v="0"/>
    <x v="0"/>
  </r>
  <r>
    <x v="2"/>
    <n v="9"/>
    <s v="Septiembre"/>
    <s v="E-Cl"/>
    <s v="Termoeléctrica Tocopilla"/>
    <s v="U13"/>
    <s v="Carbón"/>
    <n v="55976.160000000003"/>
    <n v="25489.599999999999"/>
    <s v="Ton"/>
    <s v="SING"/>
    <n v="67131.041894399998"/>
    <n v="4.9674132480000008E-2"/>
    <d v="1993-01-01T00:00:00"/>
    <b v="1"/>
    <b v="0"/>
    <x v="0"/>
  </r>
  <r>
    <x v="2"/>
    <n v="9"/>
    <s v="Septiembre"/>
    <s v="E-Cl"/>
    <s v="Termoeléctrica Tocopilla"/>
    <s v="U12"/>
    <s v="Carbón"/>
    <n v="53419.72"/>
    <n v="25493.5"/>
    <s v="Ton"/>
    <s v="SING"/>
    <n v="67141.313183999999"/>
    <n v="4.9681732800000003E-2"/>
    <d v="1993-01-01T00:00:00"/>
    <b v="1"/>
    <b v="0"/>
    <x v="0"/>
  </r>
  <r>
    <x v="2"/>
    <n v="9"/>
    <s v="Septiembre"/>
    <s v="E-Cl"/>
    <s v="Termoeléctrica Tocopilla"/>
    <s v="U15"/>
    <s v="Carbón"/>
    <n v="83745.255000000005"/>
    <n v="34094.199999999997"/>
    <s v="Ton"/>
    <s v="SING"/>
    <n v="89792.667148799985"/>
    <n v="6.6442776960000005E-2"/>
    <d v="1993-01-01T00:00:00"/>
    <b v="1"/>
    <b v="0"/>
    <x v="0"/>
  </r>
  <r>
    <x v="2"/>
    <n v="9"/>
    <s v="Septiembre"/>
    <s v="Eléctrica Ventanas"/>
    <s v="Nueva Ventanas"/>
    <m/>
    <s v="Carbón"/>
    <n v="179488.88579999999"/>
    <n v="68205.776603999999"/>
    <s v="Ton"/>
    <s v="SIC"/>
    <n v="179631.09843399705"/>
    <n v="0.13291941744587521"/>
    <d v="2010-02-11T00:00:00"/>
    <b v="1"/>
    <b v="0"/>
    <x v="0"/>
  </r>
  <r>
    <x v="2"/>
    <n v="9"/>
    <s v="Septiembre"/>
    <s v="Guacolda"/>
    <s v="Guacolda 1"/>
    <m/>
    <s v="Carbón"/>
    <n v="93032.739999999991"/>
    <n v="33491.786399999997"/>
    <s v="Ton"/>
    <s v="SIC"/>
    <n v="88206.112137369579"/>
    <n v="6.5268793336320005E-2"/>
    <d v="1995-01-01T00:00:00"/>
    <b v="1"/>
    <b v="0"/>
    <x v="0"/>
  </r>
  <r>
    <x v="2"/>
    <n v="9"/>
    <s v="Septiembre"/>
    <s v="Guacolda"/>
    <s v="Guacolda 2"/>
    <m/>
    <s v="Carbón"/>
    <n v="99645.64"/>
    <n v="35872.430399999997"/>
    <s v="Ton"/>
    <s v="SIC"/>
    <n v="94475.928536985593"/>
    <n v="6.990819236352E-2"/>
    <d v="1996-01-01T00:00:00"/>
    <b v="1"/>
    <b v="0"/>
    <x v="0"/>
  </r>
  <r>
    <x v="2"/>
    <n v="9"/>
    <s v="Septiembre"/>
    <s v="Guacolda"/>
    <s v="Guacolda 3"/>
    <m/>
    <s v="Carbón"/>
    <n v="90141.37"/>
    <n v="31549.479499999998"/>
    <s v="Ton"/>
    <s v="SIC"/>
    <n v="83090.728377887994"/>
    <n v="6.1483625649599999E-2"/>
    <d v="2009-01-01T00:00:00"/>
    <b v="1"/>
    <b v="0"/>
    <x v="0"/>
  </r>
  <r>
    <x v="2"/>
    <n v="9"/>
    <s v="Septiembre"/>
    <s v="Guacolda"/>
    <s v="Guacolda 4"/>
    <m/>
    <s v="Carbón"/>
    <n v="99800.88"/>
    <n v="34930.307999999997"/>
    <s v="Ton"/>
    <s v="SIC"/>
    <n v="91994.694688511983"/>
    <n v="6.8072184230399999E-2"/>
    <d v="2010-01-01T00:00:00"/>
    <b v="1"/>
    <b v="0"/>
    <x v="0"/>
  </r>
  <r>
    <x v="2"/>
    <n v="10"/>
    <s v="Octubre"/>
    <s v="Aes Gener"/>
    <s v="Termoeléctrica Norgener"/>
    <s v="NTO2"/>
    <s v="Carbón"/>
    <n v="101312.50659999999"/>
    <n v="37606.6"/>
    <s v="Ton"/>
    <s v="SING"/>
    <n v="99043.148582399997"/>
    <n v="7.328774208000001E-2"/>
    <d v="1997-04-07T00:00:00"/>
    <b v="1"/>
    <b v="0"/>
    <x v="0"/>
  </r>
  <r>
    <x v="2"/>
    <n v="10"/>
    <s v="Octubre"/>
    <s v="Aes Gener"/>
    <s v="Termoeléctrica Norgener"/>
    <s v="NTO1"/>
    <s v="Carbón"/>
    <n v="51193.277000000002"/>
    <n v="19198.900000000001"/>
    <s v="Ton"/>
    <s v="SING"/>
    <n v="50563.451769599997"/>
    <n v="3.7414816320000009E-2"/>
    <d v="1997-04-07T00:00:00"/>
    <b v="1"/>
    <b v="0"/>
    <x v="0"/>
  </r>
  <r>
    <x v="2"/>
    <n v="10"/>
    <s v="Octubre"/>
    <s v="Aes Gener"/>
    <s v="Ventanas 1"/>
    <m/>
    <s v="Carbón"/>
    <n v="78109.919999999998"/>
    <n v="32415.616799999996"/>
    <s v="Ton"/>
    <s v="SIC"/>
    <n v="85371.843003955189"/>
    <n v="6.3171554019839996E-2"/>
    <d v="1964-01-01T00:00:00"/>
    <b v="1"/>
    <b v="0"/>
    <x v="0"/>
  </r>
  <r>
    <x v="2"/>
    <n v="10"/>
    <s v="Octubre"/>
    <s v="Aes Gener"/>
    <s v="Ventanas 2"/>
    <m/>
    <s v="Carbón"/>
    <n v="124345.36799999999"/>
    <n v="49365.111096000001"/>
    <s v="Ton"/>
    <s v="SIC"/>
    <n v="130011.11594953574"/>
    <n v="9.620272850388481E-2"/>
    <d v="1977-01-01T00:00:00"/>
    <b v="1"/>
    <b v="0"/>
    <x v="0"/>
  </r>
  <r>
    <x v="2"/>
    <n v="10"/>
    <s v="Octubre"/>
    <s v="Celta"/>
    <s v="Termoeléctrica Tarapacá"/>
    <s v="CTTAR"/>
    <s v="Carbón"/>
    <n v="100560.13099999999"/>
    <n v="42157.8"/>
    <s v="Ton"/>
    <s v="SING"/>
    <n v="111029.48017920001"/>
    <n v="8.2157120640000011E-2"/>
    <d v="1995-01-01T00:00:00"/>
    <b v="1"/>
    <b v="0"/>
    <x v="0"/>
  </r>
  <r>
    <x v="2"/>
    <n v="10"/>
    <s v="Octubre"/>
    <s v="E-Cl"/>
    <s v="Termoeléctrica Mejillones"/>
    <s v="CTM2"/>
    <s v="Carbón"/>
    <n v="66307"/>
    <n v="25817"/>
    <s v="Ton"/>
    <s v="SING"/>
    <n v="67993.30348799999"/>
    <n v="5.0312169600000005E-2"/>
    <d v="1998-03-31T00:00:00"/>
    <b v="1"/>
    <b v="0"/>
    <x v="0"/>
  </r>
  <r>
    <x v="2"/>
    <n v="10"/>
    <s v="Octubre"/>
    <s v="E-Cl"/>
    <s v="Termoeléctrica Mejillones"/>
    <s v="CTM1"/>
    <s v="Carbón"/>
    <n v="46771"/>
    <n v="18988"/>
    <s v="Ton"/>
    <s v="SING"/>
    <n v="50008.012031999991"/>
    <n v="3.7003814400000001E-2"/>
    <d v="1998-03-31T00:00:00"/>
    <b v="1"/>
    <b v="0"/>
    <x v="0"/>
  </r>
  <r>
    <x v="2"/>
    <n v="10"/>
    <s v="Octubre"/>
    <s v="E-Cl"/>
    <s v="Termoeléctrica Mejillones"/>
    <s v="CTM2"/>
    <s v="Carbón + Petcoke"/>
    <n v="48029"/>
    <n v="18703.5"/>
    <s v="Ton"/>
    <s v="SING"/>
    <n v="49258.73462399999"/>
    <n v="3.64493808E-2"/>
    <d v="1998-03-31T00:00:00"/>
    <b v="1"/>
    <b v="0"/>
    <x v="0"/>
  </r>
  <r>
    <x v="2"/>
    <n v="10"/>
    <s v="Octubre"/>
    <s v="E-Cl"/>
    <s v="Termoeléctrica Mejillones"/>
    <s v="CTM1"/>
    <s v="Carbón + Petcoke"/>
    <n v="42270"/>
    <n v="17148.400000000001"/>
    <s v="Ton"/>
    <s v="SING"/>
    <n v="45163.123737599999"/>
    <n v="3.3418801920000005E-2"/>
    <d v="1998-03-31T00:00:00"/>
    <b v="1"/>
    <b v="0"/>
    <x v="0"/>
  </r>
  <r>
    <x v="2"/>
    <n v="10"/>
    <s v="Octubre"/>
    <s v="E-Cl"/>
    <s v="Termoeléctrica Tocopilla"/>
    <s v="U15"/>
    <s v="Carbón"/>
    <n v="81957.039999999994"/>
    <n v="33546"/>
    <s v="Ton"/>
    <s v="SING"/>
    <n v="88348.892544000002"/>
    <n v="6.5374444800000001E-2"/>
    <d v="1993-01-01T00:00:00"/>
    <b v="1"/>
    <b v="0"/>
    <x v="0"/>
  </r>
  <r>
    <x v="2"/>
    <n v="10"/>
    <s v="Octubre"/>
    <s v="E-Cl"/>
    <s v="Termoeléctrica Tocopilla"/>
    <s v="U12"/>
    <s v="Carbón"/>
    <n v="47925.91"/>
    <n v="22880.6"/>
    <s v="Ton"/>
    <s v="SING"/>
    <n v="60259.812518399995"/>
    <n v="4.4589713280000005E-2"/>
    <d v="1993-01-01T00:00:00"/>
    <b v="1"/>
    <b v="0"/>
    <x v="0"/>
  </r>
  <r>
    <x v="2"/>
    <n v="10"/>
    <s v="Octubre"/>
    <s v="E-Cl"/>
    <s v="Termoeléctrica Tocopilla"/>
    <s v="U13"/>
    <s v="Carbón"/>
    <n v="50572.54"/>
    <n v="22980.3"/>
    <s v="Ton"/>
    <s v="SING"/>
    <n v="60522.388819199987"/>
    <n v="4.4784008639999998E-2"/>
    <d v="1993-01-01T00:00:00"/>
    <b v="1"/>
    <b v="0"/>
    <x v="0"/>
  </r>
  <r>
    <x v="2"/>
    <n v="10"/>
    <s v="Octubre"/>
    <s v="E-Cl"/>
    <s v="Termoeléctrica Tocopilla"/>
    <s v="U14"/>
    <s v="Carbón"/>
    <n v="58310.82"/>
    <n v="24802.9"/>
    <s v="Ton"/>
    <s v="SING"/>
    <n v="65322.504825600001"/>
    <n v="4.8335891520000007E-2"/>
    <d v="1993-01-01T00:00:00"/>
    <b v="1"/>
    <b v="0"/>
    <x v="0"/>
  </r>
  <r>
    <x v="2"/>
    <n v="10"/>
    <s v="Octubre"/>
    <s v="Eléctrica Ventanas"/>
    <s v="Nueva Ventanas"/>
    <m/>
    <s v="Carbón"/>
    <n v="167416.5906"/>
    <n v="63618.304427999996"/>
    <s v="Ton"/>
    <s v="SIC"/>
    <n v="167549.23811306417"/>
    <n v="0.12397935166928641"/>
    <d v="2010-02-11T00:00:00"/>
    <b v="1"/>
    <b v="0"/>
    <x v="0"/>
  </r>
  <r>
    <x v="2"/>
    <n v="10"/>
    <s v="Octubre"/>
    <s v="Guacolda"/>
    <s v="Guacolda 1"/>
    <m/>
    <s v="Carbón"/>
    <n v="64718.06"/>
    <n v="23298.5016"/>
    <s v="Ton"/>
    <s v="SIC"/>
    <n v="61360.424917862394"/>
    <n v="4.5404119918080008E-2"/>
    <d v="1995-01-01T00:00:00"/>
    <b v="1"/>
    <b v="0"/>
    <x v="0"/>
  </r>
  <r>
    <x v="2"/>
    <n v="10"/>
    <s v="Octubre"/>
    <s v="Guacolda"/>
    <s v="Guacolda 2"/>
    <m/>
    <s v="Carbón"/>
    <n v="90568.06"/>
    <n v="32604.5016"/>
    <s v="Ton"/>
    <s v="SIC"/>
    <n v="85869.302101862399"/>
    <n v="6.353965271808E-2"/>
    <d v="1996-01-01T00:00:00"/>
    <b v="1"/>
    <b v="0"/>
    <x v="0"/>
  </r>
  <r>
    <x v="2"/>
    <n v="10"/>
    <s v="Octubre"/>
    <s v="Guacolda"/>
    <s v="Guacolda 3"/>
    <m/>
    <s v="Carbón"/>
    <n v="101483.118"/>
    <n v="35519.0913"/>
    <s v="Ton"/>
    <s v="SIC"/>
    <n v="93545.3520695232"/>
    <n v="6.9219605125440009E-2"/>
    <d v="2009-01-01T00:00:00"/>
    <b v="1"/>
    <b v="0"/>
    <x v="0"/>
  </r>
  <r>
    <x v="2"/>
    <n v="10"/>
    <s v="Octubre"/>
    <s v="Guacolda"/>
    <s v="Guacolda 4"/>
    <m/>
    <s v="Carbón"/>
    <n v="102340.005"/>
    <n v="35819.001749999996"/>
    <s v="Ton"/>
    <s v="SIC"/>
    <n v="94335.215424911978"/>
    <n v="6.9804070610400004E-2"/>
    <d v="2010-01-01T00:00:00"/>
    <b v="1"/>
    <b v="0"/>
    <x v="0"/>
  </r>
  <r>
    <x v="2"/>
    <n v="11"/>
    <s v="Noviembre"/>
    <s v="Aes Gener"/>
    <s v="Termoeléctrica Norgener"/>
    <s v="NTO1"/>
    <s v="Carbón"/>
    <n v="95895.476500000004"/>
    <n v="35978.6"/>
    <s v="Ton"/>
    <s v="SING"/>
    <n v="94755.54359039999"/>
    <n v="7.0115095680000017E-2"/>
    <d v="1997-04-07T00:00:00"/>
    <b v="1"/>
    <b v="0"/>
    <x v="0"/>
  </r>
  <r>
    <x v="2"/>
    <n v="11"/>
    <s v="Noviembre"/>
    <s v="Aes Gener"/>
    <s v="Termoeléctrica Norgener"/>
    <s v="NTO2"/>
    <s v="Carbón"/>
    <n v="93812.887199999997"/>
    <n v="34860"/>
    <s v="Ton"/>
    <s v="SING"/>
    <n v="91809.527039999986"/>
    <n v="6.7935168000000004E-2"/>
    <d v="1997-04-07T00:00:00"/>
    <b v="1"/>
    <b v="0"/>
    <x v="0"/>
  </r>
  <r>
    <x v="2"/>
    <n v="11"/>
    <s v="Noviembre"/>
    <s v="Aes Gener"/>
    <s v="Ventanas 1"/>
    <m/>
    <s v="Carbón"/>
    <n v="75332.565000000002"/>
    <n v="31263.014475"/>
    <s v="Ton"/>
    <s v="SIC"/>
    <n v="82336.275754286398"/>
    <n v="6.0925362608880006E-2"/>
    <d v="1964-01-01T00:00:00"/>
    <b v="1"/>
    <b v="0"/>
    <x v="0"/>
  </r>
  <r>
    <x v="2"/>
    <n v="11"/>
    <s v="Noviembre"/>
    <s v="Aes Gener"/>
    <s v="Ventanas 2"/>
    <m/>
    <s v="Carbón"/>
    <n v="104424.09599999999"/>
    <n v="41456.366111999996"/>
    <s v="Ton"/>
    <s v="SIC"/>
    <n v="109182.13899999435"/>
    <n v="8.0790166279065601E-2"/>
    <d v="1977-01-01T00:00:00"/>
    <b v="1"/>
    <b v="0"/>
    <x v="0"/>
  </r>
  <r>
    <x v="2"/>
    <n v="11"/>
    <s v="Noviembre"/>
    <s v="Andina"/>
    <s v="Termoeléctrica Andina"/>
    <s v="CTA"/>
    <s v="Carbón"/>
    <n v="13"/>
    <n v="4.9000000000000004"/>
    <s v="Ton"/>
    <s v="SING"/>
    <n v="12.904953600000001"/>
    <n v="9.5491200000000012E-6"/>
    <d v="2011-07-15T00:00:00"/>
    <b v="0"/>
    <b v="0"/>
    <x v="1"/>
  </r>
  <r>
    <x v="2"/>
    <n v="11"/>
    <s v="Noviembre"/>
    <s v="Celta"/>
    <s v="Termoeléctrica Tarapacá"/>
    <s v="CTTAR"/>
    <s v="Carbón"/>
    <n v="101895.577"/>
    <n v="42717.1"/>
    <s v="Ton"/>
    <s v="SING"/>
    <n v="112502.48845439999"/>
    <n v="8.3247084480000011E-2"/>
    <d v="1995-01-01T00:00:00"/>
    <b v="1"/>
    <b v="0"/>
    <x v="0"/>
  </r>
  <r>
    <x v="2"/>
    <n v="11"/>
    <s v="Noviembre"/>
    <s v="E-Cl"/>
    <s v="Termoeléctrica Mejillones"/>
    <s v="CTM2"/>
    <s v="Carbón"/>
    <n v="110413"/>
    <n v="42963.9"/>
    <s v="Ton"/>
    <s v="SING"/>
    <n v="113152.47672960001"/>
    <n v="8.3728048320000012E-2"/>
    <d v="1998-03-31T00:00:00"/>
    <b v="1"/>
    <b v="0"/>
    <x v="0"/>
  </r>
  <r>
    <x v="2"/>
    <n v="11"/>
    <s v="Noviembre"/>
    <s v="E-Cl"/>
    <s v="Termoeléctrica Tocopilla"/>
    <s v="U12"/>
    <s v="Carbón"/>
    <n v="53196.08"/>
    <n v="25384.799999999999"/>
    <s v="Ton"/>
    <s v="SING"/>
    <n v="66855.033907199992"/>
    <n v="4.9469898239999997E-2"/>
    <d v="1993-01-01T00:00:00"/>
    <b v="1"/>
    <b v="0"/>
    <x v="0"/>
  </r>
  <r>
    <x v="2"/>
    <n v="11"/>
    <s v="Noviembre"/>
    <s v="E-Cl"/>
    <s v="Termoeléctrica Tocopilla"/>
    <s v="U13"/>
    <s v="Carbón"/>
    <n v="54552.76"/>
    <n v="24845.9"/>
    <s v="Ton"/>
    <s v="SING"/>
    <n v="65435.752377600002"/>
    <n v="4.8419689920000009E-2"/>
    <d v="1993-01-01T00:00:00"/>
    <b v="1"/>
    <b v="0"/>
    <x v="0"/>
  </r>
  <r>
    <x v="2"/>
    <n v="11"/>
    <s v="Noviembre"/>
    <s v="E-Cl"/>
    <s v="Termoeléctrica Tocopilla"/>
    <s v="U15"/>
    <s v="Carbón"/>
    <n v="80613.014999999999"/>
    <n v="32844.5"/>
    <s v="Ton"/>
    <s v="SING"/>
    <n v="86501.377248000004"/>
    <n v="6.4007361600000007E-2"/>
    <d v="1993-01-01T00:00:00"/>
    <b v="1"/>
    <b v="0"/>
    <x v="0"/>
  </r>
  <r>
    <x v="2"/>
    <n v="11"/>
    <s v="Noviembre"/>
    <s v="E-Cl"/>
    <s v="Termoeléctrica Tocopilla"/>
    <s v="U14"/>
    <s v="Carbón"/>
    <n v="87370.06"/>
    <n v="36914.199999999997"/>
    <s v="Ton"/>
    <s v="SING"/>
    <n v="97219.599628799988"/>
    <n v="7.193839296E-2"/>
    <d v="1993-01-01T00:00:00"/>
    <b v="1"/>
    <b v="0"/>
    <x v="0"/>
  </r>
  <r>
    <x v="2"/>
    <n v="11"/>
    <s v="Noviembre"/>
    <s v="Eléctrica Ventanas"/>
    <s v="Nueva Ventanas"/>
    <m/>
    <s v="Carbón"/>
    <n v="176143.09880000001"/>
    <n v="66934.377544000003"/>
    <s v="Ton"/>
    <s v="SIC"/>
    <n v="176282.66050004121"/>
    <n v="0.13044171495774723"/>
    <d v="2010-02-11T00:00:00"/>
    <b v="1"/>
    <b v="0"/>
    <x v="0"/>
  </r>
  <r>
    <x v="2"/>
    <n v="11"/>
    <s v="Noviembre"/>
    <s v="Guacolda"/>
    <s v="Guacolda 1"/>
    <m/>
    <s v="Carbón"/>
    <n v="96479.72"/>
    <n v="34732.699200000003"/>
    <s v="Ton"/>
    <s v="SIC"/>
    <n v="91474.259505868802"/>
    <n v="6.7687084200960021E-2"/>
    <d v="1995-01-01T00:00:00"/>
    <b v="1"/>
    <b v="0"/>
    <x v="0"/>
  </r>
  <r>
    <x v="2"/>
    <n v="11"/>
    <s v="Noviembre"/>
    <s v="Guacolda"/>
    <s v="Guacolda 2"/>
    <m/>
    <s v="Carbón"/>
    <n v="76930.539999999994"/>
    <n v="27694.994399999996"/>
    <s v="Ton"/>
    <s v="SIC"/>
    <n v="72939.309731481582"/>
    <n v="5.3972005086719996E-2"/>
    <d v="1996-01-01T00:00:00"/>
    <b v="1"/>
    <b v="0"/>
    <x v="0"/>
  </r>
  <r>
    <x v="2"/>
    <n v="11"/>
    <s v="Noviembre"/>
    <s v="Guacolda"/>
    <s v="Guacolda 3"/>
    <m/>
    <s v="Carbón"/>
    <n v="97013.707999999999"/>
    <n v="33954.7978"/>
    <s v="Ton"/>
    <s v="SIC"/>
    <n v="89425.528593139199"/>
    <n v="6.6171109952640014E-2"/>
    <d v="2009-01-01T00:00:00"/>
    <b v="1"/>
    <b v="0"/>
    <x v="0"/>
  </r>
  <r>
    <x v="2"/>
    <n v="11"/>
    <s v="Noviembre"/>
    <s v="Guacolda"/>
    <s v="Guacolda 4"/>
    <m/>
    <s v="Carbón"/>
    <n v="98160.285000000003"/>
    <n v="34356.099750000001"/>
    <s v="Ton"/>
    <s v="SIC"/>
    <n v="90482.423091984005"/>
    <n v="6.6953167192800006E-2"/>
    <d v="2010-01-01T00:00:00"/>
    <b v="1"/>
    <b v="0"/>
    <x v="0"/>
  </r>
  <r>
    <x v="2"/>
    <n v="12"/>
    <s v="Diciembre"/>
    <s v="Aes Gener"/>
    <s v="Termoeléctrica Norgener"/>
    <s v="NTO1"/>
    <s v="Carbón"/>
    <n v="101135.04859999999"/>
    <n v="37900.300000000003"/>
    <s v="Ton"/>
    <s v="SING"/>
    <n v="99816.655699199997"/>
    <n v="7.3860104640000007E-2"/>
    <d v="1997-04-07T00:00:00"/>
    <b v="1"/>
    <b v="0"/>
    <x v="0"/>
  </r>
  <r>
    <x v="2"/>
    <n v="12"/>
    <s v="Diciembre"/>
    <s v="Aes Gener"/>
    <s v="Termoeléctrica Norgener"/>
    <s v="NTO2"/>
    <s v="Carbón"/>
    <n v="99271.396900000007"/>
    <n v="36880.1"/>
    <s v="Ton"/>
    <s v="SING"/>
    <n v="97129.7916864"/>
    <n v="7.187193888E-2"/>
    <d v="1997-04-07T00:00:00"/>
    <b v="1"/>
    <b v="0"/>
    <x v="0"/>
  </r>
  <r>
    <x v="2"/>
    <n v="12"/>
    <s v="Diciembre"/>
    <s v="Aes Gener"/>
    <s v="Ventanas 1"/>
    <m/>
    <s v="Carbón"/>
    <n v="70038.675000000003"/>
    <n v="29066.050125000002"/>
    <s v="Ton"/>
    <s v="SIC"/>
    <n v="76550.209836408001"/>
    <n v="5.6643918483600009E-2"/>
    <d v="1964-01-01T00:00:00"/>
    <b v="1"/>
    <b v="0"/>
    <x v="0"/>
  </r>
  <r>
    <x v="2"/>
    <n v="12"/>
    <s v="Diciembre"/>
    <s v="Aes Gener"/>
    <s v="Ventanas 2"/>
    <m/>
    <s v="Carbón"/>
    <n v="132867.88800000001"/>
    <n v="52748.551536000006"/>
    <s v="Ton"/>
    <s v="SIC"/>
    <n v="138921.96123250792"/>
    <n v="0.10279637723335683"/>
    <d v="1977-01-01T00:00:00"/>
    <b v="1"/>
    <b v="0"/>
    <x v="0"/>
  </r>
  <r>
    <x v="2"/>
    <n v="12"/>
    <s v="Diciembre"/>
    <s v="Andina"/>
    <s v="Termoeléctrica Andina"/>
    <s v="CTA"/>
    <s v="Carbón"/>
    <n v="628.20000000000005"/>
    <n v="234.2"/>
    <s v="Ton"/>
    <s v="SING"/>
    <n v="616.80410879999988"/>
    <n v="4.5640896000000001E-4"/>
    <d v="2011-07-15T00:00:00"/>
    <b v="0"/>
    <b v="0"/>
    <x v="1"/>
  </r>
  <r>
    <x v="2"/>
    <n v="12"/>
    <s v="Diciembre"/>
    <s v="Angamos"/>
    <s v="Termoeléctrica Angamos"/>
    <s v="ANG1"/>
    <s v="Carbón"/>
    <n v="249.94900000000001"/>
    <n v="100.5"/>
    <s v="Ton"/>
    <s v="SING"/>
    <n v="264.68323199999998"/>
    <n v="1.958544E-4"/>
    <d v="2011-04-11T00:00:00"/>
    <b v="0"/>
    <b v="1"/>
    <x v="2"/>
  </r>
  <r>
    <x v="2"/>
    <n v="12"/>
    <s v="Diciembre"/>
    <s v="Celta"/>
    <s v="Termoeléctrica Tarapacá"/>
    <s v="CTTAR"/>
    <s v="Carbón"/>
    <n v="89789.989000000001"/>
    <n v="37646.9"/>
    <s v="Ton"/>
    <s v="SING"/>
    <n v="99149.285241599995"/>
    <n v="7.3366278720000011E-2"/>
    <d v="1995-01-01T00:00:00"/>
    <b v="1"/>
    <b v="0"/>
    <x v="0"/>
  </r>
  <r>
    <x v="2"/>
    <n v="12"/>
    <s v="Diciembre"/>
    <s v="E-Cl"/>
    <s v="Termoeléctrica Mejillones"/>
    <s v="CTM1"/>
    <s v="Carbón"/>
    <n v="56453"/>
    <n v="22908.9"/>
    <s v="Ton"/>
    <s v="SING"/>
    <n v="60334.345209599996"/>
    <n v="4.4644864320000005E-2"/>
    <d v="1998-03-31T00:00:00"/>
    <b v="1"/>
    <b v="0"/>
    <x v="0"/>
  </r>
  <r>
    <x v="2"/>
    <n v="12"/>
    <s v="Diciembre"/>
    <s v="E-Cl"/>
    <s v="Termoeléctrica Mejillones"/>
    <s v="CTM2"/>
    <s v="Carbón"/>
    <n v="113658"/>
    <n v="44229"/>
    <s v="Ton"/>
    <s v="SING"/>
    <n v="116484.325056"/>
    <n v="8.6193475200000008E-2"/>
    <d v="1998-03-31T00:00:00"/>
    <b v="1"/>
    <b v="0"/>
    <x v="0"/>
  </r>
  <r>
    <x v="2"/>
    <n v="12"/>
    <s v="Diciembre"/>
    <s v="E-Cl"/>
    <s v="Termoeléctrica Tocopilla"/>
    <s v="U15"/>
    <s v="Carbón"/>
    <n v="87236.63"/>
    <n v="35509.800000000003"/>
    <s v="Ton"/>
    <s v="SING"/>
    <n v="93520.881907200004"/>
    <n v="6.9201498240000006E-2"/>
    <d v="1993-01-01T00:00:00"/>
    <b v="1"/>
    <b v="0"/>
    <x v="0"/>
  </r>
  <r>
    <x v="2"/>
    <n v="12"/>
    <s v="Diciembre"/>
    <s v="E-Cl"/>
    <s v="Termoeléctrica Tocopilla"/>
    <s v="U12"/>
    <s v="Carbón"/>
    <n v="54268.89"/>
    <n v="25897.9"/>
    <s v="Ton"/>
    <s v="SING"/>
    <n v="68206.366905600007"/>
    <n v="5.046982752000001E-2"/>
    <d v="1993-01-01T00:00:00"/>
    <b v="1"/>
    <b v="0"/>
    <x v="0"/>
  </r>
  <r>
    <x v="2"/>
    <n v="12"/>
    <s v="Diciembre"/>
    <s v="E-Cl"/>
    <s v="Termoeléctrica Tocopilla"/>
    <s v="U14"/>
    <s v="Carbón"/>
    <n v="88026.15"/>
    <n v="37184.6"/>
    <s v="Ton"/>
    <s v="SING"/>
    <n v="97931.742374399997"/>
    <n v="7.2465348480000011E-2"/>
    <d v="1993-01-01T00:00:00"/>
    <b v="1"/>
    <b v="0"/>
    <x v="0"/>
  </r>
  <r>
    <x v="2"/>
    <n v="12"/>
    <s v="Diciembre"/>
    <s v="E-Cl"/>
    <s v="Termoeléctrica Tocopilla"/>
    <s v="U13"/>
    <s v="Carbón"/>
    <n v="57039.87"/>
    <n v="25975.7"/>
    <s v="Ton"/>
    <s v="SING"/>
    <n v="68411.265964799997"/>
    <n v="5.0621444160000008E-2"/>
    <d v="1993-01-01T00:00:00"/>
    <b v="1"/>
    <b v="0"/>
    <x v="0"/>
  </r>
  <r>
    <x v="2"/>
    <n v="12"/>
    <s v="Diciembre"/>
    <s v="Eléctrica Ventanas"/>
    <s v="Nueva Ventanas"/>
    <m/>
    <s v="Carbón"/>
    <n v="185222.03599999999"/>
    <n v="70384.373680000004"/>
    <s v="Ton"/>
    <s v="SIC"/>
    <n v="185368.79112356351"/>
    <n v="0.13716506742758403"/>
    <d v="2010-02-11T00:00:00"/>
    <b v="1"/>
    <b v="0"/>
    <x v="0"/>
  </r>
  <r>
    <x v="2"/>
    <n v="12"/>
    <s v="Diciembre"/>
    <s v="Enel"/>
    <s v="Bocamina"/>
    <m/>
    <s v="Carbón"/>
    <n v="52255.539999999994"/>
    <n v="19857.105199999998"/>
    <s v="Ton"/>
    <s v="SIC"/>
    <n v="52296.943109452797"/>
    <n v="3.8697526613760004E-2"/>
    <d v="1970-01-01T00:00:00"/>
    <b v="1"/>
    <b v="0"/>
    <x v="0"/>
  </r>
  <r>
    <x v="2"/>
    <n v="12"/>
    <s v="Diciembre"/>
    <s v="Guacolda"/>
    <s v="Guacolda 1"/>
    <m/>
    <s v="Carbón"/>
    <n v="100067.7"/>
    <n v="36024.371999999996"/>
    <s v="Ton"/>
    <s v="SIC"/>
    <n v="94876.091659007987"/>
    <n v="7.0204296153599993E-2"/>
    <d v="1995-01-01T00:00:00"/>
    <b v="1"/>
    <b v="0"/>
    <x v="0"/>
  </r>
  <r>
    <x v="2"/>
    <n v="12"/>
    <s v="Diciembre"/>
    <s v="Guacolda"/>
    <s v="Guacolda 2"/>
    <m/>
    <s v="Carbón"/>
    <n v="74013.72"/>
    <n v="26644.939200000001"/>
    <s v="Ton"/>
    <s v="SIC"/>
    <n v="70173.817153228796"/>
    <n v="5.1925657512960001E-2"/>
    <d v="1996-01-01T00:00:00"/>
    <b v="1"/>
    <b v="0"/>
    <x v="0"/>
  </r>
  <r>
    <x v="2"/>
    <n v="12"/>
    <s v="Diciembre"/>
    <s v="Guacolda"/>
    <s v="Guacolda 3"/>
    <m/>
    <s v="Carbón"/>
    <n v="48317.434000000001"/>
    <n v="16911.101899999998"/>
    <s v="Ton"/>
    <s v="SIC"/>
    <n v="44538.160274361595"/>
    <n v="3.2956355382720001E-2"/>
    <d v="2009-01-01T00:00:00"/>
    <b v="1"/>
    <b v="0"/>
    <x v="0"/>
  </r>
  <r>
    <x v="2"/>
    <n v="12"/>
    <s v="Diciembre"/>
    <s v="Guacolda"/>
    <s v="Guacolda 4"/>
    <m/>
    <s v="Carbón"/>
    <n v="76235.055000000008"/>
    <n v="26682.269250000001"/>
    <s v="Ton"/>
    <s v="SIC"/>
    <n v="70272.131962031999"/>
    <n v="5.199840631440001E-2"/>
    <d v="2010-01-01T00:00:00"/>
    <b v="1"/>
    <b v="0"/>
    <x v="0"/>
  </r>
  <r>
    <x v="3"/>
    <n v="1"/>
    <s v="Enero"/>
    <s v="Aes Gener"/>
    <s v="Termoeléctrica Norgener"/>
    <s v="NTO2"/>
    <s v="Carbón"/>
    <n v="99649.499599999996"/>
    <n v="37006.1"/>
    <s v="Ton"/>
    <s v="SING"/>
    <n v="97461.633350399992"/>
    <n v="7.2117487680000009E-2"/>
    <d v="1997-04-07T00:00:00"/>
    <b v="1"/>
    <b v="0"/>
    <x v="0"/>
  </r>
  <r>
    <x v="3"/>
    <n v="1"/>
    <s v="Enero"/>
    <s v="Aes Gener"/>
    <s v="Termoeléctrica Norgener"/>
    <s v="NTO1"/>
    <s v="Carbón"/>
    <n v="98973.786699999997"/>
    <n v="37123.800000000003"/>
    <s v="Ton"/>
    <s v="SING"/>
    <n v="97771.615603200014"/>
    <n v="7.2346861440000007E-2"/>
    <d v="1997-04-07T00:00:00"/>
    <b v="1"/>
    <b v="0"/>
    <x v="0"/>
  </r>
  <r>
    <x v="3"/>
    <n v="1"/>
    <s v="Enero"/>
    <s v="Aes Gener"/>
    <s v="Ventanas 1"/>
    <m/>
    <s v="Carbón"/>
    <n v="76128.25499999999"/>
    <n v="31593.225824999994"/>
    <s v="Ton"/>
    <s v="SIC"/>
    <n v="83205.941499172783"/>
    <n v="6.1568878487759993E-2"/>
    <d v="1964-01-01T00:00:00"/>
    <b v="1"/>
    <b v="0"/>
    <x v="0"/>
  </r>
  <r>
    <x v="3"/>
    <n v="1"/>
    <s v="Enero"/>
    <s v="Aes Gener"/>
    <s v="Ventanas 2"/>
    <m/>
    <s v="Carbón"/>
    <n v="70378.572"/>
    <n v="27940.293084000001"/>
    <s v="Ton"/>
    <s v="SIC"/>
    <n v="73585.344044779777"/>
    <n v="5.4450043162099206E-2"/>
    <d v="1977-01-01T00:00:00"/>
    <b v="1"/>
    <b v="0"/>
    <x v="0"/>
  </r>
  <r>
    <x v="3"/>
    <n v="1"/>
    <s v="Enero"/>
    <s v="Angamos"/>
    <s v="Termoeléctrica Angamos"/>
    <s v="ANG1"/>
    <s v="Carbón"/>
    <n v="30429.004099999998"/>
    <n v="12234.3"/>
    <s v="Ton"/>
    <s v="SING"/>
    <n v="32221.035475199998"/>
    <n v="2.3842203840000003E-2"/>
    <d v="2011-04-11T00:00:00"/>
    <b v="0"/>
    <b v="1"/>
    <x v="2"/>
  </r>
  <r>
    <x v="3"/>
    <n v="1"/>
    <s v="Enero"/>
    <s v="Celta"/>
    <s v="Termoeléctrica Tarapacá"/>
    <s v="CTTAR"/>
    <s v="Carbón"/>
    <n v="103285.783"/>
    <n v="43318.3"/>
    <s v="Ton"/>
    <s v="SING"/>
    <n v="114085.84725120002"/>
    <n v="8.4418703040000029E-2"/>
    <d v="1995-01-01T00:00:00"/>
    <b v="1"/>
    <b v="0"/>
    <x v="0"/>
  </r>
  <r>
    <x v="3"/>
    <n v="1"/>
    <s v="Enero"/>
    <s v="E-Cl"/>
    <s v="Termoeléctrica Mejillones"/>
    <s v="CTM2"/>
    <s v="Carbón"/>
    <n v="105625"/>
    <n v="41136.5"/>
    <s v="Ton"/>
    <s v="SING"/>
    <n v="108339.719136"/>
    <n v="8.0166811200000007E-2"/>
    <d v="1998-03-31T00:00:00"/>
    <b v="1"/>
    <b v="0"/>
    <x v="0"/>
  </r>
  <r>
    <x v="3"/>
    <n v="1"/>
    <s v="Enero"/>
    <s v="E-Cl"/>
    <s v="Termoeléctrica Mejillones"/>
    <s v="CTM1"/>
    <s v="Carbón"/>
    <n v="100749"/>
    <n v="40880"/>
    <s v="Ton"/>
    <s v="SING"/>
    <n v="107664.18432"/>
    <n v="7.9666944000000017E-2"/>
    <d v="1998-03-31T00:00:00"/>
    <b v="1"/>
    <b v="0"/>
    <x v="0"/>
  </r>
  <r>
    <x v="3"/>
    <n v="1"/>
    <s v="Enero"/>
    <s v="E-Cl"/>
    <s v="Termoeléctrica Tocopilla"/>
    <s v="U13"/>
    <s v="Carbón"/>
    <n v="43927.38"/>
    <n v="19928"/>
    <s v="Ton"/>
    <s v="SING"/>
    <n v="52483.656191999995"/>
    <n v="3.8835686400000007E-2"/>
    <d v="1993-01-01T00:00:00"/>
    <b v="1"/>
    <b v="0"/>
    <x v="0"/>
  </r>
  <r>
    <x v="3"/>
    <n v="1"/>
    <s v="Enero"/>
    <s v="E-Cl"/>
    <s v="Termoeléctrica Tocopilla"/>
    <s v="U15"/>
    <s v="Carbón"/>
    <n v="33886.910000000003"/>
    <n v="13832.9"/>
    <s v="Ton"/>
    <s v="SING"/>
    <n v="36431.210745599994"/>
    <n v="2.6957555520000002E-2"/>
    <d v="1993-01-01T00:00:00"/>
    <b v="1"/>
    <b v="0"/>
    <x v="0"/>
  </r>
  <r>
    <x v="3"/>
    <n v="1"/>
    <s v="Enero"/>
    <s v="E-Cl"/>
    <s v="Termoeléctrica Tocopilla"/>
    <s v="U14"/>
    <s v="Carbón"/>
    <n v="88786.51"/>
    <n v="37561.5"/>
    <s v="Ton"/>
    <s v="SING"/>
    <n v="98924.370335999993"/>
    <n v="7.3199851200000013E-2"/>
    <d v="1993-01-01T00:00:00"/>
    <b v="1"/>
    <b v="0"/>
    <x v="0"/>
  </r>
  <r>
    <x v="3"/>
    <n v="1"/>
    <s v="Enero"/>
    <s v="E-Cl"/>
    <s v="Termoeléctrica Tocopilla"/>
    <s v="U12"/>
    <s v="Carbón"/>
    <n v="46783.08"/>
    <n v="22341"/>
    <s v="Ton"/>
    <s v="SING"/>
    <n v="58838.687423999996"/>
    <n v="4.35381408E-2"/>
    <d v="1993-01-01T00:00:00"/>
    <b v="1"/>
    <b v="0"/>
    <x v="0"/>
  </r>
  <r>
    <x v="3"/>
    <n v="1"/>
    <s v="Enero"/>
    <s v="Eléctrica Ventanas"/>
    <s v="Nueva Ventanas"/>
    <m/>
    <s v="Carbón"/>
    <n v="170322.98559999999"/>
    <n v="64722.734527999994"/>
    <s v="Ton"/>
    <s v="SIC"/>
    <n v="170457.93590795057"/>
    <n v="0.12613166504816642"/>
    <d v="2010-02-11T00:00:00"/>
    <b v="1"/>
    <b v="0"/>
    <x v="0"/>
  </r>
  <r>
    <x v="3"/>
    <n v="1"/>
    <s v="Enero"/>
    <s v="Enel"/>
    <s v="Bocamina"/>
    <m/>
    <s v="Carbón"/>
    <n v="84642.299999999988"/>
    <n v="32164.073999999997"/>
    <s v="Ton"/>
    <s v="SIC"/>
    <n v="84709.363787135982"/>
    <n v="6.2681347411200003E-2"/>
    <d v="1970-01-01T00:00:00"/>
    <b v="1"/>
    <b v="0"/>
    <x v="0"/>
  </r>
  <r>
    <x v="3"/>
    <n v="1"/>
    <s v="Enero"/>
    <s v="Guacolda"/>
    <s v="Guacolda 1"/>
    <m/>
    <s v="Carbón"/>
    <n v="98243.159999999989"/>
    <n v="35367.537599999996"/>
    <s v="Ton"/>
    <s v="SIC"/>
    <n v="93146.210545766386"/>
    <n v="6.892425727488001E-2"/>
    <d v="1995-01-01T00:00:00"/>
    <b v="1"/>
    <b v="0"/>
    <x v="0"/>
  </r>
  <r>
    <x v="3"/>
    <n v="1"/>
    <s v="Enero"/>
    <s v="Guacolda"/>
    <s v="Guacolda 2"/>
    <m/>
    <s v="Carbón"/>
    <n v="99099.5"/>
    <n v="35675.82"/>
    <s v="Ton"/>
    <s v="SIC"/>
    <n v="93958.122804479994"/>
    <n v="6.9525038016000004E-2"/>
    <d v="1996-01-01T00:00:00"/>
    <b v="1"/>
    <b v="0"/>
    <x v="0"/>
  </r>
  <r>
    <x v="3"/>
    <n v="1"/>
    <s v="Enero"/>
    <s v="Guacolda"/>
    <s v="Guacolda 3"/>
    <m/>
    <s v="Carbón"/>
    <n v="89423.377999999997"/>
    <n v="31298.182299999997"/>
    <s v="Ton"/>
    <s v="SIC"/>
    <n v="82428.895988947188"/>
    <n v="6.0993897666239999E-2"/>
    <d v="2009-01-01T00:00:00"/>
    <b v="1"/>
    <b v="0"/>
    <x v="0"/>
  </r>
  <r>
    <x v="3"/>
    <n v="1"/>
    <s v="Enero"/>
    <s v="Guacolda"/>
    <s v="Guacolda 4"/>
    <m/>
    <s v="Carbón"/>
    <n v="73688.61"/>
    <n v="25791.013499999997"/>
    <s v="Ton"/>
    <s v="SIC"/>
    <n v="67924.863778463987"/>
    <n v="5.0261527108800004E-2"/>
    <d v="2010-01-01T00:00:00"/>
    <b v="1"/>
    <b v="0"/>
    <x v="0"/>
  </r>
  <r>
    <x v="3"/>
    <n v="2"/>
    <s v="Febrero"/>
    <s v="Aes Gener"/>
    <s v="Termoeléctrica Norgener"/>
    <s v="NTO2"/>
    <s v="Carbón"/>
    <n v="89793.430600000007"/>
    <n v="33353.9"/>
    <s v="Ton"/>
    <s v="SING"/>
    <n v="87842.965689599994"/>
    <n v="6.5000080320000014E-2"/>
    <d v="1997-04-07T00:00:00"/>
    <b v="1"/>
    <b v="0"/>
    <x v="0"/>
  </r>
  <r>
    <x v="3"/>
    <n v="2"/>
    <s v="Febrero"/>
    <s v="Aes Gener"/>
    <s v="Termoeléctrica Norgener"/>
    <s v="NTO1"/>
    <s v="Carbón"/>
    <n v="89566.550199999998"/>
    <n v="33588.400000000001"/>
    <s v="Ton"/>
    <s v="SING"/>
    <n v="88460.559897600004"/>
    <n v="6.5457073920000011E-2"/>
    <d v="1997-04-07T00:00:00"/>
    <b v="1"/>
    <b v="0"/>
    <x v="0"/>
  </r>
  <r>
    <x v="3"/>
    <n v="2"/>
    <s v="Febrero"/>
    <s v="Aes Gener"/>
    <s v="Ventanas 1"/>
    <m/>
    <s v="Carbón"/>
    <n v="65625.524999999994"/>
    <n v="27234.592874999995"/>
    <s v="Ton"/>
    <s v="SIC"/>
    <n v="71726.766809543988"/>
    <n v="5.3074774594799999E-2"/>
    <d v="1964-01-01T00:00:00"/>
    <b v="1"/>
    <b v="0"/>
    <x v="0"/>
  </r>
  <r>
    <x v="3"/>
    <n v="2"/>
    <s v="Febrero"/>
    <s v="Andina"/>
    <s v="Termoeléctrica Andina"/>
    <s v="CTA"/>
    <s v="Carbón"/>
    <n v="6781.27"/>
    <n v="2528.1999999999998"/>
    <s v="Ton"/>
    <s v="SING"/>
    <n v="6658.4293247999994"/>
    <n v="4.9269561600000008E-3"/>
    <d v="2011-07-15T00:00:00"/>
    <b v="0"/>
    <b v="0"/>
    <x v="1"/>
  </r>
  <r>
    <x v="3"/>
    <n v="2"/>
    <s v="Febrero"/>
    <s v="Angamos"/>
    <s v="Termoeléctrica Angamos"/>
    <s v="ANG1"/>
    <s v="Carbón"/>
    <n v="83714.007500000007"/>
    <n v="32336.9"/>
    <s v="Ton"/>
    <s v="SING"/>
    <n v="85164.529401599997"/>
    <n v="6.3018150720000013E-2"/>
    <d v="2011-04-11T00:00:00"/>
    <b v="0"/>
    <b v="1"/>
    <x v="2"/>
  </r>
  <r>
    <x v="3"/>
    <n v="2"/>
    <s v="Febrero"/>
    <s v="Celta"/>
    <s v="Termoeléctrica Tarapacá"/>
    <s v="CTTAR"/>
    <s v="Carbón"/>
    <n v="78791.55"/>
    <n v="33103.4"/>
    <s v="Ton"/>
    <s v="SING"/>
    <n v="87183.2328576"/>
    <n v="6.4511905920000001E-2"/>
    <d v="1995-01-01T00:00:00"/>
    <b v="1"/>
    <b v="0"/>
    <x v="0"/>
  </r>
  <r>
    <x v="3"/>
    <n v="2"/>
    <s v="Febrero"/>
    <s v="E-Cl"/>
    <s v="Termoeléctrica Mejillones"/>
    <s v="CTM1"/>
    <s v="Carbón"/>
    <n v="82300"/>
    <n v="33376.6"/>
    <s v="Ton"/>
    <s v="SING"/>
    <n v="87902.749862399985"/>
    <n v="6.5044318079999996E-2"/>
    <d v="1998-03-31T00:00:00"/>
    <b v="1"/>
    <b v="0"/>
    <x v="0"/>
  </r>
  <r>
    <x v="3"/>
    <n v="2"/>
    <s v="Febrero"/>
    <s v="E-Cl"/>
    <s v="Termoeléctrica Mejillones"/>
    <s v="CTM2"/>
    <s v="Carbón"/>
    <n v="90905"/>
    <n v="35436.199999999997"/>
    <s v="Ton"/>
    <s v="SING"/>
    <n v="93327.044236799979"/>
    <n v="6.9058066560000006E-2"/>
    <d v="1998-03-31T00:00:00"/>
    <b v="1"/>
    <b v="0"/>
    <x v="0"/>
  </r>
  <r>
    <x v="3"/>
    <n v="2"/>
    <s v="Febrero"/>
    <s v="E-Cl"/>
    <s v="Termoeléctrica Tocopilla"/>
    <s v="U14"/>
    <s v="Carbón"/>
    <n v="67283.25"/>
    <n v="28614.5"/>
    <s v="Ton"/>
    <s v="SING"/>
    <n v="75360.978528000007"/>
    <n v="5.5763937600000014E-2"/>
    <d v="1993-01-01T00:00:00"/>
    <b v="1"/>
    <b v="0"/>
    <x v="0"/>
  </r>
  <r>
    <x v="3"/>
    <n v="2"/>
    <s v="Febrero"/>
    <s v="E-Cl"/>
    <s v="Termoeléctrica Tocopilla"/>
    <s v="U12"/>
    <s v="Carbón"/>
    <n v="42756.480000000003"/>
    <n v="20398.400000000001"/>
    <s v="Ton"/>
    <s v="SING"/>
    <n v="53722.531737600002"/>
    <n v="3.9752401920000013E-2"/>
    <d v="1993-01-01T00:00:00"/>
    <b v="1"/>
    <b v="0"/>
    <x v="0"/>
  </r>
  <r>
    <x v="3"/>
    <n v="2"/>
    <s v="Febrero"/>
    <s v="E-Cl"/>
    <s v="Termoeléctrica Tocopilla"/>
    <s v="U15"/>
    <s v="Carbón"/>
    <n v="67649.17"/>
    <n v="28118.799999999999"/>
    <s v="Ton"/>
    <s v="SING"/>
    <n v="74055.471283199993"/>
    <n v="5.4797917440000003E-2"/>
    <d v="1993-01-01T00:00:00"/>
    <b v="1"/>
    <b v="0"/>
    <x v="0"/>
  </r>
  <r>
    <x v="3"/>
    <n v="2"/>
    <s v="Febrero"/>
    <s v="E-Cl"/>
    <s v="Termoeléctrica Tocopilla"/>
    <s v="U13"/>
    <s v="Carbón"/>
    <n v="2659.04"/>
    <n v="1199.8"/>
    <s v="Ton"/>
    <s v="SING"/>
    <n v="3159.8700671999995"/>
    <n v="2.33817024E-3"/>
    <d v="1993-01-01T00:00:00"/>
    <b v="1"/>
    <b v="0"/>
    <x v="0"/>
  </r>
  <r>
    <x v="3"/>
    <n v="2"/>
    <s v="Febrero"/>
    <s v="Eléctrica Ventanas"/>
    <s v="Nueva Ventanas"/>
    <m/>
    <s v="Carbón"/>
    <n v="163893.21599999999"/>
    <n v="62279.422079999997"/>
    <s v="Ton"/>
    <s v="SIC"/>
    <n v="164023.07187290111"/>
    <n v="0.12137013774950402"/>
    <d v="2010-02-11T00:00:00"/>
    <b v="1"/>
    <b v="0"/>
    <x v="0"/>
  </r>
  <r>
    <x v="3"/>
    <n v="2"/>
    <s v="Febrero"/>
    <s v="Enel"/>
    <s v="Bocamina"/>
    <m/>
    <s v="Carbón"/>
    <n v="71539.64"/>
    <n v="27185.063200000001"/>
    <s v="Ton"/>
    <s v="SIC"/>
    <n v="71596.322287564792"/>
    <n v="5.2978251164160009E-2"/>
    <d v="1970-01-01T00:00:00"/>
    <b v="1"/>
    <b v="0"/>
    <x v="0"/>
  </r>
  <r>
    <x v="3"/>
    <n v="2"/>
    <s v="Febrero"/>
    <s v="Guacolda"/>
    <s v="Guacolda 1"/>
    <m/>
    <s v="Carbón"/>
    <n v="87210.37999999999"/>
    <n v="31395.736799999995"/>
    <s v="Ton"/>
    <s v="SIC"/>
    <n v="82685.821763635176"/>
    <n v="6.1184011875839994E-2"/>
    <d v="1995-01-01T00:00:00"/>
    <b v="1"/>
    <b v="0"/>
    <x v="0"/>
  </r>
  <r>
    <x v="3"/>
    <n v="2"/>
    <s v="Febrero"/>
    <s v="Guacolda"/>
    <s v="Guacolda 2"/>
    <m/>
    <s v="Carbón"/>
    <n v="90937.48"/>
    <n v="32737.492799999996"/>
    <s v="Ton"/>
    <s v="SIC"/>
    <n v="86219.556237619196"/>
    <n v="6.3798825968640005E-2"/>
    <d v="1996-01-01T00:00:00"/>
    <b v="1"/>
    <b v="0"/>
    <x v="0"/>
  </r>
  <r>
    <x v="3"/>
    <n v="2"/>
    <s v="Febrero"/>
    <s v="Guacolda"/>
    <s v="Guacolda 3"/>
    <m/>
    <s v="Carbón"/>
    <n v="84042.046000000002"/>
    <n v="29414.716099999998"/>
    <s v="Ton"/>
    <s v="SIC"/>
    <n v="77468.478862790391"/>
    <n v="5.7323398735680001E-2"/>
    <d v="2009-01-01T00:00:00"/>
    <b v="1"/>
    <b v="0"/>
    <x v="0"/>
  </r>
  <r>
    <x v="3"/>
    <n v="2"/>
    <s v="Febrero"/>
    <s v="Guacolda"/>
    <s v="Guacolda 4"/>
    <m/>
    <s v="Carbón"/>
    <n v="92208.21"/>
    <n v="32272.873500000002"/>
    <s v="Ton"/>
    <s v="SIC"/>
    <n v="84995.905113503992"/>
    <n v="6.2893375876800009E-2"/>
    <d v="2010-01-01T00:00:00"/>
    <b v="1"/>
    <b v="0"/>
    <x v="0"/>
  </r>
  <r>
    <x v="3"/>
    <n v="3"/>
    <s v="Marzo"/>
    <s v="Aes Gener"/>
    <s v="Termoeléctrica Norgener"/>
    <s v="NTO1"/>
    <s v="Carbón"/>
    <n v="93538.903399999996"/>
    <n v="35112.800000000003"/>
    <s v="Ton"/>
    <s v="SING"/>
    <n v="92475.317299200004"/>
    <n v="6.842782464000001E-2"/>
    <d v="1997-04-07T00:00:00"/>
    <b v="1"/>
    <b v="0"/>
    <x v="0"/>
  </r>
  <r>
    <x v="3"/>
    <n v="3"/>
    <s v="Marzo"/>
    <s v="Aes Gener"/>
    <s v="Termoeléctrica Norgener"/>
    <s v="NTO2"/>
    <s v="Carbón"/>
    <n v="99554.73"/>
    <n v="36967.699999999997"/>
    <s v="Ton"/>
    <s v="SING"/>
    <n v="97360.500652799994"/>
    <n v="7.2042653760000006E-2"/>
    <d v="1997-04-07T00:00:00"/>
    <b v="1"/>
    <b v="0"/>
    <x v="0"/>
  </r>
  <r>
    <x v="3"/>
    <n v="3"/>
    <s v="Marzo"/>
    <s v="Aes Gener"/>
    <s v="Ventanas 1"/>
    <m/>
    <s v="Carbón"/>
    <n v="77883.12"/>
    <n v="32321.494799999997"/>
    <s v="Ton"/>
    <s v="SIC"/>
    <n v="85123.957280947187"/>
    <n v="6.2988129066240003E-2"/>
    <d v="1964-01-01T00:00:00"/>
    <b v="1"/>
    <b v="0"/>
    <x v="0"/>
  </r>
  <r>
    <x v="3"/>
    <n v="3"/>
    <s v="Marzo"/>
    <s v="Aes Gener"/>
    <s v="Ventanas 2"/>
    <m/>
    <s v="Carbón"/>
    <n v="24445.128000000001"/>
    <n v="9704.7158159999999"/>
    <s v="Ton"/>
    <s v="SIC"/>
    <n v="25558.960674829825"/>
    <n v="1.8912550182220801E-2"/>
    <d v="1977-01-01T00:00:00"/>
    <b v="1"/>
    <b v="0"/>
    <x v="0"/>
  </r>
  <r>
    <x v="3"/>
    <n v="3"/>
    <s v="Marzo"/>
    <s v="Andina"/>
    <s v="Termoeléctrica Andina"/>
    <s v="CTA"/>
    <s v="Carbón"/>
    <n v="44609.53"/>
    <n v="16263.7"/>
    <s v="Ton"/>
    <s v="SING"/>
    <n v="42833.121196799999"/>
    <n v="3.1694698560000005E-2"/>
    <d v="2011-07-15T00:00:00"/>
    <b v="0"/>
    <b v="0"/>
    <x v="1"/>
  </r>
  <r>
    <x v="3"/>
    <n v="3"/>
    <s v="Marzo"/>
    <s v="Angamos"/>
    <s v="Termoeléctrica Angamos"/>
    <s v="ANG1"/>
    <s v="Carbón"/>
    <n v="92620.331000000006"/>
    <n v="35111.300000000003"/>
    <s v="Ton"/>
    <s v="SING"/>
    <n v="92471.366803199999"/>
    <n v="6.8424901440000019E-2"/>
    <d v="2011-04-11T00:00:00"/>
    <b v="0"/>
    <b v="1"/>
    <x v="2"/>
  </r>
  <r>
    <x v="3"/>
    <n v="3"/>
    <s v="Marzo"/>
    <s v="Celta"/>
    <s v="Termoeléctrica Tarapacá"/>
    <s v="CTTAR"/>
    <s v="Carbón"/>
    <n v="83549.648000000001"/>
    <n v="35076.400000000001"/>
    <s v="Ton"/>
    <s v="SING"/>
    <n v="92379.451929599993"/>
    <n v="6.8356888320000003E-2"/>
    <d v="1995-01-01T00:00:00"/>
    <b v="1"/>
    <b v="0"/>
    <x v="0"/>
  </r>
  <r>
    <x v="3"/>
    <n v="3"/>
    <s v="Marzo"/>
    <s v="E-Cl"/>
    <s v="Termoeléctrica Mejillones"/>
    <s v="CTM1"/>
    <s v="Carbón"/>
    <n v="101419.9"/>
    <n v="41167.599999999999"/>
    <s v="Ton"/>
    <s v="SING"/>
    <n v="108421.62608639999"/>
    <n v="8.0227418880000012E-2"/>
    <d v="1998-03-31T00:00:00"/>
    <b v="1"/>
    <b v="0"/>
    <x v="0"/>
  </r>
  <r>
    <x v="3"/>
    <n v="3"/>
    <s v="Marzo"/>
    <s v="E-Cl"/>
    <s v="Termoeléctrica Mejillones"/>
    <s v="CTM2"/>
    <s v="Carbón"/>
    <n v="94008"/>
    <n v="36635.800000000003"/>
    <s v="Ton"/>
    <s v="SING"/>
    <n v="96486.387571200001"/>
    <n v="7.1395847040000002E-2"/>
    <d v="1998-03-31T00:00:00"/>
    <b v="1"/>
    <b v="0"/>
    <x v="0"/>
  </r>
  <r>
    <x v="3"/>
    <n v="3"/>
    <s v="Marzo"/>
    <s v="E-Cl"/>
    <s v="Termoeléctrica Tocopilla"/>
    <s v="U14"/>
    <s v="Carbón"/>
    <n v="83090.634999999995"/>
    <n v="35353.199999999997"/>
    <s v="Ton"/>
    <s v="SING"/>
    <n v="93108.450124799987"/>
    <n v="6.8896316159999998E-2"/>
    <d v="1993-01-01T00:00:00"/>
    <b v="1"/>
    <b v="0"/>
    <x v="0"/>
  </r>
  <r>
    <x v="3"/>
    <n v="3"/>
    <s v="Marzo"/>
    <s v="E-Cl"/>
    <s v="Termoeléctrica Tocopilla"/>
    <s v="U13"/>
    <s v="Carbón"/>
    <n v="38802.32"/>
    <n v="17565.8"/>
    <s v="Ton"/>
    <s v="SING"/>
    <n v="46262.415091199997"/>
    <n v="3.4232231040000005E-2"/>
    <d v="1993-01-01T00:00:00"/>
    <b v="1"/>
    <b v="0"/>
    <x v="0"/>
  </r>
  <r>
    <x v="3"/>
    <n v="3"/>
    <s v="Marzo"/>
    <s v="E-Cl"/>
    <s v="Termoeléctrica Tocopilla"/>
    <s v="U15"/>
    <s v="Carbón"/>
    <n v="75883.114000000001"/>
    <n v="31500.2"/>
    <s v="Ton"/>
    <s v="SING"/>
    <n v="82960.942732800002"/>
    <n v="6.1387589760000014E-2"/>
    <d v="1993-01-01T00:00:00"/>
    <b v="1"/>
    <b v="0"/>
    <x v="0"/>
  </r>
  <r>
    <x v="3"/>
    <n v="3"/>
    <s v="Marzo"/>
    <s v="Eléctrica Ventanas"/>
    <s v="Nueva Ventanas"/>
    <m/>
    <s v="Carbón"/>
    <n v="183879.14420000001"/>
    <n v="69874.074796000001"/>
    <s v="Ton"/>
    <s v="SIC"/>
    <n v="184024.83532353255"/>
    <n v="0.13617059696244482"/>
    <d v="2010-02-11T00:00:00"/>
    <b v="1"/>
    <b v="0"/>
    <x v="0"/>
  </r>
  <r>
    <x v="3"/>
    <n v="3"/>
    <s v="Marzo"/>
    <s v="Enel"/>
    <s v="Bocamina"/>
    <m/>
    <s v="Carbón"/>
    <n v="85644.34"/>
    <n v="32544.849200000001"/>
    <s v="Ton"/>
    <s v="SIC"/>
    <n v="85712.197723468795"/>
    <n v="6.342340212096001E-2"/>
    <d v="1970-01-01T00:00:00"/>
    <b v="1"/>
    <b v="0"/>
    <x v="0"/>
  </r>
  <r>
    <x v="3"/>
    <n v="3"/>
    <s v="Marzo"/>
    <s v="Guacolda"/>
    <s v="Guacolda 1"/>
    <m/>
    <s v="Carbón"/>
    <n v="85335.08"/>
    <n v="30720.628799999999"/>
    <s v="Ton"/>
    <s v="SIC"/>
    <n v="80907.814127923193"/>
    <n v="5.9868361405440003E-2"/>
    <d v="1995-01-01T00:00:00"/>
    <b v="1"/>
    <b v="0"/>
    <x v="0"/>
  </r>
  <r>
    <x v="3"/>
    <n v="3"/>
    <s v="Marzo"/>
    <s v="Guacolda"/>
    <s v="Guacolda 2"/>
    <m/>
    <s v="Carbón"/>
    <n v="99551.64"/>
    <n v="35838.590400000001"/>
    <s v="Ton"/>
    <s v="SIC"/>
    <n v="94386.8053472256"/>
    <n v="6.9842244971520015E-2"/>
    <d v="1996-01-01T00:00:00"/>
    <b v="1"/>
    <b v="0"/>
    <x v="0"/>
  </r>
  <r>
    <x v="3"/>
    <n v="3"/>
    <s v="Marzo"/>
    <s v="Guacolda"/>
    <s v="Guacolda 3"/>
    <m/>
    <s v="Carbón"/>
    <n v="101988.238"/>
    <n v="35695.883299999994"/>
    <s v="Ton"/>
    <s v="SIC"/>
    <n v="94010.962795411178"/>
    <n v="6.9564137375039997E-2"/>
    <d v="2009-01-01T00:00:00"/>
    <b v="1"/>
    <b v="0"/>
    <x v="0"/>
  </r>
  <r>
    <x v="3"/>
    <n v="3"/>
    <s v="Marzo"/>
    <s v="Guacolda"/>
    <s v="Guacolda 4"/>
    <m/>
    <s v="Carbón"/>
    <n v="102118.575"/>
    <n v="35741.501249999994"/>
    <s v="Ton"/>
    <s v="SIC"/>
    <n v="94131.10514807998"/>
    <n v="6.965303763599999E-2"/>
    <d v="2010-01-01T00:00:00"/>
    <b v="1"/>
    <b v="0"/>
    <x v="0"/>
  </r>
  <r>
    <x v="3"/>
    <n v="3"/>
    <s v="Marzo"/>
    <s v="Hornitos"/>
    <s v="Termoeléctrica Hornitos"/>
    <s v="CTH"/>
    <s v="Carbón"/>
    <n v="5123"/>
    <n v="1870.1"/>
    <s v="Ton"/>
    <s v="SING"/>
    <n v="4925.2150463999997"/>
    <n v="3.6444508800000004E-3"/>
    <d v="2011-08-05T00:00:00"/>
    <b v="0"/>
    <b v="0"/>
    <x v="1"/>
  </r>
  <r>
    <x v="3"/>
    <n v="4"/>
    <s v="Abril"/>
    <s v="Aes Gener"/>
    <s v="Termoeléctrica Norgener"/>
    <s v="NTO2"/>
    <s v="Carbón"/>
    <n v="43564.0429"/>
    <n v="16185.8"/>
    <s v="Ton"/>
    <s v="SING"/>
    <n v="42627.958771199992"/>
    <n v="3.1542887040000002E-2"/>
    <d v="1997-04-07T00:00:00"/>
    <b v="1"/>
    <b v="0"/>
    <x v="0"/>
  </r>
  <r>
    <x v="3"/>
    <n v="4"/>
    <s v="Abril"/>
    <s v="Aes Gener"/>
    <s v="Termoeléctrica Norgener"/>
    <s v="NTO1"/>
    <s v="Carbón"/>
    <n v="97011.259600000005"/>
    <n v="36367.199999999997"/>
    <s v="Ton"/>
    <s v="SING"/>
    <n v="95778.985420799989"/>
    <n v="7.0872399360000005E-2"/>
    <d v="1997-04-07T00:00:00"/>
    <b v="1"/>
    <b v="0"/>
    <x v="0"/>
  </r>
  <r>
    <x v="3"/>
    <n v="4"/>
    <s v="Abril"/>
    <s v="Aes Gener"/>
    <s v="Ventanas 1"/>
    <m/>
    <s v="Carbón"/>
    <n v="75535.739999999991"/>
    <n v="31347.332099999996"/>
    <s v="Ton"/>
    <s v="SIC"/>
    <n v="82558.340047814374"/>
    <n v="6.1089680796479993E-2"/>
    <d v="1964-01-01T00:00:00"/>
    <b v="1"/>
    <b v="0"/>
    <x v="0"/>
  </r>
  <r>
    <x v="3"/>
    <n v="4"/>
    <s v="Abril"/>
    <s v="Aes Gener"/>
    <s v="Ventanas 2"/>
    <m/>
    <s v="Carbón"/>
    <n v="129529.03199999999"/>
    <n v="51423.025704"/>
    <s v="Ton"/>
    <s v="SIC"/>
    <n v="135430.97156769945"/>
    <n v="0.10021319249195521"/>
    <d v="1977-01-01T00:00:00"/>
    <b v="1"/>
    <b v="0"/>
    <x v="0"/>
  </r>
  <r>
    <x v="3"/>
    <n v="4"/>
    <s v="Abril"/>
    <s v="Andina"/>
    <s v="Termoeléctrica Andina"/>
    <s v="CTA"/>
    <s v="Carbón"/>
    <n v="32028"/>
    <n v="11697.1"/>
    <s v="Ton"/>
    <s v="SING"/>
    <n v="30806.2311744"/>
    <n v="2.2795308480000002E-2"/>
    <d v="2011-07-15T00:00:00"/>
    <b v="0"/>
    <b v="0"/>
    <x v="1"/>
  </r>
  <r>
    <x v="3"/>
    <n v="4"/>
    <s v="Abril"/>
    <s v="Angamos"/>
    <s v="Termoeléctrica Angamos"/>
    <s v="ANG1"/>
    <s v="Carbón"/>
    <n v="148651.11689999999"/>
    <n v="56232.1"/>
    <s v="Ton"/>
    <s v="SING"/>
    <n v="148096.45741439998"/>
    <n v="0.10958511647999999"/>
    <d v="2011-04-11T00:00:00"/>
    <b v="0"/>
    <b v="1"/>
    <x v="2"/>
  </r>
  <r>
    <x v="3"/>
    <n v="4"/>
    <s v="Abril"/>
    <s v="Celta"/>
    <s v="Termoeléctrica Tarapacá"/>
    <s v="CTTAR"/>
    <s v="Carbón"/>
    <n v="76785.164000000004"/>
    <n v="32213.9"/>
    <s v="Ton"/>
    <s v="SING"/>
    <n v="84840.5887296"/>
    <n v="6.2778448320000013E-2"/>
    <d v="1995-01-01T00:00:00"/>
    <b v="1"/>
    <b v="0"/>
    <x v="0"/>
  </r>
  <r>
    <x v="3"/>
    <n v="4"/>
    <s v="Abril"/>
    <s v="E-Cl"/>
    <s v="Termoeléctrica Mejillones"/>
    <s v="CTM2"/>
    <s v="Carbón"/>
    <n v="105280"/>
    <n v="41025.9"/>
    <s v="Ton"/>
    <s v="SING"/>
    <n v="108048.43589760001"/>
    <n v="7.9951273920000024E-2"/>
    <d v="1998-03-31T00:00:00"/>
    <b v="1"/>
    <b v="0"/>
    <x v="0"/>
  </r>
  <r>
    <x v="3"/>
    <n v="4"/>
    <s v="Abril"/>
    <s v="E-Cl"/>
    <s v="Termoeléctrica Mejillones"/>
    <s v="CTM1"/>
    <s v="Carbón"/>
    <n v="100730"/>
    <n v="40865.699999999997"/>
    <s v="Ton"/>
    <s v="SING"/>
    <n v="107626.5229248"/>
    <n v="7.9639076160000016E-2"/>
    <d v="1998-03-31T00:00:00"/>
    <b v="1"/>
    <b v="0"/>
    <x v="0"/>
  </r>
  <r>
    <x v="3"/>
    <n v="4"/>
    <s v="Abril"/>
    <s v="E-Cl"/>
    <s v="Termoeléctrica Tocopilla"/>
    <s v="U14"/>
    <s v="Carbón"/>
    <n v="80887.025999999998"/>
    <n v="34392.800000000003"/>
    <s v="Ton"/>
    <s v="SING"/>
    <n v="90579.079219200008"/>
    <n v="6.702468864000001E-2"/>
    <d v="1993-01-01T00:00:00"/>
    <b v="1"/>
    <b v="0"/>
    <x v="0"/>
  </r>
  <r>
    <x v="3"/>
    <n v="4"/>
    <s v="Abril"/>
    <s v="E-Cl"/>
    <s v="Termoeléctrica Tocopilla"/>
    <s v="U15"/>
    <s v="Carbón"/>
    <n v="73805.595000000001"/>
    <n v="30577.9"/>
    <s v="Ton"/>
    <s v="SING"/>
    <n v="80531.9144256"/>
    <n v="5.9590211520000012E-2"/>
    <d v="1993-01-01T00:00:00"/>
    <b v="1"/>
    <b v="0"/>
    <x v="0"/>
  </r>
  <r>
    <x v="3"/>
    <n v="4"/>
    <s v="Abril"/>
    <s v="E-Cl"/>
    <s v="Termoeléctrica Tocopilla"/>
    <s v="U13"/>
    <s v="Carbón"/>
    <n v="46350.080000000002"/>
    <n v="21005.9"/>
    <s v="Ton"/>
    <s v="SING"/>
    <n v="55322.482617599999"/>
    <n v="4.0936297920000003E-2"/>
    <d v="1993-01-01T00:00:00"/>
    <b v="1"/>
    <b v="0"/>
    <x v="0"/>
  </r>
  <r>
    <x v="3"/>
    <n v="4"/>
    <s v="Abril"/>
    <s v="Eléctrica Ventanas"/>
    <s v="Nueva Ventanas"/>
    <m/>
    <s v="Carbón"/>
    <n v="156932.51439999999"/>
    <n v="59634.355471999996"/>
    <s v="Ton"/>
    <s v="SIC"/>
    <n v="157056.85516980939"/>
    <n v="0.11621543194383359"/>
    <d v="2010-02-11T00:00:00"/>
    <b v="1"/>
    <b v="0"/>
    <x v="0"/>
  </r>
  <r>
    <x v="3"/>
    <n v="4"/>
    <s v="Abril"/>
    <s v="Enel"/>
    <s v="Bocamina"/>
    <m/>
    <s v="Carbón"/>
    <n v="71689.945999999996"/>
    <n v="27242.179479999999"/>
    <s v="Ton"/>
    <s v="SIC"/>
    <n v="71746.747378014712"/>
    <n v="5.3089559370624005E-2"/>
    <d v="1970-01-01T00:00:00"/>
    <b v="1"/>
    <b v="0"/>
    <x v="0"/>
  </r>
  <r>
    <x v="3"/>
    <n v="4"/>
    <s v="Abril"/>
    <s v="Guacolda"/>
    <s v="Guacolda 1"/>
    <m/>
    <s v="Carbón"/>
    <n v="97374.599999999991"/>
    <n v="35054.855999999992"/>
    <s v="Ton"/>
    <s v="SIC"/>
    <n v="92322.712272383971"/>
    <n v="6.8314903372799995E-2"/>
    <d v="1995-01-01T00:00:00"/>
    <b v="1"/>
    <b v="0"/>
    <x v="0"/>
  </r>
  <r>
    <x v="3"/>
    <n v="4"/>
    <s v="Abril"/>
    <s v="Guacolda"/>
    <s v="Guacolda 2"/>
    <m/>
    <s v="Carbón"/>
    <n v="100406.09999999999"/>
    <n v="36146.195999999996"/>
    <s v="Ton"/>
    <s v="SIC"/>
    <n v="95196.935142143979"/>
    <n v="7.0441706764800008E-2"/>
    <d v="1996-01-01T00:00:00"/>
    <b v="1"/>
    <b v="0"/>
    <x v="0"/>
  </r>
  <r>
    <x v="3"/>
    <n v="4"/>
    <s v="Abril"/>
    <s v="Guacolda"/>
    <s v="Guacolda 3"/>
    <m/>
    <s v="Carbón"/>
    <n v="96249.714000000007"/>
    <n v="33687.399900000004"/>
    <s v="Ton"/>
    <s v="SIC"/>
    <n v="88721.292370233597"/>
    <n v="6.565000492512002E-2"/>
    <d v="2009-01-01T00:00:00"/>
    <b v="1"/>
    <b v="0"/>
    <x v="0"/>
  </r>
  <r>
    <x v="3"/>
    <n v="4"/>
    <s v="Abril"/>
    <s v="Guacolda"/>
    <s v="Guacolda 4"/>
    <m/>
    <s v="Carbón"/>
    <n v="98190.48000000001"/>
    <n v="34366.668000000005"/>
    <s v="Ton"/>
    <s v="SIC"/>
    <n v="90510.256311552002"/>
    <n v="6.6973762598400016E-2"/>
    <d v="2010-01-01T00:00:00"/>
    <b v="1"/>
    <b v="0"/>
    <x v="0"/>
  </r>
  <r>
    <x v="3"/>
    <n v="4"/>
    <s v="Abril"/>
    <s v="Hornitos"/>
    <s v="Termoeléctrica Hornitos"/>
    <s v="CTH"/>
    <s v="Carbón"/>
    <n v="37659.93"/>
    <n v="13508.9"/>
    <s v="Ton"/>
    <s v="SING"/>
    <n v="35577.903609599998"/>
    <n v="2.6326144320000005E-2"/>
    <d v="2011-08-05T00:00:00"/>
    <b v="0"/>
    <b v="0"/>
    <x v="1"/>
  </r>
  <r>
    <x v="3"/>
    <n v="5"/>
    <s v="Mayo"/>
    <s v="Aes Gener"/>
    <s v="Termoeléctrica Norgener"/>
    <s v="NTO2"/>
    <s v="Carbón"/>
    <n v="100530.6069"/>
    <n v="37322.300000000003"/>
    <s v="Ton"/>
    <s v="SING"/>
    <n v="98294.397907200007"/>
    <n v="7.2733698240000005E-2"/>
    <d v="1997-04-07T00:00:00"/>
    <b v="1"/>
    <b v="0"/>
    <x v="0"/>
  </r>
  <r>
    <x v="3"/>
    <n v="5"/>
    <s v="Mayo"/>
    <s v="Aes Gener"/>
    <s v="Termoeléctrica Norgener"/>
    <s v="NTO1"/>
    <s v="Carbón"/>
    <n v="100663.6568"/>
    <n v="37723.4"/>
    <s v="Ton"/>
    <s v="SING"/>
    <n v="99350.760537599999"/>
    <n v="7.3515361920000008E-2"/>
    <d v="1997-04-07T00:00:00"/>
    <b v="1"/>
    <b v="0"/>
    <x v="0"/>
  </r>
  <r>
    <x v="3"/>
    <n v="5"/>
    <s v="Mayo"/>
    <s v="Aes Gener"/>
    <s v="Ventanas 1"/>
    <m/>
    <s v="Carbón"/>
    <n v="76355.054999999993"/>
    <n v="31687.347824999997"/>
    <s v="Ton"/>
    <s v="SIC"/>
    <n v="83453.827222180786"/>
    <n v="6.1752303441359999E-2"/>
    <d v="1964-01-01T00:00:00"/>
    <b v="1"/>
    <b v="0"/>
    <x v="0"/>
  </r>
  <r>
    <x v="3"/>
    <n v="5"/>
    <s v="Mayo"/>
    <s v="Aes Gener"/>
    <s v="Ventanas 2"/>
    <m/>
    <s v="Carbón"/>
    <n v="152071.524"/>
    <n v="60372.395028000006"/>
    <s v="Ton"/>
    <s v="SIC"/>
    <n v="159000.60337902259"/>
    <n v="0.11765372343056642"/>
    <d v="1977-01-01T00:00:00"/>
    <b v="1"/>
    <b v="0"/>
    <x v="0"/>
  </r>
  <r>
    <x v="3"/>
    <n v="5"/>
    <s v="Mayo"/>
    <s v="Andina"/>
    <s v="Termoeléctrica Andina"/>
    <s v="CTA"/>
    <s v="Carbón"/>
    <n v="96810"/>
    <n v="35053.1"/>
    <s v="Ton"/>
    <s v="SING"/>
    <n v="92318.087558399988"/>
    <n v="6.8311481280000003E-2"/>
    <d v="2011-07-15T00:00:00"/>
    <b v="0"/>
    <b v="0"/>
    <x v="1"/>
  </r>
  <r>
    <x v="3"/>
    <n v="5"/>
    <s v="Mayo"/>
    <s v="Angamos"/>
    <s v="Termoeléctrica Angamos"/>
    <s v="ANG1"/>
    <s v="Carbón"/>
    <n v="168279.48730000001"/>
    <n v="63643.9"/>
    <s v="Ton"/>
    <s v="SING"/>
    <n v="167616.6482496"/>
    <n v="0.12402923232000002"/>
    <d v="2011-04-11T00:00:00"/>
    <b v="0"/>
    <b v="1"/>
    <x v="2"/>
  </r>
  <r>
    <x v="3"/>
    <n v="5"/>
    <s v="Mayo"/>
    <s v="Celta"/>
    <s v="Termoeléctrica Tarapacá"/>
    <s v="CTTAR"/>
    <s v="Carbón"/>
    <n v="104200.31200000001"/>
    <n v="43683.7"/>
    <s v="Ton"/>
    <s v="SING"/>
    <n v="115048.18807679998"/>
    <n v="8.513079456E-2"/>
    <d v="1995-01-01T00:00:00"/>
    <b v="1"/>
    <b v="0"/>
    <x v="0"/>
  </r>
  <r>
    <x v="3"/>
    <n v="5"/>
    <s v="Mayo"/>
    <s v="E-Cl"/>
    <s v="Termoeléctrica Mejillones"/>
    <s v="CTM2"/>
    <s v="Carbón"/>
    <n v="114398"/>
    <n v="44549.8"/>
    <s v="Ton"/>
    <s v="SING"/>
    <n v="117329.2044672"/>
    <n v="8.6818650240000017E-2"/>
    <d v="1998-03-31T00:00:00"/>
    <b v="1"/>
    <b v="0"/>
    <x v="0"/>
  </r>
  <r>
    <x v="3"/>
    <n v="5"/>
    <s v="Mayo"/>
    <s v="E-Cl"/>
    <s v="Termoeléctrica Mejillones"/>
    <s v="CTM1"/>
    <s v="Carbón"/>
    <n v="106621"/>
    <n v="43238.7"/>
    <s v="Ton"/>
    <s v="SING"/>
    <n v="113876.20759679998"/>
    <n v="8.426357856000001E-2"/>
    <d v="1998-03-31T00:00:00"/>
    <b v="1"/>
    <b v="0"/>
    <x v="0"/>
  </r>
  <r>
    <x v="3"/>
    <n v="5"/>
    <s v="Mayo"/>
    <s v="E-Cl"/>
    <s v="Termoeléctrica Tocopilla"/>
    <s v="U13"/>
    <s v="Carbón"/>
    <n v="43890.252999999997"/>
    <n v="19857.7"/>
    <s v="Ton"/>
    <s v="SING"/>
    <n v="52298.5096128"/>
    <n v="3.8698685760000011E-2"/>
    <d v="1993-01-01T00:00:00"/>
    <b v="1"/>
    <b v="0"/>
    <x v="0"/>
  </r>
  <r>
    <x v="3"/>
    <n v="5"/>
    <s v="Mayo"/>
    <s v="E-Cl"/>
    <s v="Termoeléctrica Tocopilla"/>
    <s v="U14"/>
    <s v="Carbón"/>
    <n v="82145.820999999996"/>
    <n v="35002"/>
    <s v="Ton"/>
    <s v="SING"/>
    <n v="92183.507327999992"/>
    <n v="6.8211897600000015E-2"/>
    <d v="1993-01-01T00:00:00"/>
    <b v="1"/>
    <b v="0"/>
    <x v="0"/>
  </r>
  <r>
    <x v="3"/>
    <n v="5"/>
    <s v="Mayo"/>
    <s v="E-Cl"/>
    <s v="Termoeléctrica Tocopilla"/>
    <s v="U15"/>
    <s v="Carbón"/>
    <n v="72597.841"/>
    <n v="30292.7"/>
    <s v="Ton"/>
    <s v="SING"/>
    <n v="79780.793452800004"/>
    <n v="5.9034413760000008E-2"/>
    <d v="1993-01-01T00:00:00"/>
    <b v="1"/>
    <b v="0"/>
    <x v="0"/>
  </r>
  <r>
    <x v="3"/>
    <n v="5"/>
    <s v="Mayo"/>
    <s v="E-Cl"/>
    <s v="Termoeléctrica Tocopilla"/>
    <s v="U12"/>
    <s v="Carbón"/>
    <n v="14829.12"/>
    <n v="7086.6"/>
    <s v="Ton"/>
    <s v="SING"/>
    <n v="18663.723302400002"/>
    <n v="1.3810366080000002E-2"/>
    <d v="1993-01-01T00:00:00"/>
    <b v="1"/>
    <b v="0"/>
    <x v="0"/>
  </r>
  <r>
    <x v="3"/>
    <n v="5"/>
    <s v="Mayo"/>
    <s v="Eléctrica Ventanas"/>
    <s v="Nueva Ventanas"/>
    <m/>
    <s v="Carbón"/>
    <n v="159439.79500000001"/>
    <n v="60587.122100000008"/>
    <s v="Ton"/>
    <s v="SIC"/>
    <n v="159566.12233837441"/>
    <n v="0.11807218354848004"/>
    <d v="2010-02-11T00:00:00"/>
    <b v="1"/>
    <b v="0"/>
    <x v="0"/>
  </r>
  <r>
    <x v="3"/>
    <n v="5"/>
    <s v="Mayo"/>
    <s v="Enel"/>
    <s v="Bocamina"/>
    <m/>
    <s v="Carbón"/>
    <n v="70191.679999999993"/>
    <n v="26672.838399999997"/>
    <s v="Ton"/>
    <s v="SIC"/>
    <n v="70247.294271897583"/>
    <n v="5.1980027473919999E-2"/>
    <d v="1970-01-01T00:00:00"/>
    <b v="1"/>
    <b v="0"/>
    <x v="0"/>
  </r>
  <r>
    <x v="3"/>
    <n v="5"/>
    <s v="Mayo"/>
    <s v="Guacolda"/>
    <s v="Guacolda 1"/>
    <m/>
    <s v="Carbón"/>
    <n v="102701.57999999999"/>
    <n v="36972.568799999994"/>
    <s v="Ton"/>
    <s v="SIC"/>
    <n v="97373.32343608317"/>
    <n v="7.2052142077439998E-2"/>
    <d v="1995-01-01T00:00:00"/>
    <b v="1"/>
    <b v="0"/>
    <x v="0"/>
  </r>
  <r>
    <x v="3"/>
    <n v="5"/>
    <s v="Mayo"/>
    <s v="Guacolda"/>
    <s v="Guacolda 2"/>
    <m/>
    <s v="Carbón"/>
    <n v="105876.9"/>
    <n v="38115.683999999994"/>
    <s v="Ton"/>
    <s v="SIC"/>
    <n v="100383.90478617598"/>
    <n v="7.4279844979199997E-2"/>
    <d v="1996-01-01T00:00:00"/>
    <b v="1"/>
    <b v="0"/>
    <x v="0"/>
  </r>
  <r>
    <x v="3"/>
    <n v="5"/>
    <s v="Mayo"/>
    <s v="Guacolda"/>
    <s v="Guacolda 3"/>
    <m/>
    <s v="Carbón"/>
    <n v="102335.508"/>
    <n v="35817.427799999998"/>
    <s v="Ton"/>
    <s v="SIC"/>
    <n v="94331.070169459184"/>
    <n v="6.9801003296640005E-2"/>
    <d v="2009-01-01T00:00:00"/>
    <b v="1"/>
    <b v="0"/>
    <x v="0"/>
  </r>
  <r>
    <x v="3"/>
    <n v="5"/>
    <s v="Mayo"/>
    <s v="Guacolda"/>
    <s v="Guacolda 4"/>
    <m/>
    <s v="Carbón"/>
    <n v="103359.315"/>
    <n v="36175.760249999999"/>
    <s v="Ton"/>
    <s v="SIC"/>
    <n v="95274.797443055999"/>
    <n v="7.0499321575200016E-2"/>
    <d v="2010-01-01T00:00:00"/>
    <b v="1"/>
    <b v="0"/>
    <x v="0"/>
  </r>
  <r>
    <x v="3"/>
    <n v="5"/>
    <s v="Mayo"/>
    <s v="Hornitos"/>
    <s v="Termoeléctrica Hornitos"/>
    <s v="CTH"/>
    <s v="Carbón"/>
    <n v="64782.53"/>
    <n v="22950.1"/>
    <s v="Ton"/>
    <s v="SING"/>
    <n v="60442.8521664"/>
    <n v="4.4725154880000006E-2"/>
    <d v="2011-08-05T00:00:00"/>
    <b v="0"/>
    <b v="0"/>
    <x v="1"/>
  </r>
  <r>
    <x v="3"/>
    <n v="6"/>
    <s v="Junio"/>
    <s v="Aes Gener"/>
    <s v="Termoeléctrica Norgener"/>
    <s v="NTO2"/>
    <s v="Carbón"/>
    <n v="96259.248099999997"/>
    <n v="35734.800000000003"/>
    <s v="Ton"/>
    <s v="SING"/>
    <n v="94113.456307200002"/>
    <n v="6.9639978240000011E-2"/>
    <d v="1997-04-07T00:00:00"/>
    <b v="1"/>
    <b v="0"/>
    <x v="0"/>
  </r>
  <r>
    <x v="3"/>
    <n v="6"/>
    <s v="Junio"/>
    <s v="Aes Gener"/>
    <s v="Termoeléctrica Norgener"/>
    <s v="NTO1"/>
    <s v="Carbón"/>
    <n v="93098.775099999999"/>
    <n v="34915.199999999997"/>
    <s v="Ton"/>
    <s v="SING"/>
    <n v="91954.905292799987"/>
    <n v="6.8042741759999997E-2"/>
    <d v="1997-04-07T00:00:00"/>
    <b v="1"/>
    <b v="0"/>
    <x v="0"/>
  </r>
  <r>
    <x v="3"/>
    <n v="6"/>
    <s v="Junio"/>
    <s v="Aes Gener"/>
    <s v="Ventanas 1"/>
    <m/>
    <s v="Carbón"/>
    <n v="56580.93"/>
    <n v="23481.085950000001"/>
    <s v="Ton"/>
    <s v="SIC"/>
    <n v="61841.290747420797"/>
    <n v="4.5759940299360001E-2"/>
    <d v="1964-01-01T00:00:00"/>
    <b v="1"/>
    <b v="0"/>
    <x v="0"/>
  </r>
  <r>
    <x v="3"/>
    <n v="6"/>
    <s v="Junio"/>
    <s v="Aes Gener"/>
    <s v="Ventanas 2"/>
    <m/>
    <s v="Carbón"/>
    <n v="144473.304"/>
    <n v="57355.901688000005"/>
    <s v="Ton"/>
    <s v="SIC"/>
    <n v="151056.17346322484"/>
    <n v="0.11177518120957441"/>
    <d v="1977-01-01T00:00:00"/>
    <b v="1"/>
    <b v="0"/>
    <x v="0"/>
  </r>
  <r>
    <x v="3"/>
    <n v="6"/>
    <s v="Junio"/>
    <s v="Andina"/>
    <s v="Termoeléctrica Andina"/>
    <s v="CTA"/>
    <s v="Carbón"/>
    <n v="87633"/>
    <n v="31505.5"/>
    <s v="Ton"/>
    <s v="SING"/>
    <n v="82974.901151999991"/>
    <n v="6.1397918400000001E-2"/>
    <d v="2011-07-15T00:00:00"/>
    <b v="0"/>
    <b v="0"/>
    <x v="1"/>
  </r>
  <r>
    <x v="3"/>
    <n v="6"/>
    <s v="Junio"/>
    <s v="Angamos"/>
    <s v="Termoeléctrica Angamos"/>
    <s v="ANG1"/>
    <s v="Carbón"/>
    <n v="165847.17879999999"/>
    <n v="62535.5"/>
    <s v="Ton"/>
    <s v="SING"/>
    <n v="164697.49507199999"/>
    <n v="0.1218691824"/>
    <d v="2011-04-11T00:00:00"/>
    <b v="0"/>
    <b v="1"/>
    <x v="2"/>
  </r>
  <r>
    <x v="3"/>
    <n v="6"/>
    <s v="Junio"/>
    <s v="Angamos"/>
    <s v="Termoeléctrica Angamos"/>
    <s v="ANG2"/>
    <s v="Carbón"/>
    <n v="23167.731599999999"/>
    <n v="9257"/>
    <s v="Ton"/>
    <s v="SING"/>
    <n v="24379.827647999999"/>
    <n v="1.8040041600000001E-2"/>
    <d v="2011-04-11T00:00:00"/>
    <b v="0"/>
    <b v="1"/>
    <x v="2"/>
  </r>
  <r>
    <x v="3"/>
    <n v="6"/>
    <s v="Junio"/>
    <s v="Celta"/>
    <s v="Termoeléctrica Tarapacá"/>
    <s v="CTTAR"/>
    <s v="Carbón"/>
    <n v="63404.716999999997"/>
    <n v="26558.7"/>
    <s v="Ton"/>
    <s v="SING"/>
    <n v="69946.692076799998"/>
    <n v="5.1757594560000009E-2"/>
    <d v="1995-01-01T00:00:00"/>
    <b v="1"/>
    <b v="0"/>
    <x v="0"/>
  </r>
  <r>
    <x v="3"/>
    <n v="6"/>
    <s v="Junio"/>
    <s v="E-Cl"/>
    <s v="Termoeléctrica Mejillones"/>
    <s v="CTM2"/>
    <s v="Carbón"/>
    <n v="49205"/>
    <n v="19161.3"/>
    <s v="Ton"/>
    <s v="SING"/>
    <n v="50464.426003200002"/>
    <n v="3.7341541440000008E-2"/>
    <d v="1998-03-31T00:00:00"/>
    <b v="1"/>
    <b v="0"/>
    <x v="0"/>
  </r>
  <r>
    <x v="3"/>
    <n v="6"/>
    <s v="Junio"/>
    <s v="E-Cl"/>
    <s v="Termoeléctrica Mejillones"/>
    <s v="CTM1"/>
    <s v="Carbón"/>
    <n v="99438"/>
    <n v="40332.199999999997"/>
    <s v="Ton"/>
    <s v="SING"/>
    <n v="106221.46318079998"/>
    <n v="7.8599391359999993E-2"/>
    <d v="1998-03-31T00:00:00"/>
    <b v="1"/>
    <b v="0"/>
    <x v="0"/>
  </r>
  <r>
    <x v="3"/>
    <n v="6"/>
    <s v="Junio"/>
    <s v="E-Cl"/>
    <s v="Termoeléctrica Tocopilla"/>
    <s v="U13"/>
    <s v="Carbón"/>
    <n v="46797.069000000003"/>
    <n v="21216.7"/>
    <s v="Ton"/>
    <s v="SING"/>
    <n v="55877.658988800002"/>
    <n v="4.1347104960000013E-2"/>
    <d v="1993-01-01T00:00:00"/>
    <b v="1"/>
    <b v="0"/>
    <x v="0"/>
  </r>
  <r>
    <x v="3"/>
    <n v="6"/>
    <s v="Junio"/>
    <s v="E-Cl"/>
    <s v="Termoeléctrica Tocopilla"/>
    <s v="U14"/>
    <s v="Carbón"/>
    <n v="80190.381999999998"/>
    <n v="34074.6"/>
    <s v="Ton"/>
    <s v="SING"/>
    <n v="89741.047334399991"/>
    <n v="6.6404580480000003E-2"/>
    <d v="1993-01-01T00:00:00"/>
    <b v="1"/>
    <b v="0"/>
    <x v="0"/>
  </r>
  <r>
    <x v="3"/>
    <n v="6"/>
    <s v="Junio"/>
    <s v="E-Cl"/>
    <s v="Termoeléctrica Tocopilla"/>
    <s v="U12"/>
    <s v="Carbón"/>
    <n v="41864.557999999997"/>
    <n v="19996"/>
    <s v="Ton"/>
    <s v="SING"/>
    <n v="52662.745343999995"/>
    <n v="3.8968204800000003E-2"/>
    <d v="1993-01-01T00:00:00"/>
    <b v="1"/>
    <b v="0"/>
    <x v="0"/>
  </r>
  <r>
    <x v="3"/>
    <n v="6"/>
    <s v="Junio"/>
    <s v="E-Cl"/>
    <s v="Termoeléctrica Tocopilla"/>
    <s v="U15"/>
    <s v="Carbón"/>
    <n v="73060.929999999993"/>
    <n v="30204.1"/>
    <s v="Ton"/>
    <s v="SING"/>
    <n v="79547.450822399987"/>
    <n v="5.8861750079999997E-2"/>
    <d v="1993-01-01T00:00:00"/>
    <b v="1"/>
    <b v="0"/>
    <x v="0"/>
  </r>
  <r>
    <x v="3"/>
    <n v="6"/>
    <s v="Junio"/>
    <s v="Eléctrica Ventanas"/>
    <s v="Nueva Ventanas"/>
    <m/>
    <s v="Carbón"/>
    <n v="176089.09020000001"/>
    <n v="66913.854275999998"/>
    <s v="Ton"/>
    <s v="SIC"/>
    <n v="176228.60910794724"/>
    <n v="0.13040171921306881"/>
    <d v="2010-02-11T00:00:00"/>
    <b v="1"/>
    <b v="0"/>
    <x v="0"/>
  </r>
  <r>
    <x v="3"/>
    <n v="6"/>
    <s v="Junio"/>
    <s v="Enel"/>
    <s v="Bocamina"/>
    <m/>
    <s v="Carbón"/>
    <n v="79391.459999999992"/>
    <n v="30168.754799999999"/>
    <s v="Ton"/>
    <s v="SIC"/>
    <n v="79454.363441587193"/>
    <n v="5.8792869354240003E-2"/>
    <d v="1970-01-01T00:00:00"/>
    <b v="1"/>
    <b v="0"/>
    <x v="0"/>
  </r>
  <r>
    <x v="3"/>
    <n v="6"/>
    <s v="Junio"/>
    <s v="Guacolda"/>
    <s v="Guacolda 1"/>
    <m/>
    <s v="Carbón"/>
    <n v="90978.84"/>
    <n v="32752.382399999999"/>
    <s v="Ton"/>
    <s v="SIC"/>
    <n v="86258.770441113593"/>
    <n v="6.3827842821120001E-2"/>
    <d v="1995-01-01T00:00:00"/>
    <b v="1"/>
    <b v="0"/>
    <x v="0"/>
  </r>
  <r>
    <x v="3"/>
    <n v="6"/>
    <s v="Junio"/>
    <s v="Guacolda"/>
    <s v="Guacolda 2"/>
    <m/>
    <s v="Carbón"/>
    <n v="101849.93999999999"/>
    <n v="36665.978399999993"/>
    <s v="Ton"/>
    <s v="SIC"/>
    <n v="96565.867336857569"/>
    <n v="7.1454658705919993E-2"/>
    <d v="1996-01-01T00:00:00"/>
    <b v="1"/>
    <b v="0"/>
    <x v="0"/>
  </r>
  <r>
    <x v="3"/>
    <n v="6"/>
    <s v="Junio"/>
    <s v="Guacolda"/>
    <s v="Guacolda 3"/>
    <m/>
    <s v="Carbón"/>
    <n v="98754.567999999999"/>
    <n v="34564.0988"/>
    <s v="Ton"/>
    <s v="SIC"/>
    <n v="91030.222702003186"/>
    <n v="6.735851574144E-2"/>
    <d v="2009-01-01T00:00:00"/>
    <b v="1"/>
    <b v="0"/>
    <x v="0"/>
  </r>
  <r>
    <x v="3"/>
    <n v="6"/>
    <s v="Junio"/>
    <s v="Guacolda"/>
    <s v="Guacolda 4"/>
    <m/>
    <s v="Carbón"/>
    <n v="99974.73000000001"/>
    <n v="34991.155500000001"/>
    <s v="Ton"/>
    <s v="SIC"/>
    <n v="92154.946558751995"/>
    <n v="6.8190763838400004E-2"/>
    <d v="2010-01-01T00:00:00"/>
    <b v="1"/>
    <b v="0"/>
    <x v="0"/>
  </r>
  <r>
    <x v="3"/>
    <n v="6"/>
    <s v="Junio"/>
    <s v="Hornitos"/>
    <s v="Termoeléctrica Hornitos"/>
    <s v="CTH"/>
    <s v="Carbón"/>
    <n v="18104"/>
    <n v="6377.7"/>
    <s v="Ton"/>
    <s v="SING"/>
    <n v="16796.7188928"/>
    <n v="1.2428861760000002E-2"/>
    <d v="2011-08-05T00:00:00"/>
    <b v="0"/>
    <b v="0"/>
    <x v="1"/>
  </r>
  <r>
    <x v="3"/>
    <n v="7"/>
    <s v="Julio"/>
    <s v="Aes Gener"/>
    <s v="Termoeléctrica Norgener"/>
    <s v="NTO1"/>
    <s v="Carbón"/>
    <n v="95747.744600000005"/>
    <n v="35966.5"/>
    <s v="Ton"/>
    <s v="SING"/>
    <n v="94723.676255999992"/>
    <n v="7.009151520000001E-2"/>
    <d v="1997-04-07T00:00:00"/>
    <b v="1"/>
    <b v="0"/>
    <x v="0"/>
  </r>
  <r>
    <x v="3"/>
    <n v="7"/>
    <s v="Julio"/>
    <s v="Aes Gener"/>
    <s v="Termoeléctrica Norgener"/>
    <s v="NTO2"/>
    <s v="Carbón"/>
    <n v="99129.36"/>
    <n v="36827"/>
    <s v="Ton"/>
    <s v="SING"/>
    <n v="96989.944128000003"/>
    <n v="7.1768457600000002E-2"/>
    <d v="1997-04-07T00:00:00"/>
    <b v="1"/>
    <b v="0"/>
    <x v="0"/>
  </r>
  <r>
    <x v="3"/>
    <n v="7"/>
    <s v="Julio"/>
    <s v="Aes Gener"/>
    <s v="Ventanas 1"/>
    <m/>
    <s v="Carbón"/>
    <n v="83224.259999999995"/>
    <n v="34538.067899999995"/>
    <s v="Ton"/>
    <s v="SIC"/>
    <n v="90961.66605778558"/>
    <n v="6.7307786723520002E-2"/>
    <d v="1964-01-01T00:00:00"/>
    <b v="1"/>
    <b v="0"/>
    <x v="0"/>
  </r>
  <r>
    <x v="3"/>
    <n v="7"/>
    <s v="Julio"/>
    <s v="Aes Gener"/>
    <s v="Ventanas 2"/>
    <m/>
    <s v="Carbón"/>
    <n v="150987.01199999999"/>
    <n v="59941.843763999997"/>
    <s v="Ton"/>
    <s v="SIC"/>
    <n v="157866.67601487128"/>
    <n v="0.11681466512728321"/>
    <d v="1977-01-01T00:00:00"/>
    <b v="1"/>
    <b v="0"/>
    <x v="0"/>
  </r>
  <r>
    <x v="3"/>
    <n v="7"/>
    <s v="Julio"/>
    <s v="Andina"/>
    <s v="Termoeléctrica Andina"/>
    <s v="CTA"/>
    <s v="Carbón"/>
    <n v="88985"/>
    <n v="32245.4"/>
    <s v="Ton"/>
    <s v="SING"/>
    <n v="84923.549145600002"/>
    <n v="6.2839835520000012E-2"/>
    <d v="2011-07-15T00:00:00"/>
    <b v="0"/>
    <b v="0"/>
    <x v="1"/>
  </r>
  <r>
    <x v="3"/>
    <n v="7"/>
    <s v="Julio"/>
    <s v="Angamos"/>
    <s v="Termoeléctrica Angamos"/>
    <s v="ANG1"/>
    <s v="Carbón"/>
    <n v="98936.918300000005"/>
    <n v="38056.1"/>
    <s v="Ton"/>
    <s v="SING"/>
    <n v="100226.9805504"/>
    <n v="7.4163727680000013E-2"/>
    <d v="2011-04-11T00:00:00"/>
    <b v="0"/>
    <b v="1"/>
    <x v="2"/>
  </r>
  <r>
    <x v="3"/>
    <n v="7"/>
    <s v="Julio"/>
    <s v="Angamos"/>
    <s v="Termoeléctrica Angamos"/>
    <s v="ANG2"/>
    <s v="Carbón"/>
    <n v="70859.974300000002"/>
    <n v="27257.7"/>
    <s v="Ton"/>
    <s v="SING"/>
    <n v="71787.623212799997"/>
    <n v="5.3119805760000006E-2"/>
    <d v="2011-04-11T00:00:00"/>
    <b v="0"/>
    <b v="1"/>
    <x v="2"/>
  </r>
  <r>
    <x v="3"/>
    <n v="7"/>
    <s v="Julio"/>
    <s v="Celta"/>
    <s v="Termoeléctrica Tarapacá"/>
    <s v="CTTAR"/>
    <s v="Carbón"/>
    <n v="97431.160999999993"/>
    <n v="40932"/>
    <s v="Ton"/>
    <s v="SING"/>
    <n v="107801.134848"/>
    <n v="7.9768281600000004E-2"/>
    <d v="1995-01-01T00:00:00"/>
    <b v="1"/>
    <b v="0"/>
    <x v="0"/>
  </r>
  <r>
    <x v="3"/>
    <n v="7"/>
    <s v="Julio"/>
    <s v="E-Cl"/>
    <s v="Termoeléctrica Mejillones"/>
    <s v="CTM1"/>
    <s v="Carbón"/>
    <n v="79073"/>
    <n v="32267.7"/>
    <s v="Ton"/>
    <s v="SING"/>
    <n v="84982.279852799998"/>
    <n v="6.2883293760000014E-2"/>
    <d v="1998-03-31T00:00:00"/>
    <b v="1"/>
    <b v="0"/>
    <x v="0"/>
  </r>
  <r>
    <x v="3"/>
    <n v="7"/>
    <s v="Julio"/>
    <s v="E-Cl"/>
    <s v="Termoeléctrica Mejillones"/>
    <s v="CTM2"/>
    <s v="Carbón"/>
    <n v="87422"/>
    <n v="34177.800000000003"/>
    <s v="Ton"/>
    <s v="SING"/>
    <n v="90012.841459200004"/>
    <n v="6.6605696640000017E-2"/>
    <d v="1998-03-31T00:00:00"/>
    <b v="1"/>
    <b v="0"/>
    <x v="0"/>
  </r>
  <r>
    <x v="3"/>
    <n v="7"/>
    <s v="Julio"/>
    <s v="E-Cl"/>
    <s v="Termoeléctrica Tocopilla"/>
    <s v="U12"/>
    <s v="Carbón"/>
    <n v="32655.360000000001"/>
    <n v="15607"/>
    <s v="Ton"/>
    <s v="SING"/>
    <n v="41103.594047999999"/>
    <n v="3.0414921600000002E-2"/>
    <d v="1993-01-01T00:00:00"/>
    <b v="1"/>
    <b v="0"/>
    <x v="0"/>
  </r>
  <r>
    <x v="3"/>
    <n v="7"/>
    <s v="Julio"/>
    <s v="E-Cl"/>
    <s v="Termoeléctrica Tocopilla"/>
    <s v="U14"/>
    <s v="Carbón"/>
    <n v="63571.364999999998"/>
    <n v="27206.2"/>
    <s v="Ton"/>
    <s v="SING"/>
    <n v="71651.989516799993"/>
    <n v="5.3019442560000012E-2"/>
    <d v="1993-01-01T00:00:00"/>
    <b v="1"/>
    <b v="0"/>
    <x v="0"/>
  </r>
  <r>
    <x v="3"/>
    <n v="7"/>
    <s v="Julio"/>
    <s v="E-Cl"/>
    <s v="Termoeléctrica Tocopilla"/>
    <s v="U15"/>
    <s v="Carbón"/>
    <n v="62970.559999999998"/>
    <n v="26689.599999999999"/>
    <s v="Ton"/>
    <s v="SING"/>
    <n v="70291.4386944"/>
    <n v="5.2012692480000004E-2"/>
    <d v="1993-01-01T00:00:00"/>
    <b v="1"/>
    <b v="0"/>
    <x v="0"/>
  </r>
  <r>
    <x v="3"/>
    <n v="7"/>
    <s v="Julio"/>
    <s v="E-Cl"/>
    <s v="Termoeléctrica Tocopilla"/>
    <s v="U13"/>
    <s v="Carbón"/>
    <n v="33047.440000000002"/>
    <n v="14928.8"/>
    <s v="Ton"/>
    <s v="SING"/>
    <n v="39317.443123199999"/>
    <n v="2.9093245440000005E-2"/>
    <d v="1993-01-01T00:00:00"/>
    <b v="1"/>
    <b v="0"/>
    <x v="0"/>
  </r>
  <r>
    <x v="3"/>
    <n v="7"/>
    <s v="Julio"/>
    <s v="Eléctrica Ventanas"/>
    <s v="Nueva Ventanas"/>
    <m/>
    <s v="Carbón"/>
    <n v="166812.42660000001"/>
    <n v="63388.722108000002"/>
    <s v="Ton"/>
    <s v="SIC"/>
    <n v="166944.5954218437"/>
    <n v="0.12353194164407041"/>
    <d v="2010-02-11T00:00:00"/>
    <b v="1"/>
    <b v="0"/>
    <x v="0"/>
  </r>
  <r>
    <x v="3"/>
    <n v="7"/>
    <s v="Julio"/>
    <s v="Enel"/>
    <s v="Bocamina"/>
    <m/>
    <s v="Carbón"/>
    <n v="78735.34"/>
    <n v="29919.429199999999"/>
    <s v="Ton"/>
    <s v="SIC"/>
    <n v="78797.723584588792"/>
    <n v="5.8306983624960007E-2"/>
    <d v="1970-01-01T00:00:00"/>
    <b v="1"/>
    <b v="0"/>
    <x v="0"/>
  </r>
  <r>
    <x v="3"/>
    <n v="7"/>
    <s v="Julio"/>
    <s v="Guacolda"/>
    <s v="Guacolda 1"/>
    <m/>
    <s v="Carbón"/>
    <n v="83702.299999999988"/>
    <n v="30132.827999999994"/>
    <s v="Ton"/>
    <s v="SIC"/>
    <n v="79359.744321791979"/>
    <n v="5.8722855206399992E-2"/>
    <d v="1995-01-01T00:00:00"/>
    <b v="1"/>
    <b v="0"/>
    <x v="0"/>
  </r>
  <r>
    <x v="3"/>
    <n v="7"/>
    <s v="Julio"/>
    <s v="Guacolda"/>
    <s v="Guacolda 2"/>
    <m/>
    <s v="Carbón"/>
    <n v="104988.59999999999"/>
    <n v="37795.895999999993"/>
    <s v="Ton"/>
    <s v="SIC"/>
    <n v="99541.690642943984"/>
    <n v="7.3656642124799998E-2"/>
    <d v="1996-01-01T00:00:00"/>
    <b v="1"/>
    <b v="0"/>
    <x v="0"/>
  </r>
  <r>
    <x v="3"/>
    <n v="7"/>
    <s v="Julio"/>
    <s v="Guacolda"/>
    <s v="Guacolda 3"/>
    <m/>
    <s v="Carbón"/>
    <n v="101441.626"/>
    <n v="35504.569100000001"/>
    <s v="Ton"/>
    <s v="SIC"/>
    <n v="93507.105474182405"/>
    <n v="6.9191304262080006E-2"/>
    <d v="2009-01-01T00:00:00"/>
    <b v="1"/>
    <b v="0"/>
    <x v="0"/>
  </r>
  <r>
    <x v="3"/>
    <n v="7"/>
    <s v="Julio"/>
    <s v="Guacolda"/>
    <s v="Guacolda 4"/>
    <m/>
    <s v="Carbón"/>
    <n v="102772.8"/>
    <n v="35970.479999999996"/>
    <s v="Ton"/>
    <s v="SIC"/>
    <n v="94734.158238719989"/>
    <n v="7.0099271423999993E-2"/>
    <d v="2010-01-01T00:00:00"/>
    <b v="1"/>
    <b v="0"/>
    <x v="0"/>
  </r>
  <r>
    <x v="3"/>
    <n v="7"/>
    <s v="Julio"/>
    <s v="Hornitos"/>
    <s v="Termoeléctrica Hornitos"/>
    <s v="CTH"/>
    <s v="Carbón"/>
    <n v="68893"/>
    <n v="24235.7"/>
    <s v="Ton"/>
    <s v="SING"/>
    <n v="63828.690604800002"/>
    <n v="4.7230532160000012E-2"/>
    <d v="2011-08-05T00:00:00"/>
    <b v="0"/>
    <b v="0"/>
    <x v="1"/>
  </r>
  <r>
    <x v="3"/>
    <n v="8"/>
    <s v="Agosto"/>
    <s v="Aes Gener"/>
    <s v="Termoeléctrica Norgener"/>
    <s v="NTO1"/>
    <s v="Carbón"/>
    <n v="99322.299799999993"/>
    <n v="37235.300000000003"/>
    <s v="Ton"/>
    <s v="SING"/>
    <n v="98065.269139199998"/>
    <n v="7.2564152640000004E-2"/>
    <d v="1997-04-07T00:00:00"/>
    <b v="1"/>
    <b v="0"/>
    <x v="0"/>
  </r>
  <r>
    <x v="3"/>
    <n v="8"/>
    <s v="Agosto"/>
    <s v="Aes Gener"/>
    <s v="Termoeléctrica Norgener"/>
    <s v="NTO2"/>
    <s v="Carbón"/>
    <n v="100555.3711"/>
    <n v="37326.400000000001"/>
    <s v="Ton"/>
    <s v="SING"/>
    <n v="98305.195929599999"/>
    <n v="7.2741688320000011E-2"/>
    <d v="1997-04-07T00:00:00"/>
    <b v="1"/>
    <b v="0"/>
    <x v="0"/>
  </r>
  <r>
    <x v="3"/>
    <n v="8"/>
    <s v="Agosto"/>
    <s v="Aes Gener"/>
    <s v="Ventanas 1"/>
    <m/>
    <s v="Carbón"/>
    <n v="76680.134999999995"/>
    <n v="31822.256024999995"/>
    <s v="Ton"/>
    <s v="SIC"/>
    <n v="83809.130091825573"/>
    <n v="6.2015212541519996E-2"/>
    <d v="1964-01-01T00:00:00"/>
    <b v="1"/>
    <b v="0"/>
    <x v="0"/>
  </r>
  <r>
    <x v="3"/>
    <n v="8"/>
    <s v="Agosto"/>
    <s v="Aes Gener"/>
    <s v="Ventanas 2"/>
    <m/>
    <s v="Carbón"/>
    <n v="146123.772"/>
    <n v="58011.137483999999"/>
    <s v="Ton"/>
    <s v="SIC"/>
    <n v="152781.84439066137"/>
    <n v="0.11305210472881921"/>
    <d v="1977-01-01T00:00:00"/>
    <b v="1"/>
    <b v="0"/>
    <x v="0"/>
  </r>
  <r>
    <x v="3"/>
    <n v="8"/>
    <s v="Agosto"/>
    <s v="Andina"/>
    <s v="Termoeléctrica Andina"/>
    <s v="CTA"/>
    <s v="Carbón"/>
    <n v="99213"/>
    <n v="35836.400000000001"/>
    <s v="Ton"/>
    <s v="SING"/>
    <n v="94381.036569599994"/>
    <n v="6.9837976320000009E-2"/>
    <d v="2011-07-15T00:00:00"/>
    <b v="0"/>
    <b v="0"/>
    <x v="1"/>
  </r>
  <r>
    <x v="3"/>
    <n v="8"/>
    <s v="Agosto"/>
    <s v="Angamos"/>
    <s v="Termoeléctrica Angamos"/>
    <s v="ANG1"/>
    <s v="Carbón"/>
    <n v="128385.09880000001"/>
    <n v="49400.3"/>
    <s v="Ton"/>
    <s v="SING"/>
    <n v="130103.7916992"/>
    <n v="9.6271304640000013E-2"/>
    <d v="2011-04-11T00:00:00"/>
    <b v="0"/>
    <b v="1"/>
    <x v="2"/>
  </r>
  <r>
    <x v="3"/>
    <n v="8"/>
    <s v="Agosto"/>
    <s v="Angamos"/>
    <s v="Termoeléctrica Angamos"/>
    <s v="ANG2"/>
    <s v="Carbón"/>
    <n v="23334.353999999999"/>
    <n v="9048.7999999999993"/>
    <s v="Ton"/>
    <s v="SING"/>
    <n v="23831.498803199996"/>
    <n v="1.7634301440000003E-2"/>
    <d v="2011-04-11T00:00:00"/>
    <b v="0"/>
    <b v="1"/>
    <x v="2"/>
  </r>
  <r>
    <x v="3"/>
    <n v="8"/>
    <s v="Agosto"/>
    <s v="Celta"/>
    <s v="Termoeléctrica Tarapacá"/>
    <s v="CTTAR"/>
    <s v="Carbón"/>
    <n v="83152.521999999997"/>
    <n v="35130.199999999997"/>
    <s v="Ton"/>
    <s v="SING"/>
    <n v="92521.143052799976"/>
    <n v="6.8461733760000004E-2"/>
    <d v="1995-01-01T00:00:00"/>
    <b v="1"/>
    <b v="0"/>
    <x v="0"/>
  </r>
  <r>
    <x v="3"/>
    <n v="8"/>
    <s v="Agosto"/>
    <s v="E-Cl"/>
    <s v="Termoeléctrica Mejillones"/>
    <s v="CTM1"/>
    <s v="Carbón"/>
    <n v="90930"/>
    <n v="37010.1"/>
    <s v="Ton"/>
    <s v="SING"/>
    <n v="97472.168006399981"/>
    <n v="7.2125282880000002E-2"/>
    <d v="1998-03-31T00:00:00"/>
    <b v="1"/>
    <b v="0"/>
    <x v="0"/>
  </r>
  <r>
    <x v="3"/>
    <n v="8"/>
    <s v="Agosto"/>
    <s v="E-Cl"/>
    <s v="Termoeléctrica Mejillones"/>
    <s v="CTM2"/>
    <s v="Carbón"/>
    <n v="101699"/>
    <n v="39682.1"/>
    <s v="Ton"/>
    <s v="SING"/>
    <n v="104509.31821439999"/>
    <n v="7.7332476479999995E-2"/>
    <d v="1998-03-31T00:00:00"/>
    <b v="1"/>
    <b v="0"/>
    <x v="0"/>
  </r>
  <r>
    <x v="3"/>
    <n v="8"/>
    <s v="Agosto"/>
    <s v="E-Cl"/>
    <s v="Termoeléctrica Tocopilla"/>
    <s v="U14"/>
    <s v="Carbón"/>
    <n v="67755.740999999995"/>
    <n v="28970.7"/>
    <s v="Ton"/>
    <s v="SING"/>
    <n v="76299.089644799998"/>
    <n v="5.645810016000001E-2"/>
    <d v="1993-01-01T00:00:00"/>
    <b v="1"/>
    <b v="0"/>
    <x v="0"/>
  </r>
  <r>
    <x v="3"/>
    <n v="8"/>
    <s v="Agosto"/>
    <s v="E-Cl"/>
    <s v="Termoeléctrica Tocopilla"/>
    <s v="U15"/>
    <s v="Carbón"/>
    <n v="57755.459000000003"/>
    <n v="24369.1"/>
    <s v="Ton"/>
    <s v="SING"/>
    <n v="64180.021382399995"/>
    <n v="4.7490502080000004E-2"/>
    <d v="1993-01-01T00:00:00"/>
    <b v="1"/>
    <b v="0"/>
    <x v="0"/>
  </r>
  <r>
    <x v="3"/>
    <n v="8"/>
    <s v="Agosto"/>
    <s v="E-Cl"/>
    <s v="Termoeléctrica Tocopilla"/>
    <s v="U12"/>
    <s v="Carbón"/>
    <n v="22451.466"/>
    <n v="10729.6"/>
    <s v="Ton"/>
    <s v="SING"/>
    <n v="28258.161254399998"/>
    <n v="2.0909844480000002E-2"/>
    <d v="1993-01-01T00:00:00"/>
    <b v="1"/>
    <b v="0"/>
    <x v="0"/>
  </r>
  <r>
    <x v="3"/>
    <n v="8"/>
    <s v="Agosto"/>
    <s v="Eléctrica Ventanas"/>
    <s v="Nueva Ventanas"/>
    <m/>
    <s v="Carbón"/>
    <n v="154075.55100000001"/>
    <n v="58548.70938"/>
    <s v="Ton"/>
    <s v="SIC"/>
    <n v="154197.62814056833"/>
    <n v="0.11409972483974401"/>
    <d v="2010-02-11T00:00:00"/>
    <b v="1"/>
    <b v="0"/>
    <x v="0"/>
  </r>
  <r>
    <x v="3"/>
    <n v="8"/>
    <s v="Agosto"/>
    <s v="Enel"/>
    <s v="Bocamina"/>
    <m/>
    <s v="Carbón"/>
    <n v="29630.679999999997"/>
    <n v="11259.658399999998"/>
    <s v="Ton"/>
    <s v="SIC"/>
    <n v="29654.156980377596"/>
    <n v="2.1942822289919998E-2"/>
    <d v="1970-01-01T00:00:00"/>
    <b v="1"/>
    <b v="0"/>
    <x v="0"/>
  </r>
  <r>
    <x v="3"/>
    <n v="8"/>
    <s v="Agosto"/>
    <s v="Guacolda"/>
    <s v="Guacolda 1"/>
    <m/>
    <s v="Carbón"/>
    <n v="100321.5"/>
    <n v="36115.74"/>
    <s v="Ton"/>
    <s v="SIC"/>
    <n v="95116.724271359984"/>
    <n v="7.0382354112000001E-2"/>
    <d v="1995-01-01T00:00:00"/>
    <b v="1"/>
    <b v="0"/>
    <x v="0"/>
  </r>
  <r>
    <x v="3"/>
    <n v="8"/>
    <s v="Agosto"/>
    <s v="Guacolda"/>
    <s v="Guacolda 2"/>
    <m/>
    <s v="Carbón"/>
    <n v="98473.459999999992"/>
    <n v="35450.445599999999"/>
    <s v="Ton"/>
    <s v="SIC"/>
    <n v="93364.562360678392"/>
    <n v="6.9085828385280004E-2"/>
    <d v="1996-01-01T00:00:00"/>
    <b v="1"/>
    <b v="0"/>
    <x v="0"/>
  </r>
  <r>
    <x v="3"/>
    <n v="8"/>
    <s v="Agosto"/>
    <s v="Guacolda"/>
    <s v="Guacolda 3"/>
    <m/>
    <s v="Carbón"/>
    <n v="102081.144"/>
    <n v="35728.400399999999"/>
    <s v="Ton"/>
    <s v="SIC"/>
    <n v="94096.601911065591"/>
    <n v="6.9627506699520003E-2"/>
    <d v="2009-01-01T00:00:00"/>
    <b v="1"/>
    <b v="0"/>
    <x v="0"/>
  </r>
  <r>
    <x v="3"/>
    <n v="8"/>
    <s v="Agosto"/>
    <s v="Guacolda"/>
    <s v="Guacolda 4"/>
    <m/>
    <s v="Carbón"/>
    <n v="103353.09300000001"/>
    <n v="36173.582549999999"/>
    <s v="Ton"/>
    <s v="SIC"/>
    <n v="95269.062112963191"/>
    <n v="7.0495077673440001E-2"/>
    <d v="2010-01-01T00:00:00"/>
    <b v="1"/>
    <b v="0"/>
    <x v="0"/>
  </r>
  <r>
    <x v="3"/>
    <n v="8"/>
    <s v="Agosto"/>
    <s v="Hornitos"/>
    <s v="Termoeléctrica Hornitos"/>
    <s v="CTH"/>
    <s v="Carbón"/>
    <n v="106516"/>
    <n v="37389.5"/>
    <s v="Ton"/>
    <s v="SING"/>
    <n v="98471.380128000004"/>
    <n v="7.2864657600000021E-2"/>
    <d v="2011-08-05T00:00:00"/>
    <b v="0"/>
    <b v="0"/>
    <x v="1"/>
  </r>
  <r>
    <x v="3"/>
    <n v="9"/>
    <s v="Septiembre"/>
    <s v="Aes Gener"/>
    <s v="Termoeléctrica Norgener"/>
    <s v="NTO1"/>
    <s v="Carbón"/>
    <n v="95409.377999999997"/>
    <n v="35794.1"/>
    <s v="Ton"/>
    <s v="SING"/>
    <n v="94269.632582399994"/>
    <n v="6.975554208000001E-2"/>
    <d v="1997-04-07T00:00:00"/>
    <b v="1"/>
    <b v="0"/>
    <x v="0"/>
  </r>
  <r>
    <x v="3"/>
    <n v="9"/>
    <s v="Septiembre"/>
    <s v="Aes Gener"/>
    <s v="Termoeléctrica Norgener"/>
    <s v="NTO2"/>
    <s v="Carbón"/>
    <n v="97166.628899999996"/>
    <n v="36072.199999999997"/>
    <s v="Ton"/>
    <s v="SING"/>
    <n v="95002.054540799989"/>
    <n v="7.0297503359999999E-2"/>
    <d v="1997-04-07T00:00:00"/>
    <b v="1"/>
    <b v="0"/>
    <x v="0"/>
  </r>
  <r>
    <x v="3"/>
    <n v="9"/>
    <s v="Septiembre"/>
    <s v="Aes Gener"/>
    <s v="Ventanas 1"/>
    <m/>
    <s v="Carbón"/>
    <n v="71627.22"/>
    <n v="29725.296299999998"/>
    <s v="Ton"/>
    <s v="SIC"/>
    <n v="78286.442754643183"/>
    <n v="5.7928657429439999E-2"/>
    <d v="1964-01-01T00:00:00"/>
    <b v="1"/>
    <b v="0"/>
    <x v="0"/>
  </r>
  <r>
    <x v="3"/>
    <n v="9"/>
    <s v="Septiembre"/>
    <s v="Aes Gener"/>
    <s v="Ventanas 2"/>
    <m/>
    <s v="Carbón"/>
    <n v="130052.32799999999"/>
    <n v="51630.774215999998"/>
    <s v="Ton"/>
    <s v="SIC"/>
    <n v="135978.1113448074"/>
    <n v="0.1006180527921408"/>
    <d v="1977-01-01T00:00:00"/>
    <b v="1"/>
    <b v="0"/>
    <x v="0"/>
  </r>
  <r>
    <x v="3"/>
    <n v="9"/>
    <s v="Septiembre"/>
    <s v="Andina"/>
    <s v="Termoeléctrica Andina"/>
    <s v="CTA"/>
    <s v="Carbón"/>
    <n v="95207"/>
    <n v="34232"/>
    <s v="Ton"/>
    <s v="SING"/>
    <n v="90155.586047999997"/>
    <n v="6.6711321600000012E-2"/>
    <d v="2011-07-15T00:00:00"/>
    <b v="0"/>
    <b v="0"/>
    <x v="1"/>
  </r>
  <r>
    <x v="3"/>
    <n v="9"/>
    <s v="Septiembre"/>
    <s v="Angamos"/>
    <s v="Termoeléctrica Angamos"/>
    <s v="ANG2"/>
    <s v="Carbón"/>
    <n v="155825.29399999999"/>
    <n v="58657.599999999999"/>
    <s v="Ton"/>
    <s v="SING"/>
    <n v="154484.40944639998"/>
    <n v="0.11431193088000001"/>
    <d v="2011-04-11T00:00:00"/>
    <b v="0"/>
    <b v="1"/>
    <x v="2"/>
  </r>
  <r>
    <x v="3"/>
    <n v="9"/>
    <s v="Septiembre"/>
    <s v="Angamos"/>
    <s v="Termoeléctrica Angamos"/>
    <s v="ANG1"/>
    <s v="Carbón"/>
    <n v="99842.103700000007"/>
    <n v="39398.1"/>
    <s v="Ton"/>
    <s v="SING"/>
    <n v="103761.3576384"/>
    <n v="7.677901728E-2"/>
    <d v="2011-04-11T00:00:00"/>
    <b v="0"/>
    <b v="1"/>
    <x v="2"/>
  </r>
  <r>
    <x v="3"/>
    <n v="9"/>
    <s v="Septiembre"/>
    <s v="Celta"/>
    <s v="Termoeléctrica Tarapacá"/>
    <s v="CTTAR"/>
    <s v="Carbón"/>
    <n v="57899.692999999999"/>
    <n v="24531.9"/>
    <s v="Ton"/>
    <s v="SING"/>
    <n v="64608.7818816"/>
    <n v="4.7807766720000013E-2"/>
    <d v="1995-01-01T00:00:00"/>
    <b v="1"/>
    <b v="0"/>
    <x v="0"/>
  </r>
  <r>
    <x v="3"/>
    <n v="9"/>
    <s v="Septiembre"/>
    <s v="Colbún"/>
    <s v="Santa María"/>
    <m/>
    <s v="Carbón"/>
    <n v="858.30498"/>
    <n v="300.40674300000001"/>
    <s v="Ton"/>
    <s v="SIC"/>
    <n v="791.17042439635202"/>
    <n v="5.8543266075840002E-4"/>
    <d v="2012-08-15T00:00:00"/>
    <b v="0"/>
    <b v="0"/>
    <x v="1"/>
  </r>
  <r>
    <x v="3"/>
    <n v="9"/>
    <s v="Septiembre"/>
    <s v="E-Cl"/>
    <s v="Termoeléctrica Mejillones"/>
    <s v="CTM2"/>
    <s v="Carbón"/>
    <n v="101819"/>
    <n v="39668.1"/>
    <s v="Ton"/>
    <s v="SING"/>
    <n v="104472.44691839999"/>
    <n v="7.7305193280000004E-2"/>
    <d v="1998-03-31T00:00:00"/>
    <b v="1"/>
    <b v="0"/>
    <x v="0"/>
  </r>
  <r>
    <x v="3"/>
    <n v="9"/>
    <s v="Septiembre"/>
    <s v="E-Cl"/>
    <s v="Termoeléctrica Mejillones"/>
    <s v="CTM1"/>
    <s v="Carbón"/>
    <n v="88409"/>
    <n v="35945.199999999997"/>
    <s v="Ton"/>
    <s v="SING"/>
    <n v="94667.579212799988"/>
    <n v="7.0050005760000006E-2"/>
    <d v="1998-03-31T00:00:00"/>
    <b v="1"/>
    <b v="0"/>
    <x v="0"/>
  </r>
  <r>
    <x v="3"/>
    <n v="9"/>
    <s v="Septiembre"/>
    <s v="E-Cl"/>
    <s v="Termoeléctrica Tocopilla"/>
    <s v="U15"/>
    <s v="Carbón"/>
    <n v="67365.3"/>
    <n v="28263.1"/>
    <s v="Ton"/>
    <s v="SING"/>
    <n v="74435.508998399993"/>
    <n v="5.5079129280000007E-2"/>
    <d v="1993-01-01T00:00:00"/>
    <b v="1"/>
    <b v="0"/>
    <x v="0"/>
  </r>
  <r>
    <x v="3"/>
    <n v="9"/>
    <s v="Septiembre"/>
    <s v="E-Cl"/>
    <s v="Termoeléctrica Tocopilla"/>
    <s v="U12"/>
    <s v="Carbón"/>
    <n v="27411.52"/>
    <n v="13099.7"/>
    <s v="Ton"/>
    <s v="SING"/>
    <n v="34500.208300799997"/>
    <n v="2.5528695360000003E-2"/>
    <d v="1993-01-01T00:00:00"/>
    <b v="1"/>
    <b v="0"/>
    <x v="0"/>
  </r>
  <r>
    <x v="3"/>
    <n v="9"/>
    <s v="Septiembre"/>
    <s v="E-Cl"/>
    <s v="Termoeléctrica Tocopilla"/>
    <s v="U13"/>
    <s v="Carbón"/>
    <n v="16770.8"/>
    <n v="7564.9"/>
    <s v="Ton"/>
    <s v="SING"/>
    <n v="19923.404793599995"/>
    <n v="1.474247712E-2"/>
    <d v="1993-01-01T00:00:00"/>
    <b v="1"/>
    <b v="0"/>
    <x v="0"/>
  </r>
  <r>
    <x v="3"/>
    <n v="9"/>
    <s v="Septiembre"/>
    <s v="E-Cl"/>
    <s v="Termoeléctrica Tocopilla"/>
    <s v="U14"/>
    <s v="Carbón"/>
    <n v="71719.875"/>
    <n v="30631.200000000001"/>
    <s v="Ton"/>
    <s v="SING"/>
    <n v="80672.288716800002"/>
    <n v="5.9694082560000007E-2"/>
    <d v="1993-01-01T00:00:00"/>
    <b v="1"/>
    <b v="0"/>
    <x v="0"/>
  </r>
  <r>
    <x v="3"/>
    <n v="9"/>
    <s v="Septiembre"/>
    <s v="Eléctrica Ventanas"/>
    <s v="Nueva Ventanas"/>
    <m/>
    <s v="Carbón"/>
    <n v="171201.7696"/>
    <n v="65056.672447999998"/>
    <s v="Ton"/>
    <s v="SIC"/>
    <n v="171337.41618608945"/>
    <n v="0.12678244326666241"/>
    <d v="2010-02-11T00:00:00"/>
    <b v="1"/>
    <b v="0"/>
    <x v="0"/>
  </r>
  <r>
    <x v="3"/>
    <n v="9"/>
    <s v="Septiembre"/>
    <s v="Enel"/>
    <s v="Bocamina"/>
    <m/>
    <s v="Carbón"/>
    <n v="41213.360000000001"/>
    <n v="15661.076800000001"/>
    <s v="Ton"/>
    <s v="SIC"/>
    <n v="41246.014169395203"/>
    <n v="3.0520306467840003E-2"/>
    <d v="1970-01-01T00:00:00"/>
    <b v="1"/>
    <b v="0"/>
    <x v="0"/>
  </r>
  <r>
    <x v="3"/>
    <n v="9"/>
    <s v="Septiembre"/>
    <s v="Guacolda"/>
    <s v="Guacolda 1"/>
    <m/>
    <s v="Carbón"/>
    <n v="95533.14"/>
    <n v="34391.930399999997"/>
    <s v="Ton"/>
    <s v="SIC"/>
    <n v="90576.788984985586"/>
    <n v="6.7022993963519989E-2"/>
    <d v="1995-01-01T00:00:00"/>
    <b v="1"/>
    <b v="0"/>
    <x v="0"/>
  </r>
  <r>
    <x v="3"/>
    <n v="9"/>
    <s v="Septiembre"/>
    <s v="Guacolda"/>
    <s v="Guacolda 2"/>
    <m/>
    <s v="Carbón"/>
    <n v="100721"/>
    <n v="36259.56"/>
    <s v="Ton"/>
    <s v="SIC"/>
    <n v="95495.497827839994"/>
    <n v="7.0662630528000009E-2"/>
    <d v="1996-01-01T00:00:00"/>
    <b v="1"/>
    <b v="0"/>
    <x v="0"/>
  </r>
  <r>
    <x v="3"/>
    <n v="9"/>
    <s v="Septiembre"/>
    <s v="Guacolda"/>
    <s v="Guacolda 3"/>
    <m/>
    <s v="Carbón"/>
    <n v="98412.71"/>
    <n v="34444.448499999999"/>
    <s v="Ton"/>
    <s v="SIC"/>
    <n v="90715.104014303986"/>
    <n v="6.7125341236800001E-2"/>
    <d v="2009-01-01T00:00:00"/>
    <b v="1"/>
    <b v="0"/>
    <x v="0"/>
  </r>
  <r>
    <x v="3"/>
    <n v="9"/>
    <s v="Septiembre"/>
    <s v="Guacolda"/>
    <s v="Guacolda 4"/>
    <m/>
    <s v="Carbón"/>
    <n v="77943.360000000001"/>
    <n v="27280.175999999999"/>
    <s v="Ton"/>
    <s v="SIC"/>
    <n v="71846.817444863991"/>
    <n v="5.3163606988800002E-2"/>
    <d v="2010-01-01T00:00:00"/>
    <b v="1"/>
    <b v="0"/>
    <x v="0"/>
  </r>
  <r>
    <x v="3"/>
    <n v="9"/>
    <s v="Septiembre"/>
    <s v="Hornitos"/>
    <s v="Termoeléctrica Hornitos"/>
    <s v="CTH"/>
    <s v="Carbón"/>
    <n v="76977"/>
    <n v="27100.400000000001"/>
    <s v="Ton"/>
    <s v="SING"/>
    <n v="71373.347865599993"/>
    <n v="5.281325952000001E-2"/>
    <d v="2011-08-05T00:00:00"/>
    <b v="0"/>
    <b v="0"/>
    <x v="1"/>
  </r>
  <r>
    <x v="3"/>
    <n v="10"/>
    <s v="Octubre"/>
    <s v="Aes Gener"/>
    <s v="Termoeléctrica Norgener"/>
    <s v="NTO2"/>
    <s v="Carbón"/>
    <n v="98249.003700000001"/>
    <n v="36482.5"/>
    <s v="Ton"/>
    <s v="SING"/>
    <n v="96082.64688"/>
    <n v="7.1097096000000012E-2"/>
    <d v="1997-04-07T00:00:00"/>
    <b v="1"/>
    <b v="0"/>
    <x v="0"/>
  </r>
  <r>
    <x v="3"/>
    <n v="10"/>
    <s v="Octubre"/>
    <s v="Aes Gener"/>
    <s v="Termoeléctrica Norgener"/>
    <s v="NTO1"/>
    <s v="Carbón"/>
    <n v="50391.946000000004"/>
    <n v="18898.099999999999"/>
    <s v="Ton"/>
    <s v="SING"/>
    <n v="49771.245638399996"/>
    <n v="3.6828617280000003E-2"/>
    <d v="1997-04-07T00:00:00"/>
    <b v="1"/>
    <b v="0"/>
    <x v="0"/>
  </r>
  <r>
    <x v="3"/>
    <n v="10"/>
    <s v="Octubre"/>
    <s v="Aes Gener"/>
    <s v="Ventanas 1"/>
    <m/>
    <s v="Carbón"/>
    <n v="72645.929999999993"/>
    <n v="30148.060949999996"/>
    <s v="Ton"/>
    <s v="SIC"/>
    <n v="79399.862793820779"/>
    <n v="5.8752541179359997E-2"/>
    <d v="1964-01-01T00:00:00"/>
    <b v="1"/>
    <b v="0"/>
    <x v="0"/>
  </r>
  <r>
    <x v="3"/>
    <n v="10"/>
    <s v="Octubre"/>
    <s v="Aes Gener"/>
    <s v="Ventanas 2"/>
    <m/>
    <s v="Carbón"/>
    <n v="137549.11199999999"/>
    <n v="54606.997464"/>
    <s v="Ton"/>
    <s v="SIC"/>
    <n v="143816.48336902808"/>
    <n v="0.1064181166578432"/>
    <d v="1977-01-01T00:00:00"/>
    <b v="1"/>
    <b v="0"/>
    <x v="0"/>
  </r>
  <r>
    <x v="3"/>
    <n v="10"/>
    <s v="Octubre"/>
    <s v="Angamos"/>
    <s v="Termoeléctrica Angamos"/>
    <s v="ANG2"/>
    <s v="Carbón"/>
    <n v="131673.0362"/>
    <n v="49780.5"/>
    <s v="Ton"/>
    <s v="SING"/>
    <n v="131105.11075200001"/>
    <n v="9.701223840000002E-2"/>
    <d v="2011-04-11T00:00:00"/>
    <b v="0"/>
    <b v="1"/>
    <x v="2"/>
  </r>
  <r>
    <x v="3"/>
    <n v="10"/>
    <s v="Octubre"/>
    <s v="Angamos"/>
    <s v="Termoeléctrica Angamos"/>
    <s v="ANG1"/>
    <s v="Carbón"/>
    <n v="123544.01"/>
    <n v="47320.6"/>
    <s v="Ton"/>
    <s v="SING"/>
    <n v="124626.5606784"/>
    <n v="9.2218385280000009E-2"/>
    <d v="2011-04-11T00:00:00"/>
    <b v="0"/>
    <b v="1"/>
    <x v="2"/>
  </r>
  <r>
    <x v="3"/>
    <n v="10"/>
    <s v="Octubre"/>
    <s v="Celta"/>
    <s v="Termoeléctrica Tarapacá"/>
    <s v="CTTAR"/>
    <s v="Carbón"/>
    <n v="101190.939"/>
    <n v="42456.9"/>
    <s v="Ton"/>
    <s v="SING"/>
    <n v="111817.2090816"/>
    <n v="8.2740006720000009E-2"/>
    <d v="1995-01-01T00:00:00"/>
    <b v="1"/>
    <b v="0"/>
    <x v="0"/>
  </r>
  <r>
    <x v="3"/>
    <n v="10"/>
    <s v="Octubre"/>
    <s v="Colbún"/>
    <s v="Santa María"/>
    <m/>
    <s v="Carbón"/>
    <n v="18022.9257"/>
    <n v="6308.0239949999996"/>
    <s v="Ton"/>
    <s v="SIC"/>
    <n v="16613.215706767678"/>
    <n v="1.2293077161456001E-2"/>
    <d v="2012-08-15T00:00:00"/>
    <b v="0"/>
    <b v="0"/>
    <x v="1"/>
  </r>
  <r>
    <x v="3"/>
    <n v="10"/>
    <s v="Octubre"/>
    <s v="E-Cl"/>
    <s v="Termoeléctrica Mejillones"/>
    <s v="CTM2"/>
    <s v="Carbón"/>
    <n v="114402"/>
    <n v="44550.6"/>
    <s v="Ton"/>
    <s v="SING"/>
    <n v="117331.31139839999"/>
    <n v="8.6820209280000019E-2"/>
    <d v="1998-03-31T00:00:00"/>
    <b v="1"/>
    <b v="0"/>
    <x v="0"/>
  </r>
  <r>
    <x v="3"/>
    <n v="10"/>
    <s v="Octubre"/>
    <s v="E-Cl"/>
    <s v="Termoeléctrica Mejillones"/>
    <s v="CTM1"/>
    <s v="Carbón"/>
    <n v="80911"/>
    <n v="32840.9"/>
    <s v="Ton"/>
    <s v="SING"/>
    <n v="86491.896057599995"/>
    <n v="6.4000345920000007E-2"/>
    <d v="1998-03-31T00:00:00"/>
    <b v="1"/>
    <b v="0"/>
    <x v="0"/>
  </r>
  <r>
    <x v="3"/>
    <n v="10"/>
    <s v="Octubre"/>
    <s v="E-Cl"/>
    <s v="Termoeléctrica Tocopilla"/>
    <s v="U12"/>
    <s v="Carbón"/>
    <n v="33462.800000000003"/>
    <n v="15986.6"/>
    <s v="Ton"/>
    <s v="SING"/>
    <n v="42103.332902399998"/>
    <n v="3.1154686080000004E-2"/>
    <d v="1993-01-01T00:00:00"/>
    <b v="1"/>
    <b v="0"/>
    <x v="0"/>
  </r>
  <r>
    <x v="3"/>
    <n v="10"/>
    <s v="Octubre"/>
    <s v="E-Cl"/>
    <s v="Termoeléctrica Tocopilla"/>
    <s v="U13"/>
    <s v="Carbón"/>
    <n v="36404.6"/>
    <n v="16482"/>
    <s v="Ton"/>
    <s v="SING"/>
    <n v="43408.050047999997"/>
    <n v="3.2120121600000003E-2"/>
    <d v="1993-01-01T00:00:00"/>
    <b v="1"/>
    <b v="0"/>
    <x v="0"/>
  </r>
  <r>
    <x v="3"/>
    <n v="10"/>
    <s v="Octubre"/>
    <s v="E-Cl"/>
    <s v="Termoeléctrica Tocopilla"/>
    <s v="U15"/>
    <s v="Carbón"/>
    <n v="79974.42"/>
    <n v="32878.9"/>
    <s v="Ton"/>
    <s v="SING"/>
    <n v="86591.975289599999"/>
    <n v="6.4074400320000016E-2"/>
    <d v="1993-01-01T00:00:00"/>
    <b v="1"/>
    <b v="0"/>
    <x v="0"/>
  </r>
  <r>
    <x v="3"/>
    <n v="10"/>
    <s v="Octubre"/>
    <s v="E-Cl"/>
    <s v="Termoeléctrica Tocopilla"/>
    <s v="U14"/>
    <s v="Carbón"/>
    <n v="826.59"/>
    <n v="366"/>
    <s v="Ton"/>
    <s v="SING"/>
    <n v="963.92102399999987"/>
    <n v="7.1326080000000001E-4"/>
    <d v="1993-01-01T00:00:00"/>
    <b v="1"/>
    <b v="0"/>
    <x v="0"/>
  </r>
  <r>
    <x v="3"/>
    <n v="10"/>
    <s v="Octubre"/>
    <s v="Eléctrica Ventanas"/>
    <s v="Nueva Ventanas"/>
    <m/>
    <s v="Carbón"/>
    <n v="184616.9566"/>
    <n v="70154.443507999997"/>
    <s v="Ton"/>
    <s v="SIC"/>
    <n v="184763.23230705329"/>
    <n v="0.1367169795083904"/>
    <d v="2010-02-11T00:00:00"/>
    <b v="1"/>
    <b v="0"/>
    <x v="0"/>
  </r>
  <r>
    <x v="3"/>
    <n v="10"/>
    <s v="Octubre"/>
    <s v="Enel"/>
    <s v="Bocamina"/>
    <m/>
    <s v="Carbón"/>
    <n v="88158.84"/>
    <n v="33500.359199999999"/>
    <s v="Ton"/>
    <s v="SIC"/>
    <n v="88228.690012108797"/>
    <n v="6.5285500008959996E-2"/>
    <d v="1970-01-01T00:00:00"/>
    <b v="1"/>
    <b v="0"/>
    <x v="0"/>
  </r>
  <r>
    <x v="3"/>
    <n v="10"/>
    <s v="Octubre"/>
    <s v="Guacolda"/>
    <s v="Guacolda 1"/>
    <m/>
    <s v="Carbón"/>
    <n v="98736.659999999989"/>
    <n v="35545.197599999992"/>
    <s v="Ton"/>
    <s v="SIC"/>
    <n v="93614.107292006374"/>
    <n v="6.9270481082880003E-2"/>
    <d v="1995-01-01T00:00:00"/>
    <b v="1"/>
    <b v="0"/>
    <x v="0"/>
  </r>
  <r>
    <x v="3"/>
    <n v="10"/>
    <s v="Octubre"/>
    <s v="Guacolda"/>
    <s v="Guacolda 2"/>
    <m/>
    <s v="Carbón"/>
    <n v="41073.299999999996"/>
    <n v="14786.387999999997"/>
    <s v="Ton"/>
    <s v="SIC"/>
    <n v="38942.377765631987"/>
    <n v="2.8815712934399999E-2"/>
    <d v="1996-01-01T00:00:00"/>
    <b v="1"/>
    <b v="0"/>
    <x v="0"/>
  </r>
  <r>
    <x v="3"/>
    <n v="10"/>
    <s v="Octubre"/>
    <s v="Guacolda"/>
    <s v="Guacolda 3"/>
    <m/>
    <s v="Carbón"/>
    <n v="101548.06200000001"/>
    <n v="35541.8217"/>
    <s v="Ton"/>
    <s v="SIC"/>
    <n v="93605.216305708804"/>
    <n v="6.9263902128960012E-2"/>
    <d v="2009-01-01T00:00:00"/>
    <b v="1"/>
    <b v="0"/>
    <x v="0"/>
  </r>
  <r>
    <x v="3"/>
    <n v="10"/>
    <s v="Octubre"/>
    <s v="Guacolda"/>
    <s v="Guacolda 4"/>
    <m/>
    <s v="Carbón"/>
    <n v="88354.23000000001"/>
    <n v="30923.980500000001"/>
    <s v="Ton"/>
    <s v="SIC"/>
    <n v="81443.374179552004"/>
    <n v="6.0264653198400006E-2"/>
    <d v="2010-01-01T00:00:00"/>
    <b v="1"/>
    <b v="0"/>
    <x v="0"/>
  </r>
  <r>
    <x v="3"/>
    <n v="10"/>
    <s v="Octubre"/>
    <s v="Hornitos"/>
    <s v="Termoeléctrica Hornitos"/>
    <s v="CTH"/>
    <s v="Carbón"/>
    <n v="88129"/>
    <n v="30856.7"/>
    <s v="Ton"/>
    <s v="SING"/>
    <n v="81266.179948799996"/>
    <n v="6.0133536960000004E-2"/>
    <d v="2011-08-05T00:00:00"/>
    <b v="0"/>
    <b v="0"/>
    <x v="1"/>
  </r>
  <r>
    <x v="3"/>
    <n v="11"/>
    <s v="Noviembre"/>
    <s v="Aes Gener"/>
    <s v="Termoeléctrica Norgener"/>
    <s v="NTO1"/>
    <s v="Carbón"/>
    <n v="91092.705600000001"/>
    <n v="34143.5"/>
    <s v="Ton"/>
    <s v="SING"/>
    <n v="89922.506783999997"/>
    <n v="6.6538852800000006E-2"/>
    <d v="1997-04-07T00:00:00"/>
    <b v="1"/>
    <b v="0"/>
    <x v="0"/>
  </r>
  <r>
    <x v="3"/>
    <n v="11"/>
    <s v="Noviembre"/>
    <s v="Aes Gener"/>
    <s v="Termoeléctrica Norgener"/>
    <s v="NTO2"/>
    <s v="Carbón"/>
    <n v="96211.505000000005"/>
    <n v="35720.5"/>
    <s v="Ton"/>
    <s v="SING"/>
    <n v="94075.794911999998"/>
    <n v="6.961211040000001E-2"/>
    <d v="1997-04-07T00:00:00"/>
    <b v="1"/>
    <b v="0"/>
    <x v="0"/>
  </r>
  <r>
    <x v="3"/>
    <n v="11"/>
    <s v="Noviembre"/>
    <s v="Aes Gener"/>
    <s v="Ventanas 1"/>
    <m/>
    <s v="Carbón"/>
    <n v="46786.95"/>
    <n v="19416.584249999996"/>
    <s v="Ton"/>
    <s v="SIC"/>
    <n v="51136.758942191984"/>
    <n v="3.7839039386399993E-2"/>
    <d v="1964-01-01T00:00:00"/>
    <b v="1"/>
    <b v="0"/>
    <x v="0"/>
  </r>
  <r>
    <x v="3"/>
    <n v="11"/>
    <s v="Noviembre"/>
    <s v="Aes Gener"/>
    <s v="Ventanas 2"/>
    <m/>
    <s v="Carbón"/>
    <n v="124037.268"/>
    <n v="49242.795396000001"/>
    <s v="Ton"/>
    <s v="SIC"/>
    <n v="129688.97749381093"/>
    <n v="9.5964359667724805E-2"/>
    <d v="1977-01-01T00:00:00"/>
    <b v="1"/>
    <b v="0"/>
    <x v="0"/>
  </r>
  <r>
    <x v="3"/>
    <n v="11"/>
    <s v="Noviembre"/>
    <s v="Andina"/>
    <s v="Termoeléctrica Andina"/>
    <s v="CTA"/>
    <s v="Carbón"/>
    <n v="57010"/>
    <n v="20684.7"/>
    <s v="Ton"/>
    <s v="SING"/>
    <n v="54476.549740800001"/>
    <n v="4.0310343360000014E-2"/>
    <d v="2011-07-15T00:00:00"/>
    <b v="0"/>
    <b v="0"/>
    <x v="1"/>
  </r>
  <r>
    <x v="3"/>
    <n v="11"/>
    <s v="Noviembre"/>
    <s v="Angamos"/>
    <s v="Termoeléctrica Angamos"/>
    <s v="ANG1"/>
    <s v="Carbón"/>
    <n v="49169.8508"/>
    <n v="19140.400000000001"/>
    <s v="Ton"/>
    <s v="SING"/>
    <n v="50409.382425600001"/>
    <n v="3.7300811520000005E-2"/>
    <d v="2011-04-11T00:00:00"/>
    <b v="0"/>
    <b v="1"/>
    <x v="2"/>
  </r>
  <r>
    <x v="3"/>
    <n v="11"/>
    <s v="Noviembre"/>
    <s v="Angamos"/>
    <s v="Termoeléctrica Angamos"/>
    <s v="ANG2"/>
    <s v="Carbón"/>
    <n v="150734.62169999999"/>
    <n v="57345.4"/>
    <s v="Ton"/>
    <s v="SING"/>
    <n v="151028.51554560001"/>
    <n v="0.11175471552000002"/>
    <d v="2011-04-11T00:00:00"/>
    <b v="0"/>
    <b v="1"/>
    <x v="2"/>
  </r>
  <r>
    <x v="3"/>
    <n v="11"/>
    <s v="Noviembre"/>
    <s v="Celta"/>
    <s v="Termoeléctrica Tarapacá"/>
    <s v="CTTAR"/>
    <s v="Carbón"/>
    <n v="90634.956000000006"/>
    <n v="38041"/>
    <s v="Ton"/>
    <s v="SING"/>
    <n v="100187.21222399999"/>
    <n v="7.4134300800000011E-2"/>
    <d v="1995-01-01T00:00:00"/>
    <b v="1"/>
    <b v="0"/>
    <x v="0"/>
  </r>
  <r>
    <x v="3"/>
    <n v="11"/>
    <s v="Noviembre"/>
    <s v="Colbún"/>
    <s v="Santa María"/>
    <m/>
    <s v="Carbón"/>
    <n v="19980.593100000002"/>
    <n v="6993.2075850000001"/>
    <s v="Ton"/>
    <s v="SIC"/>
    <n v="18417.759061141442"/>
    <n v="1.3628362941648002E-2"/>
    <d v="2012-08-15T00:00:00"/>
    <b v="0"/>
    <b v="0"/>
    <x v="1"/>
  </r>
  <r>
    <x v="3"/>
    <n v="11"/>
    <s v="Noviembre"/>
    <s v="E-Cl"/>
    <s v="Termoeléctrica Mejillones"/>
    <s v="CTM1"/>
    <s v="Carbón"/>
    <n v="81185"/>
    <n v="32981.300000000003"/>
    <s v="Ton"/>
    <s v="SING"/>
    <n v="86861.662483200009"/>
    <n v="6.4273957440000015E-2"/>
    <d v="1998-03-31T00:00:00"/>
    <b v="1"/>
    <b v="0"/>
    <x v="0"/>
  </r>
  <r>
    <x v="3"/>
    <n v="11"/>
    <s v="Noviembre"/>
    <s v="E-Cl"/>
    <s v="Termoeléctrica Mejillones"/>
    <s v="CTM2"/>
    <s v="Carbón"/>
    <n v="82849"/>
    <n v="32354.5"/>
    <s v="Ton"/>
    <s v="SING"/>
    <n v="85210.881887999989"/>
    <n v="6.3052449600000005E-2"/>
    <d v="1998-03-31T00:00:00"/>
    <b v="1"/>
    <b v="0"/>
    <x v="0"/>
  </r>
  <r>
    <x v="3"/>
    <n v="11"/>
    <s v="Noviembre"/>
    <s v="E-Cl"/>
    <s v="Termoeléctrica Tocopilla"/>
    <s v="U15"/>
    <s v="Carbón"/>
    <n v="33013.665000000001"/>
    <n v="13829.2"/>
    <s v="Ton"/>
    <s v="SING"/>
    <n v="36421.466188799997"/>
    <n v="2.6950344960000004E-2"/>
    <d v="1993-01-01T00:00:00"/>
    <b v="1"/>
    <b v="0"/>
    <x v="0"/>
  </r>
  <r>
    <x v="3"/>
    <n v="11"/>
    <s v="Noviembre"/>
    <s v="E-Cl"/>
    <s v="Termoeléctrica Tocopilla"/>
    <s v="U14"/>
    <s v="Carbón"/>
    <n v="62753.37"/>
    <n v="27141.599999999999"/>
    <s v="Ton"/>
    <s v="SING"/>
    <n v="71481.854822399982"/>
    <n v="5.2893550079999997E-2"/>
    <d v="1993-01-01T00:00:00"/>
    <b v="1"/>
    <b v="0"/>
    <x v="0"/>
  </r>
  <r>
    <x v="3"/>
    <n v="11"/>
    <s v="Noviembre"/>
    <s v="E-Cl"/>
    <s v="Termoeléctrica Tocopilla"/>
    <s v="U12"/>
    <s v="Carbón"/>
    <n v="15352.52"/>
    <n v="7334.4"/>
    <s v="Ton"/>
    <s v="SING"/>
    <n v="19316.3452416"/>
    <n v="1.4293278720000002E-2"/>
    <d v="1993-01-01T00:00:00"/>
    <b v="1"/>
    <b v="0"/>
    <x v="0"/>
  </r>
  <r>
    <x v="3"/>
    <n v="11"/>
    <s v="Noviembre"/>
    <s v="E-Cl"/>
    <s v="Termoeléctrica Tocopilla"/>
    <s v="U13"/>
    <s v="Carbón"/>
    <n v="22732.04"/>
    <n v="10279.799999999999"/>
    <s v="Ton"/>
    <s v="SING"/>
    <n v="27073.539187199996"/>
    <n v="2.0033274239999999E-2"/>
    <d v="1993-01-01T00:00:00"/>
    <b v="1"/>
    <b v="0"/>
    <x v="0"/>
  </r>
  <r>
    <x v="3"/>
    <n v="11"/>
    <s v="Noviembre"/>
    <s v="Eléctrica Ventanas"/>
    <s v="Nueva Ventanas"/>
    <m/>
    <s v="Carbón"/>
    <n v="69658.278399999996"/>
    <n v="26470.145791999999"/>
    <s v="Ton"/>
    <s v="SIC"/>
    <n v="69713.470047141891"/>
    <n v="5.1585020119449605E-2"/>
    <d v="2010-02-11T00:00:00"/>
    <b v="1"/>
    <b v="0"/>
    <x v="0"/>
  </r>
  <r>
    <x v="3"/>
    <n v="11"/>
    <s v="Noviembre"/>
    <s v="Enel"/>
    <s v="Bocamina"/>
    <m/>
    <s v="Carbón"/>
    <n v="83531.22"/>
    <n v="31741.863600000001"/>
    <s v="Ton"/>
    <s v="SIC"/>
    <n v="83597.4034562304"/>
    <n v="6.1858543783680005E-2"/>
    <d v="1970-01-01T00:00:00"/>
    <b v="1"/>
    <b v="0"/>
    <x v="0"/>
  </r>
  <r>
    <x v="3"/>
    <n v="11"/>
    <s v="Noviembre"/>
    <s v="Guacolda"/>
    <s v="Guacolda 1"/>
    <m/>
    <s v="Carbón"/>
    <n v="72811.459999999992"/>
    <n v="26212.125599999996"/>
    <s v="Ton"/>
    <s v="SIC"/>
    <n v="69033.931556198382"/>
    <n v="5.1082190369279995E-2"/>
    <d v="1995-01-01T00:00:00"/>
    <b v="1"/>
    <b v="0"/>
    <x v="0"/>
  </r>
  <r>
    <x v="3"/>
    <n v="11"/>
    <s v="Noviembre"/>
    <s v="Guacolda"/>
    <s v="Guacolda 3"/>
    <m/>
    <s v="Carbón"/>
    <n v="99284.944000000003"/>
    <n v="34749.7304"/>
    <s v="Ton"/>
    <s v="SIC"/>
    <n v="91519.113964185599"/>
    <n v="6.7720274603520009E-2"/>
    <d v="2009-01-01T00:00:00"/>
    <b v="1"/>
    <b v="0"/>
    <x v="0"/>
  </r>
  <r>
    <x v="3"/>
    <n v="11"/>
    <s v="Noviembre"/>
    <s v="Guacolda"/>
    <s v="Guacolda 4"/>
    <m/>
    <s v="Carbón"/>
    <n v="78577.455000000002"/>
    <n v="27502.109249999998"/>
    <s v="Ton"/>
    <s v="SIC"/>
    <n v="72431.315055791987"/>
    <n v="5.3596110506400001E-2"/>
    <d v="2010-01-01T00:00:00"/>
    <b v="1"/>
    <b v="0"/>
    <x v="0"/>
  </r>
  <r>
    <x v="3"/>
    <n v="11"/>
    <s v="Noviembre"/>
    <s v="Hornitos"/>
    <s v="Termoeléctrica Hornitos"/>
    <s v="CTH"/>
    <s v="Carbón"/>
    <n v="40388"/>
    <n v="14218.2"/>
    <s v="Ton"/>
    <s v="SING"/>
    <n v="37445.961484799998"/>
    <n v="2.7708428160000003E-2"/>
    <d v="2011-08-05T00:00:00"/>
    <b v="0"/>
    <b v="0"/>
    <x v="1"/>
  </r>
  <r>
    <x v="3"/>
    <n v="12"/>
    <s v="Diciembre"/>
    <s v="Aes Gener"/>
    <s v="Termoeléctrica Norgener"/>
    <s v="NTO2"/>
    <s v="Carbón"/>
    <n v="99650.62"/>
    <n v="37004.6"/>
    <s v="Ton"/>
    <s v="SING"/>
    <n v="97457.682854399987"/>
    <n v="7.2114564480000004E-2"/>
    <d v="1997-04-07T00:00:00"/>
    <b v="1"/>
    <b v="0"/>
    <x v="0"/>
  </r>
  <r>
    <x v="3"/>
    <n v="12"/>
    <s v="Diciembre"/>
    <s v="Aes Gener"/>
    <s v="Termoeléctrica Norgener"/>
    <s v="NTO1"/>
    <s v="Carbón"/>
    <n v="99453.928400000004"/>
    <n v="37294.6"/>
    <s v="Ton"/>
    <s v="SING"/>
    <n v="98221.445414399976"/>
    <n v="7.267971647999999E-2"/>
    <d v="1997-04-07T00:00:00"/>
    <b v="1"/>
    <b v="0"/>
    <x v="0"/>
  </r>
  <r>
    <x v="3"/>
    <n v="12"/>
    <s v="Diciembre"/>
    <s v="Aes Gener"/>
    <s v="Ventanas 1"/>
    <m/>
    <s v="Carbón"/>
    <n v="78294.194999999992"/>
    <n v="32492.090924999997"/>
    <s v="Ton"/>
    <s v="SIC"/>
    <n v="85573.250153899178"/>
    <n v="6.3320586794639991E-2"/>
    <d v="1964-01-01T00:00:00"/>
    <b v="1"/>
    <b v="0"/>
    <x v="0"/>
  </r>
  <r>
    <x v="3"/>
    <n v="12"/>
    <s v="Diciembre"/>
    <s v="Aes Gener"/>
    <s v="Ventanas 2"/>
    <m/>
    <s v="Carbón"/>
    <n v="147799.83599999998"/>
    <n v="58676.534891999996"/>
    <s v="Ton"/>
    <s v="SIC"/>
    <n v="154534.27758980429"/>
    <n v="0.1143488311975296"/>
    <d v="1977-01-01T00:00:00"/>
    <b v="1"/>
    <b v="0"/>
    <x v="0"/>
  </r>
  <r>
    <x v="3"/>
    <n v="12"/>
    <s v="Diciembre"/>
    <s v="Andina"/>
    <s v="Termoeléctrica Andina"/>
    <s v="CTA"/>
    <s v="Carbón"/>
    <n v="107909"/>
    <n v="38850.6"/>
    <s v="Ton"/>
    <s v="SING"/>
    <n v="102319.42659839999"/>
    <n v="7.5712049279999999E-2"/>
    <d v="2011-07-15T00:00:00"/>
    <b v="0"/>
    <b v="0"/>
    <x v="1"/>
  </r>
  <r>
    <x v="3"/>
    <n v="12"/>
    <s v="Diciembre"/>
    <s v="Angamos"/>
    <s v="Termoeléctrica Angamos"/>
    <s v="ANG1"/>
    <s v="Carbón"/>
    <n v="91072.227700000003"/>
    <n v="35546.199999999997"/>
    <s v="Ton"/>
    <s v="SING"/>
    <n v="93616.747276799986"/>
    <n v="6.9272434560000012E-2"/>
    <d v="2011-04-11T00:00:00"/>
    <b v="0"/>
    <b v="1"/>
    <x v="2"/>
  </r>
  <r>
    <x v="3"/>
    <n v="12"/>
    <s v="Diciembre"/>
    <s v="Angamos"/>
    <s v="Termoeléctrica Angamos"/>
    <s v="ANG2"/>
    <s v="Carbón"/>
    <n v="151939.38140000001"/>
    <n v="58087.7"/>
    <s v="Ton"/>
    <s v="SING"/>
    <n v="152983.4843328"/>
    <n v="0.11320130976000002"/>
    <d v="2011-04-11T00:00:00"/>
    <b v="0"/>
    <b v="1"/>
    <x v="2"/>
  </r>
  <r>
    <x v="3"/>
    <n v="12"/>
    <s v="Diciembre"/>
    <s v="Celta"/>
    <s v="Termoeléctrica Tarapacá"/>
    <s v="CTTAR"/>
    <s v="Carbón"/>
    <n v="32400.330999999998"/>
    <n v="13639.8"/>
    <s v="Ton"/>
    <s v="SING"/>
    <n v="35922.6502272"/>
    <n v="2.658124224E-2"/>
    <d v="1995-01-01T00:00:00"/>
    <b v="1"/>
    <b v="0"/>
    <x v="0"/>
  </r>
  <r>
    <x v="3"/>
    <n v="12"/>
    <s v="Diciembre"/>
    <s v="Colbún"/>
    <s v="Santa María"/>
    <m/>
    <s v="Carbón"/>
    <n v="49863.212099999997"/>
    <n v="17452.124234999999"/>
    <s v="Ton"/>
    <s v="SIC"/>
    <n v="45963.031321247036"/>
    <n v="3.4010699709168001E-2"/>
    <d v="2012-08-15T00:00:00"/>
    <b v="0"/>
    <b v="0"/>
    <x v="1"/>
  </r>
  <r>
    <x v="3"/>
    <n v="12"/>
    <s v="Diciembre"/>
    <s v="E-Cl"/>
    <s v="Termoeléctrica Mejillones"/>
    <s v="CTM1"/>
    <s v="Carbón"/>
    <n v="106546"/>
    <n v="43243"/>
    <s v="Ton"/>
    <s v="SING"/>
    <n v="113887.53235199998"/>
    <n v="8.4271958399999999E-2"/>
    <d v="1998-03-31T00:00:00"/>
    <b v="1"/>
    <b v="0"/>
    <x v="0"/>
  </r>
  <r>
    <x v="3"/>
    <n v="12"/>
    <s v="Diciembre"/>
    <s v="E-Cl"/>
    <s v="Termoeléctrica Mejillones"/>
    <s v="CTM2"/>
    <s v="Carbón"/>
    <n v="111378"/>
    <n v="43377.4"/>
    <s v="Ton"/>
    <s v="SING"/>
    <n v="114241.49679359999"/>
    <n v="8.4533877120000003E-2"/>
    <d v="1998-03-31T00:00:00"/>
    <b v="1"/>
    <b v="0"/>
    <x v="0"/>
  </r>
  <r>
    <x v="3"/>
    <n v="12"/>
    <s v="Diciembre"/>
    <s v="E-Cl"/>
    <s v="Termoeléctrica Tocopilla"/>
    <s v="U12"/>
    <s v="Carbón"/>
    <n v="3311.12"/>
    <n v="1582.3"/>
    <s v="Ton"/>
    <s v="SING"/>
    <n v="4167.2465471999994"/>
    <n v="3.08358624E-3"/>
    <d v="1993-01-01T00:00:00"/>
    <b v="1"/>
    <b v="0"/>
    <x v="0"/>
  </r>
  <r>
    <x v="3"/>
    <n v="12"/>
    <s v="Diciembre"/>
    <s v="E-Cl"/>
    <s v="Termoeléctrica Tocopilla"/>
    <s v="U13"/>
    <s v="Carbón"/>
    <n v="18621.8"/>
    <n v="8400.7000000000007"/>
    <s v="Ton"/>
    <s v="SING"/>
    <n v="22124.621164799999"/>
    <n v="1.6371284160000003E-2"/>
    <d v="1993-01-01T00:00:00"/>
    <b v="1"/>
    <b v="0"/>
    <x v="0"/>
  </r>
  <r>
    <x v="3"/>
    <n v="12"/>
    <s v="Diciembre"/>
    <s v="E-Cl"/>
    <s v="Termoeléctrica Tocopilla"/>
    <s v="U14"/>
    <s v="Carbón"/>
    <n v="70180.604999999996"/>
    <n v="30285.1"/>
    <s v="Ton"/>
    <s v="SING"/>
    <n v="79760.777606399992"/>
    <n v="5.9019602880000001E-2"/>
    <d v="1993-01-01T00:00:00"/>
    <b v="1"/>
    <b v="0"/>
    <x v="0"/>
  </r>
  <r>
    <x v="3"/>
    <n v="12"/>
    <s v="Diciembre"/>
    <s v="E-Cl"/>
    <s v="Termoeléctrica Tocopilla"/>
    <s v="U15"/>
    <s v="Carbón"/>
    <n v="56911.724999999999"/>
    <n v="23385.200000000001"/>
    <s v="Ton"/>
    <s v="SING"/>
    <n v="61588.759372799999"/>
    <n v="4.5573077760000011E-2"/>
    <d v="1993-01-01T00:00:00"/>
    <b v="1"/>
    <b v="0"/>
    <x v="0"/>
  </r>
  <r>
    <x v="3"/>
    <n v="12"/>
    <s v="Diciembre"/>
    <s v="Eléctrica Ventanas"/>
    <s v="Nueva Ventanas"/>
    <m/>
    <s v="Carbón"/>
    <n v="98501.616999999998"/>
    <n v="37430.614459999997"/>
    <s v="Ton"/>
    <s v="SIC"/>
    <n v="98579.661801181428"/>
    <n v="7.2944781459648014E-2"/>
    <d v="2010-02-11T00:00:00"/>
    <b v="1"/>
    <b v="0"/>
    <x v="0"/>
  </r>
  <r>
    <x v="3"/>
    <n v="12"/>
    <s v="Diciembre"/>
    <s v="Enel"/>
    <s v="Bocamina"/>
    <m/>
    <s v="Carbón"/>
    <n v="88653.28"/>
    <n v="33688.246399999996"/>
    <s v="Ton"/>
    <s v="SIC"/>
    <n v="88723.521766809587"/>
    <n v="6.5651654584319999E-2"/>
    <d v="1970-01-01T00:00:00"/>
    <b v="1"/>
    <b v="0"/>
    <x v="0"/>
  </r>
  <r>
    <x v="3"/>
    <n v="12"/>
    <s v="Diciembre"/>
    <s v="Guacolda"/>
    <s v="Guacolda 1"/>
    <m/>
    <s v="Carbón"/>
    <n v="90270.080000000002"/>
    <n v="32497.228800000001"/>
    <s v="Ton"/>
    <s v="SIC"/>
    <n v="85586.781590323197"/>
    <n v="6.3330599485440009E-2"/>
    <d v="1995-01-01T00:00:00"/>
    <b v="1"/>
    <b v="0"/>
    <x v="0"/>
  </r>
  <r>
    <x v="3"/>
    <n v="12"/>
    <s v="Diciembre"/>
    <s v="Guacolda"/>
    <s v="Guacolda 3"/>
    <m/>
    <s v="Carbón"/>
    <n v="87558.042000000001"/>
    <n v="30645.314699999999"/>
    <s v="Ton"/>
    <s v="SIC"/>
    <n v="80709.4620940608"/>
    <n v="5.9721589287360002E-2"/>
    <d v="2009-01-01T00:00:00"/>
    <b v="1"/>
    <b v="0"/>
    <x v="0"/>
  </r>
  <r>
    <x v="3"/>
    <n v="12"/>
    <s v="Diciembre"/>
    <s v="Guacolda"/>
    <s v="Guacolda 4"/>
    <m/>
    <s v="Carbón"/>
    <n v="103642.96500000001"/>
    <n v="36275.037750000003"/>
    <s v="Ton"/>
    <s v="SIC"/>
    <n v="95536.261020816004"/>
    <n v="7.0692793567200013E-2"/>
    <d v="2010-01-01T00:00:00"/>
    <b v="1"/>
    <b v="0"/>
    <x v="0"/>
  </r>
  <r>
    <x v="3"/>
    <n v="12"/>
    <s v="Diciembre"/>
    <s v="Hornitos"/>
    <s v="Termoeléctrica Hornitos"/>
    <s v="CTH"/>
    <s v="Carbón"/>
    <n v="109252"/>
    <n v="38320.199999999997"/>
    <s v="Ton"/>
    <s v="SING"/>
    <n v="100922.53121279998"/>
    <n v="7.4678405759999983E-2"/>
    <d v="2011-08-05T00:00:00"/>
    <b v="0"/>
    <b v="0"/>
    <x v="1"/>
  </r>
  <r>
    <x v="4"/>
    <n v="1"/>
    <s v="Enero"/>
    <s v="Aes Gener"/>
    <s v="Termoeléctrica Norgener"/>
    <s v="NTO2"/>
    <s v="Carbón"/>
    <n v="100613.4936"/>
    <n v="37348.6"/>
    <s v="Ton"/>
    <s v="SING"/>
    <n v="98363.663270399993"/>
    <n v="7.2784951680000001E-2"/>
    <d v="1997-04-07T00:00:00"/>
    <b v="1"/>
    <b v="0"/>
    <x v="0"/>
  </r>
  <r>
    <x v="4"/>
    <n v="1"/>
    <s v="Enero"/>
    <s v="Aes Gener"/>
    <s v="Termoeléctrica Norgener"/>
    <s v="NTO1"/>
    <s v="Carbón"/>
    <n v="100869.61010000001"/>
    <n v="37802.199999999997"/>
    <s v="Ton"/>
    <s v="SING"/>
    <n v="99558.293260799983"/>
    <n v="7.3668927359999997E-2"/>
    <d v="1997-04-07T00:00:00"/>
    <b v="1"/>
    <b v="0"/>
    <x v="0"/>
  </r>
  <r>
    <x v="4"/>
    <n v="1"/>
    <s v="Enero"/>
    <s v="Aes Gener"/>
    <s v="Ventanas 1"/>
    <m/>
    <s v="Carbón"/>
    <n v="73522.89"/>
    <n v="30511.999349999998"/>
    <s v="Ton"/>
    <s v="SIC"/>
    <n v="80358.354256118386"/>
    <n v="5.9461784333279998E-2"/>
    <d v="1964-01-01T00:00:00"/>
    <b v="1"/>
    <b v="0"/>
    <x v="0"/>
  </r>
  <r>
    <x v="4"/>
    <n v="1"/>
    <s v="Enero"/>
    <s v="Aes Gener"/>
    <s v="Ventanas 2"/>
    <m/>
    <s v="Carbón"/>
    <n v="114567.696"/>
    <n v="45483.375312000004"/>
    <s v="Ton"/>
    <s v="SIC"/>
    <n v="119787.92815770318"/>
    <n v="8.8638001808025627E-2"/>
    <d v="1977-01-01T00:00:00"/>
    <b v="1"/>
    <b v="0"/>
    <x v="0"/>
  </r>
  <r>
    <x v="4"/>
    <n v="1"/>
    <s v="Enero"/>
    <s v="E-Cl"/>
    <s v="Termoeléctrica Mejillones"/>
    <s v="CTM1"/>
    <s v="Carbón"/>
    <n v="110973"/>
    <n v="45045.3"/>
    <s v="Ton"/>
    <s v="SING"/>
    <n v="118634.1849792"/>
    <n v="8.7784280640000004E-2"/>
    <d v="1998-03-31T00:00:00"/>
    <b v="1"/>
    <b v="0"/>
    <x v="0"/>
  </r>
  <r>
    <x v="4"/>
    <n v="1"/>
    <s v="Enero"/>
    <s v="E-Cl"/>
    <s v="Termoeléctrica Mejillones"/>
    <s v="CTM2"/>
    <s v="Carbón"/>
    <n v="114684"/>
    <n v="44646.7"/>
    <s v="Ton"/>
    <s v="SING"/>
    <n v="117584.40650879998"/>
    <n v="8.7007488960000004E-2"/>
    <d v="1998-03-31T00:00:00"/>
    <b v="1"/>
    <b v="0"/>
    <x v="0"/>
  </r>
  <r>
    <x v="4"/>
    <n v="1"/>
    <s v="Enero"/>
    <s v="E-Cl"/>
    <s v="Termoeléctrica Tocopilla"/>
    <s v="U15"/>
    <s v="Carbón"/>
    <n v="83577.225000000006"/>
    <n v="34206.400000000001"/>
    <s v="Ton"/>
    <s v="SING"/>
    <n v="90088.164249599999"/>
    <n v="6.6661432320000005E-2"/>
    <d v="1993-01-01T00:00:00"/>
    <b v="1"/>
    <b v="0"/>
    <x v="0"/>
  </r>
  <r>
    <x v="4"/>
    <n v="1"/>
    <s v="Enero"/>
    <s v="E-Cl"/>
    <s v="Termoeléctrica Tocopilla"/>
    <s v="U12"/>
    <s v="Carbón"/>
    <n v="10401.879999999999"/>
    <n v="4971.7"/>
    <s v="Ton"/>
    <s v="SING"/>
    <n v="13093.7873088"/>
    <n v="9.6888489600000013E-3"/>
    <d v="1993-01-01T00:00:00"/>
    <b v="1"/>
    <b v="0"/>
    <x v="0"/>
  </r>
  <r>
    <x v="4"/>
    <n v="1"/>
    <s v="Enero"/>
    <s v="E-Cl"/>
    <s v="Termoeléctrica Tocopilla"/>
    <s v="U14"/>
    <s v="Carbón"/>
    <n v="73673.31"/>
    <n v="31368.799999999999"/>
    <s v="Ton"/>
    <s v="SING"/>
    <n v="82614.879283199989"/>
    <n v="6.1131517440000005E-2"/>
    <d v="1993-01-01T00:00:00"/>
    <b v="1"/>
    <b v="0"/>
    <x v="0"/>
  </r>
  <r>
    <x v="4"/>
    <n v="1"/>
    <s v="Enero"/>
    <s v="E-Cl"/>
    <s v="Termoeléctrica Tocopilla"/>
    <s v="U13"/>
    <s v="Carbón"/>
    <n v="26342.605"/>
    <n v="11904.1"/>
    <s v="Ton"/>
    <s v="SING"/>
    <n v="31351.399622399997"/>
    <n v="2.3198710080000001E-2"/>
    <d v="1993-01-01T00:00:00"/>
    <b v="1"/>
    <b v="0"/>
    <x v="0"/>
  </r>
  <r>
    <x v="4"/>
    <n v="1"/>
    <s v="Enero"/>
    <s v="Eléctrica Ventanas"/>
    <s v="Nueva Ventanas"/>
    <m/>
    <s v="Carbón"/>
    <n v="180441.81719999999"/>
    <n v="68567.890535999992"/>
    <s v="Ton"/>
    <s v="SIC"/>
    <n v="180584.78486060386"/>
    <n v="0.13362510507655678"/>
    <d v="2010-02-11T00:00:00"/>
    <b v="1"/>
    <b v="0"/>
    <x v="0"/>
  </r>
  <r>
    <x v="4"/>
    <n v="1"/>
    <s v="Enero"/>
    <s v="Enel"/>
    <s v="Bocamina"/>
    <m/>
    <s v="Carbón"/>
    <n v="86645.440000000002"/>
    <n v="32925.267200000002"/>
    <s v="Ton"/>
    <s v="SIC"/>
    <n v="86714.090915020803"/>
    <n v="6.4164760719360003E-2"/>
    <d v="1970-01-01T00:00:00"/>
    <b v="1"/>
    <b v="0"/>
    <x v="0"/>
  </r>
  <r>
    <x v="4"/>
    <n v="1"/>
    <s v="Enero"/>
    <s v="Guacolda"/>
    <s v="Guacolda 1"/>
    <m/>
    <s v="Carbón"/>
    <n v="85123.58"/>
    <n v="30644.488799999999"/>
    <s v="Ton"/>
    <s v="SIC"/>
    <n v="80707.2869509632"/>
    <n v="5.9719979773439999E-2"/>
    <d v="1995-01-01T00:00:00"/>
    <b v="1"/>
    <b v="0"/>
    <x v="0"/>
  </r>
  <r>
    <x v="4"/>
    <n v="1"/>
    <s v="Enero"/>
    <s v="Guacolda"/>
    <s v="Guacolda 2"/>
    <m/>
    <s v="Carbón"/>
    <n v="44208.2"/>
    <n v="15914.951999999997"/>
    <s v="Ton"/>
    <s v="SIC"/>
    <n v="41914.636144127988"/>
    <n v="3.1015058457599998E-2"/>
    <d v="1996-01-01T00:00:00"/>
    <b v="1"/>
    <b v="0"/>
    <x v="0"/>
  </r>
  <r>
    <x v="4"/>
    <n v="1"/>
    <s v="Enero"/>
    <s v="Guacolda"/>
    <s v="Guacolda 3"/>
    <m/>
    <s v="Carbón"/>
    <n v="99030.58"/>
    <n v="34660.703000000001"/>
    <s v="Ton"/>
    <s v="SIC"/>
    <n v="91284.645705792005"/>
    <n v="6.7546778006400021E-2"/>
    <d v="2009-01-01T00:00:00"/>
    <b v="1"/>
    <b v="0"/>
    <x v="0"/>
  </r>
  <r>
    <x v="4"/>
    <n v="1"/>
    <s v="Enero"/>
    <s v="Guacolda"/>
    <s v="Guacolda 4"/>
    <m/>
    <s v="Carbón"/>
    <n v="102498.3"/>
    <n v="35874.404999999999"/>
    <s v="Ton"/>
    <s v="SIC"/>
    <n v="94481.128969919999"/>
    <n v="6.9912040464000014E-2"/>
    <d v="2010-01-01T00:00:00"/>
    <b v="1"/>
    <b v="0"/>
    <x v="0"/>
  </r>
  <r>
    <x v="4"/>
    <n v="1"/>
    <s v="Enero"/>
    <s v="Hornitos"/>
    <s v="Termoeléctrica Hornitos"/>
    <s v="CTH"/>
    <s v="Carbón"/>
    <n v="116222"/>
    <n v="40674.6"/>
    <s v="Ton"/>
    <s v="SING"/>
    <n v="107123.2297344"/>
    <n v="7.9266660480000001E-2"/>
    <d v="2011-08-05T00:00:00"/>
    <b v="0"/>
    <b v="0"/>
    <x v="1"/>
  </r>
  <r>
    <x v="4"/>
    <n v="2"/>
    <s v="Febrero"/>
    <s v="Aes Gener"/>
    <s v="Termoeléctrica Norgener"/>
    <s v="NTO1"/>
    <s v="Carbón"/>
    <n v="93371.121799999994"/>
    <n v="35003.9"/>
    <s v="Ton"/>
    <s v="SING"/>
    <n v="92188.511289600006"/>
    <n v="6.8215600320000014E-2"/>
    <d v="1997-04-07T00:00:00"/>
    <b v="1"/>
    <b v="0"/>
    <x v="0"/>
  </r>
  <r>
    <x v="4"/>
    <n v="2"/>
    <s v="Febrero"/>
    <s v="Aes Gener"/>
    <s v="Termoeléctrica Norgener"/>
    <s v="NTO2"/>
    <s v="Carbón"/>
    <n v="91896.723700000002"/>
    <n v="34153.699999999997"/>
    <s v="Ton"/>
    <s v="SING"/>
    <n v="89949.370156799981"/>
    <n v="6.6558730560000001E-2"/>
    <d v="1997-04-07T00:00:00"/>
    <b v="1"/>
    <b v="0"/>
    <x v="0"/>
  </r>
  <r>
    <x v="4"/>
    <n v="2"/>
    <s v="Febrero"/>
    <s v="Aes Gener"/>
    <s v="Ventanas 1"/>
    <m/>
    <s v="Carbón"/>
    <n v="72496.62"/>
    <n v="30086.097299999998"/>
    <s v="Ton"/>
    <s v="SIC"/>
    <n v="79236.671359507192"/>
    <n v="5.8631786418240003E-2"/>
    <d v="1964-01-01T00:00:00"/>
    <b v="1"/>
    <b v="0"/>
    <x v="0"/>
  </r>
  <r>
    <x v="4"/>
    <n v="2"/>
    <s v="Febrero"/>
    <s v="Aes Gener"/>
    <s v="Ventanas 2"/>
    <m/>
    <s v="Carbón"/>
    <n v="133941.024"/>
    <n v="53174.586528000007"/>
    <s v="Ton"/>
    <s v="SIC"/>
    <n v="140043.99425367863"/>
    <n v="0.10362663422576644"/>
    <d v="1977-01-01T00:00:00"/>
    <b v="1"/>
    <b v="0"/>
    <x v="0"/>
  </r>
  <r>
    <x v="4"/>
    <n v="2"/>
    <s v="Febrero"/>
    <s v="Colbún"/>
    <s v="Santa María"/>
    <m/>
    <s v="Carbón"/>
    <n v="50219.067600000002"/>
    <n v="17576.67366"/>
    <s v="Ton"/>
    <s v="SIC"/>
    <n v="46291.052658090244"/>
    <n v="3.4253421628608005E-2"/>
    <d v="2012-08-15T00:00:00"/>
    <b v="0"/>
    <b v="0"/>
    <x v="1"/>
  </r>
  <r>
    <x v="4"/>
    <n v="2"/>
    <s v="Febrero"/>
    <s v="E-Cl"/>
    <s v="Termoeléctrica Mejillones"/>
    <s v="CTM2"/>
    <s v="Carbón"/>
    <n v="90419"/>
    <n v="35208.5"/>
    <s v="Ton"/>
    <s v="SING"/>
    <n v="92727.358943999992"/>
    <n v="6.8614324800000001E-2"/>
    <d v="1998-03-31T00:00:00"/>
    <b v="1"/>
    <b v="0"/>
    <x v="0"/>
  </r>
  <r>
    <x v="4"/>
    <n v="2"/>
    <s v="Febrero"/>
    <s v="E-Cl"/>
    <s v="Termoeléctrica Mejillones"/>
    <s v="CTM1"/>
    <s v="Carbón"/>
    <n v="101284"/>
    <n v="41097.699999999997"/>
    <s v="Ton"/>
    <s v="SING"/>
    <n v="108237.53297279999"/>
    <n v="8.0091197759999996E-2"/>
    <d v="1998-03-31T00:00:00"/>
    <b v="1"/>
    <b v="0"/>
    <x v="0"/>
  </r>
  <r>
    <x v="4"/>
    <n v="2"/>
    <s v="Febrero"/>
    <s v="E-Cl"/>
    <s v="Termoeléctrica Tocopilla"/>
    <s v="U13"/>
    <s v="Carbón"/>
    <n v="45871.98"/>
    <n v="20820"/>
    <s v="Ton"/>
    <s v="SING"/>
    <n v="54832.884479999993"/>
    <n v="4.0574015999999997E-2"/>
    <d v="1993-01-01T00:00:00"/>
    <b v="1"/>
    <b v="0"/>
    <x v="0"/>
  </r>
  <r>
    <x v="4"/>
    <n v="2"/>
    <s v="Febrero"/>
    <s v="E-Cl"/>
    <s v="Termoeléctrica Tocopilla"/>
    <s v="U12"/>
    <s v="Carbón"/>
    <n v="19043.28"/>
    <n v="9097.2000000000007"/>
    <s v="Ton"/>
    <s v="SING"/>
    <n v="23958.9681408"/>
    <n v="1.7728623360000004E-2"/>
    <d v="1993-01-01T00:00:00"/>
    <b v="1"/>
    <b v="0"/>
    <x v="0"/>
  </r>
  <r>
    <x v="4"/>
    <n v="2"/>
    <s v="Febrero"/>
    <s v="E-Cl"/>
    <s v="Termoeléctrica Tocopilla"/>
    <s v="U14"/>
    <s v="Carbón"/>
    <n v="69213.39"/>
    <n v="29313.5"/>
    <s v="Ton"/>
    <s v="SING"/>
    <n v="77201.909663999992"/>
    <n v="5.7126148800000012E-2"/>
    <d v="1993-01-01T00:00:00"/>
    <b v="1"/>
    <b v="0"/>
    <x v="0"/>
  </r>
  <r>
    <x v="4"/>
    <n v="2"/>
    <s v="Febrero"/>
    <s v="E-Cl"/>
    <s v="Termoeléctrica Tocopilla"/>
    <s v="U15"/>
    <s v="Carbón"/>
    <n v="80257.919999999998"/>
    <n v="32709.9"/>
    <s v="Ton"/>
    <s v="SING"/>
    <n v="86146.886073600006"/>
    <n v="6.3745053120000006E-2"/>
    <d v="1993-01-01T00:00:00"/>
    <b v="1"/>
    <b v="0"/>
    <x v="0"/>
  </r>
  <r>
    <x v="4"/>
    <n v="2"/>
    <s v="Febrero"/>
    <s v="Eléctrica Ventanas"/>
    <s v="Nueva Ventanas"/>
    <m/>
    <s v="Carbón"/>
    <n v="149726.48559999999"/>
    <n v="56896.064527999995"/>
    <s v="Ton"/>
    <s v="SIC"/>
    <n v="149845.11688907057"/>
    <n v="0.1108790505521664"/>
    <d v="2010-02-11T00:00:00"/>
    <b v="1"/>
    <b v="0"/>
    <x v="0"/>
  </r>
  <r>
    <x v="4"/>
    <n v="2"/>
    <s v="Febrero"/>
    <s v="Enel"/>
    <s v="Bocamina"/>
    <m/>
    <s v="Carbón"/>
    <n v="82903.299999999988"/>
    <n v="31503.253999999997"/>
    <s v="Ton"/>
    <s v="SIC"/>
    <n v="82968.985942655985"/>
    <n v="6.1393541395199994E-2"/>
    <d v="1970-01-01T00:00:00"/>
    <b v="1"/>
    <b v="0"/>
    <x v="0"/>
  </r>
  <r>
    <x v="4"/>
    <n v="2"/>
    <s v="Febrero"/>
    <s v="Guacolda"/>
    <s v="Guacolda 1"/>
    <m/>
    <s v="Carbón"/>
    <n v="76007.459999999992"/>
    <n v="27362.685599999997"/>
    <s v="Ton"/>
    <s v="SIC"/>
    <n v="72064.120008038386"/>
    <n v="5.3324401697279998E-2"/>
    <d v="1995-01-01T00:00:00"/>
    <b v="1"/>
    <b v="0"/>
    <x v="0"/>
  </r>
  <r>
    <x v="4"/>
    <n v="2"/>
    <s v="Febrero"/>
    <s v="Guacolda"/>
    <s v="Guacolda 2"/>
    <m/>
    <s v="Carbón"/>
    <n v="94672.099999999991"/>
    <n v="34081.955999999998"/>
    <s v="Ton"/>
    <s v="SIC"/>
    <n v="89760.420566784"/>
    <n v="6.6418915852799992E-2"/>
    <d v="1996-01-01T00:00:00"/>
    <b v="1"/>
    <b v="0"/>
    <x v="0"/>
  </r>
  <r>
    <x v="4"/>
    <n v="2"/>
    <s v="Febrero"/>
    <s v="Guacolda"/>
    <s v="Guacolda 3"/>
    <m/>
    <s v="Carbón"/>
    <n v="90508.483999999997"/>
    <n v="31677.969399999998"/>
    <s v="Ton"/>
    <s v="SIC"/>
    <n v="83429.127601881584"/>
    <n v="6.1734026766719997E-2"/>
    <d v="2009-01-01T00:00:00"/>
    <b v="1"/>
    <b v="0"/>
    <x v="0"/>
  </r>
  <r>
    <x v="4"/>
    <n v="2"/>
    <s v="Febrero"/>
    <s v="Guacolda"/>
    <s v="Guacolda 4"/>
    <m/>
    <s v="Carbón"/>
    <n v="86729.19"/>
    <n v="30355.216499999999"/>
    <s v="Ton"/>
    <s v="SIC"/>
    <n v="79945.440908256001"/>
    <n v="5.9156245915200002E-2"/>
    <d v="2010-01-01T00:00:00"/>
    <b v="1"/>
    <b v="0"/>
    <x v="0"/>
  </r>
  <r>
    <x v="4"/>
    <n v="2"/>
    <s v="Febrero"/>
    <s v="Hornitos"/>
    <s v="Termoeléctrica Hornitos"/>
    <s v="CTH"/>
    <s v="Carbón"/>
    <n v="106556"/>
    <n v="37346.800000000003"/>
    <s v="Ton"/>
    <s v="SING"/>
    <n v="98358.92267520001"/>
    <n v="7.2781443840000015E-2"/>
    <d v="2011-08-05T00:00:00"/>
    <b v="0"/>
    <b v="0"/>
    <x v="1"/>
  </r>
  <r>
    <x v="4"/>
    <n v="3"/>
    <s v="Marzo"/>
    <s v="Aes Gener"/>
    <s v="Termoeléctrica Norgener"/>
    <s v="NTO2"/>
    <s v="Carbón"/>
    <n v="98120.9274"/>
    <n v="36474.400000000001"/>
    <s v="Ton"/>
    <s v="SING"/>
    <n v="96061.314201600006"/>
    <n v="7.1081310719999999E-2"/>
    <d v="1997-04-07T00:00:00"/>
    <b v="1"/>
    <b v="0"/>
    <x v="0"/>
  </r>
  <r>
    <x v="4"/>
    <n v="3"/>
    <s v="Marzo"/>
    <s v="Aes Gener"/>
    <s v="Termoeléctrica Norgener"/>
    <s v="NTO1"/>
    <s v="Carbón"/>
    <n v="98623.141399999993"/>
    <n v="36974.1"/>
    <s v="Ton"/>
    <s v="SING"/>
    <n v="97377.356102399994"/>
    <n v="7.2055126080000004E-2"/>
    <d v="1997-04-07T00:00:00"/>
    <b v="1"/>
    <b v="0"/>
    <x v="0"/>
  </r>
  <r>
    <x v="4"/>
    <n v="3"/>
    <s v="Marzo"/>
    <s v="Aes Gener"/>
    <s v="Ventanas 1"/>
    <m/>
    <s v="Carbón"/>
    <n v="21008.294999999998"/>
    <n v="8718.4424249999993"/>
    <s v="Ton"/>
    <s v="SIC"/>
    <n v="22961.447950795198"/>
    <n v="1.6990500597840002E-2"/>
    <d v="1964-01-01T00:00:00"/>
    <b v="1"/>
    <b v="0"/>
    <x v="0"/>
  </r>
  <r>
    <x v="4"/>
    <n v="3"/>
    <s v="Marzo"/>
    <s v="Aes Gener"/>
    <s v="Ventanas 2"/>
    <m/>
    <s v="Carbón"/>
    <n v="124024.94399999999"/>
    <n v="49237.902768"/>
    <s v="Ton"/>
    <s v="SIC"/>
    <n v="129676.09195558194"/>
    <n v="9.5954824914278411E-2"/>
    <d v="1977-01-01T00:00:00"/>
    <b v="1"/>
    <b v="0"/>
    <x v="0"/>
  </r>
  <r>
    <x v="4"/>
    <n v="3"/>
    <s v="Marzo"/>
    <s v="Colbún"/>
    <s v="Santa María"/>
    <m/>
    <s v="Carbón"/>
    <n v="84008.702699999994"/>
    <n v="29403.045944999994"/>
    <s v="Ton"/>
    <s v="SIC"/>
    <n v="77437.74359569246"/>
    <n v="5.7300655937615991E-2"/>
    <d v="2012-08-15T00:00:00"/>
    <b v="0"/>
    <b v="0"/>
    <x v="1"/>
  </r>
  <r>
    <x v="4"/>
    <n v="3"/>
    <s v="Marzo"/>
    <s v="E-Cl"/>
    <s v="Termoeléctrica Mejillones"/>
    <s v="CTM1"/>
    <s v="Carbón"/>
    <n v="90166"/>
    <n v="36579.5"/>
    <s v="Ton"/>
    <s v="SING"/>
    <n v="96338.112287999989"/>
    <n v="7.1286129600000012E-2"/>
    <d v="1998-03-31T00:00:00"/>
    <b v="1"/>
    <b v="0"/>
    <x v="0"/>
  </r>
  <r>
    <x v="4"/>
    <n v="3"/>
    <s v="Marzo"/>
    <s v="E-Cl"/>
    <s v="Termoeléctrica Mejillones"/>
    <s v="CTM2"/>
    <s v="Carbón"/>
    <n v="114548"/>
    <n v="44600.9"/>
    <s v="Ton"/>
    <s v="SING"/>
    <n v="117463.78469759999"/>
    <n v="8.6918233920000004E-2"/>
    <d v="1998-03-31T00:00:00"/>
    <b v="1"/>
    <b v="0"/>
    <x v="0"/>
  </r>
  <r>
    <x v="4"/>
    <n v="3"/>
    <s v="Marzo"/>
    <s v="E-Cl"/>
    <s v="Termoeléctrica Tocopilla"/>
    <s v="U13"/>
    <s v="Carbón"/>
    <n v="52765.8"/>
    <n v="24004.3"/>
    <s v="Ton"/>
    <s v="SING"/>
    <n v="63219.260755199997"/>
    <n v="4.6779579840000002E-2"/>
    <d v="1993-01-01T00:00:00"/>
    <b v="1"/>
    <b v="0"/>
    <x v="0"/>
  </r>
  <r>
    <x v="4"/>
    <n v="3"/>
    <s v="Marzo"/>
    <s v="E-Cl"/>
    <s v="Termoeléctrica Tocopilla"/>
    <s v="U12"/>
    <s v="Carbón"/>
    <n v="40724.480000000003"/>
    <n v="19460.2"/>
    <s v="Ton"/>
    <s v="SING"/>
    <n v="51251.628172799996"/>
    <n v="3.7924037760000001E-2"/>
    <d v="1993-01-01T00:00:00"/>
    <b v="1"/>
    <b v="0"/>
    <x v="0"/>
  </r>
  <r>
    <x v="4"/>
    <n v="3"/>
    <s v="Marzo"/>
    <s v="E-Cl"/>
    <s v="Termoeléctrica Tocopilla"/>
    <s v="U15"/>
    <s v="Carbón"/>
    <n v="85846.59"/>
    <n v="34985.800000000003"/>
    <s v="Ton"/>
    <s v="SING"/>
    <n v="92140.841971200003"/>
    <n v="6.8180327040000016E-2"/>
    <d v="1993-01-01T00:00:00"/>
    <b v="1"/>
    <b v="0"/>
    <x v="0"/>
  </r>
  <r>
    <x v="4"/>
    <n v="3"/>
    <s v="Marzo"/>
    <s v="E-Cl"/>
    <s v="Termoeléctrica Tocopilla"/>
    <s v="U14"/>
    <s v="Carbón"/>
    <n v="81744.914999999994"/>
    <n v="34556.6"/>
    <s v="Ton"/>
    <s v="SING"/>
    <n v="91010.4733824"/>
    <n v="6.7343902080000004E-2"/>
    <d v="1993-01-01T00:00:00"/>
    <b v="1"/>
    <b v="0"/>
    <x v="0"/>
  </r>
  <r>
    <x v="4"/>
    <n v="3"/>
    <s v="Marzo"/>
    <s v="Eléctrica Ventanas"/>
    <s v="Nueva Ventanas"/>
    <m/>
    <s v="Carbón"/>
    <n v="183350.04300000001"/>
    <n v="69673.016340000002"/>
    <s v="Ton"/>
    <s v="SIC"/>
    <n v="183495.31490606975"/>
    <n v="0.13577877424339202"/>
    <d v="2010-02-11T00:00:00"/>
    <b v="1"/>
    <b v="0"/>
    <x v="0"/>
  </r>
  <r>
    <x v="4"/>
    <n v="3"/>
    <s v="Marzo"/>
    <s v="Enel"/>
    <s v="Bocamina"/>
    <m/>
    <s v="Carbón"/>
    <n v="85736.459999999992"/>
    <n v="32579.854799999997"/>
    <s v="Ton"/>
    <s v="SIC"/>
    <n v="85804.390711987187"/>
    <n v="6.3491621034239998E-2"/>
    <d v="1970-01-01T00:00:00"/>
    <b v="1"/>
    <b v="0"/>
    <x v="0"/>
  </r>
  <r>
    <x v="4"/>
    <n v="3"/>
    <s v="Marzo"/>
    <s v="Guacolda"/>
    <s v="Guacolda 1"/>
    <m/>
    <s v="Carbón"/>
    <n v="83080.959999999992"/>
    <n v="29909.145599999996"/>
    <s v="Ton"/>
    <s v="SIC"/>
    <n v="78770.640037478384"/>
    <n v="5.8286942945279994E-2"/>
    <d v="1995-01-01T00:00:00"/>
    <b v="1"/>
    <b v="0"/>
    <x v="0"/>
  </r>
  <r>
    <x v="4"/>
    <n v="3"/>
    <s v="Marzo"/>
    <s v="Guacolda"/>
    <s v="Guacolda 2"/>
    <m/>
    <s v="Carbón"/>
    <n v="105281.87999999999"/>
    <n v="37901.476799999997"/>
    <s v="Ton"/>
    <s v="SIC"/>
    <n v="99819.754994995194"/>
    <n v="7.3862397987840014E-2"/>
    <d v="1996-01-01T00:00:00"/>
    <b v="1"/>
    <b v="0"/>
    <x v="0"/>
  </r>
  <r>
    <x v="4"/>
    <n v="3"/>
    <s v="Marzo"/>
    <s v="Guacolda"/>
    <s v="Guacolda 3"/>
    <m/>
    <s v="Carbón"/>
    <n v="101399.232"/>
    <n v="35489.731200000002"/>
    <s v="Ton"/>
    <s v="SIC"/>
    <n v="93468.027431116803"/>
    <n v="6.9162388162560012E-2"/>
    <d v="2009-01-01T00:00:00"/>
    <b v="1"/>
    <b v="0"/>
    <x v="0"/>
  </r>
  <r>
    <x v="4"/>
    <n v="3"/>
    <s v="Marzo"/>
    <s v="Guacolda"/>
    <s v="Guacolda 4"/>
    <m/>
    <s v="Carbón"/>
    <n v="103437.09000000001"/>
    <n v="36202.981500000002"/>
    <s v="Ton"/>
    <s v="SIC"/>
    <n v="95346.489069215997"/>
    <n v="7.0552370347200008E-2"/>
    <d v="2010-01-01T00:00:00"/>
    <b v="1"/>
    <b v="0"/>
    <x v="0"/>
  </r>
  <r>
    <x v="4"/>
    <n v="3"/>
    <s v="Marzo"/>
    <s v="Hornitos"/>
    <s v="Termoeléctrica Hornitos"/>
    <s v="CTH"/>
    <s v="Carbón"/>
    <n v="100894"/>
    <n v="35323.5"/>
    <s v="Ton"/>
    <s v="SING"/>
    <n v="93030.230303999997"/>
    <n v="6.8838436800000014E-2"/>
    <d v="2011-08-05T00:00:00"/>
    <b v="0"/>
    <b v="0"/>
    <x v="1"/>
  </r>
  <r>
    <x v="4"/>
    <n v="4"/>
    <s v="Abril"/>
    <s v="Aes Gener"/>
    <s v="Termoeléctrica Norgener"/>
    <s v="NTO1"/>
    <s v="Carbón"/>
    <n v="95913.881699999998"/>
    <n v="35957.1"/>
    <s v="Ton"/>
    <s v="SING"/>
    <n v="94698.919814399997"/>
    <n v="7.0073196480000002E-2"/>
    <d v="1997-04-07T00:00:00"/>
    <b v="1"/>
    <b v="0"/>
    <x v="0"/>
  </r>
  <r>
    <x v="4"/>
    <n v="4"/>
    <s v="Abril"/>
    <s v="Aes Gener"/>
    <s v="Termoeléctrica Norgener"/>
    <s v="NTO2"/>
    <s v="Carbón"/>
    <n v="94923.337599999999"/>
    <n v="35284.1"/>
    <s v="Ton"/>
    <s v="SING"/>
    <n v="92926.463942399991"/>
    <n v="6.8761654080000012E-2"/>
    <d v="1997-04-07T00:00:00"/>
    <b v="1"/>
    <b v="0"/>
    <x v="0"/>
  </r>
  <r>
    <x v="4"/>
    <n v="4"/>
    <s v="Abril"/>
    <s v="Aes Gener"/>
    <s v="Ventanas 1"/>
    <m/>
    <s v="Carbón"/>
    <n v="57124.305"/>
    <n v="23706.586574999998"/>
    <s v="Ton"/>
    <s v="SIC"/>
    <n v="62435.183625460792"/>
    <n v="4.6199395917359998E-2"/>
    <d v="1964-01-01T00:00:00"/>
    <b v="1"/>
    <b v="0"/>
    <x v="0"/>
  </r>
  <r>
    <x v="4"/>
    <n v="4"/>
    <s v="Abril"/>
    <s v="Aes Gener"/>
    <s v="Ventanas 2"/>
    <m/>
    <s v="Carbón"/>
    <n v="63602.267999999996"/>
    <n v="25250.100395999998"/>
    <s v="Ton"/>
    <s v="SIC"/>
    <n v="66500.280409330939"/>
    <n v="4.92073956517248E-2"/>
    <d v="1977-01-01T00:00:00"/>
    <b v="1"/>
    <b v="0"/>
    <x v="0"/>
  </r>
  <r>
    <x v="4"/>
    <n v="4"/>
    <s v="Abril"/>
    <s v="Colbún"/>
    <s v="Santa María"/>
    <m/>
    <s v="Carbón"/>
    <n v="35902.584900000002"/>
    <n v="12565.904715000001"/>
    <s v="Ton"/>
    <s v="SIC"/>
    <n v="33094.37087532576"/>
    <n v="2.4488435108592003E-2"/>
    <d v="2012-08-15T00:00:00"/>
    <b v="0"/>
    <b v="0"/>
    <x v="1"/>
  </r>
  <r>
    <x v="4"/>
    <n v="4"/>
    <s v="Abril"/>
    <s v="E-Cl"/>
    <s v="Termoeléctrica Mejillones"/>
    <s v="CTM2"/>
    <s v="Carbón"/>
    <n v="100774"/>
    <n v="39228.699999999997"/>
    <s v="Ton"/>
    <s v="SING"/>
    <n v="103315.21495679999"/>
    <n v="7.644889056000001E-2"/>
    <d v="1998-03-31T00:00:00"/>
    <b v="1"/>
    <b v="0"/>
    <x v="0"/>
  </r>
  <r>
    <x v="4"/>
    <n v="4"/>
    <s v="Abril"/>
    <s v="E-Cl"/>
    <s v="Termoeléctrica Mejillones"/>
    <s v="CTM1"/>
    <s v="Carbón"/>
    <n v="106704"/>
    <n v="43320.7"/>
    <s v="Ton"/>
    <s v="SING"/>
    <n v="114092.16804479998"/>
    <n v="8.4423380160000006E-2"/>
    <d v="1998-03-31T00:00:00"/>
    <b v="1"/>
    <b v="0"/>
    <x v="0"/>
  </r>
  <r>
    <x v="4"/>
    <n v="4"/>
    <s v="Abril"/>
    <s v="E-Cl"/>
    <s v="Termoeléctrica Tocopilla"/>
    <s v="U12"/>
    <s v="Carbón"/>
    <n v="150.36000000000001"/>
    <n v="71.8"/>
    <s v="Ton"/>
    <s v="SING"/>
    <n v="189.09707519999998"/>
    <n v="1.3992384000000003E-4"/>
    <d v="1993-01-01T00:00:00"/>
    <b v="1"/>
    <b v="0"/>
    <x v="0"/>
  </r>
  <r>
    <x v="4"/>
    <n v="4"/>
    <s v="Abril"/>
    <s v="E-Cl"/>
    <s v="Termoeléctrica Tocopilla"/>
    <s v="U13"/>
    <s v="Carbón"/>
    <n v="47794.139000000003"/>
    <n v="21758.799999999999"/>
    <s v="Ton"/>
    <s v="SING"/>
    <n v="57305.368243199999"/>
    <n v="4.2403549440000007E-2"/>
    <d v="1993-01-01T00:00:00"/>
    <b v="1"/>
    <b v="0"/>
    <x v="0"/>
  </r>
  <r>
    <x v="4"/>
    <n v="4"/>
    <s v="Abril"/>
    <s v="E-Cl"/>
    <s v="Termoeléctrica Tocopilla"/>
    <s v="U14"/>
    <s v="Carbón"/>
    <n v="87474.828999999998"/>
    <n v="36946.199999999997"/>
    <s v="Ton"/>
    <s v="SING"/>
    <n v="97303.876876800001"/>
    <n v="7.2000754560000005E-2"/>
    <d v="1993-01-01T00:00:00"/>
    <b v="1"/>
    <b v="0"/>
    <x v="0"/>
  </r>
  <r>
    <x v="4"/>
    <n v="4"/>
    <s v="Abril"/>
    <s v="E-Cl"/>
    <s v="Termoeléctrica Tocopilla"/>
    <s v="U15"/>
    <s v="Carbón"/>
    <n v="79028.016000000003"/>
    <n v="32177"/>
    <s v="Ton"/>
    <s v="SING"/>
    <n v="84743.406527999992"/>
    <n v="6.2706537600000001E-2"/>
    <d v="1993-01-01T00:00:00"/>
    <b v="1"/>
    <b v="0"/>
    <x v="0"/>
  </r>
  <r>
    <x v="4"/>
    <n v="4"/>
    <s v="Abril"/>
    <s v="Eléctrica Ventanas"/>
    <s v="Nueva Ventanas"/>
    <m/>
    <s v="Carbón"/>
    <n v="170625.98300000001"/>
    <n v="64837.873540000001"/>
    <s v="Ton"/>
    <s v="SIC"/>
    <n v="170761.17337885054"/>
    <n v="0.12635604795475203"/>
    <d v="2010-02-11T00:00:00"/>
    <b v="1"/>
    <b v="0"/>
    <x v="0"/>
  </r>
  <r>
    <x v="4"/>
    <n v="4"/>
    <s v="Abril"/>
    <s v="Enel"/>
    <s v="Bocamina"/>
    <m/>
    <s v="Carbón"/>
    <n v="85647.159999999989"/>
    <n v="32545.920799999996"/>
    <s v="Ton"/>
    <s v="SIC"/>
    <n v="85715.019957811193"/>
    <n v="6.3425490455039993E-2"/>
    <d v="1970-01-01T00:00:00"/>
    <b v="1"/>
    <b v="0"/>
    <x v="0"/>
  </r>
  <r>
    <x v="4"/>
    <n v="4"/>
    <s v="Abril"/>
    <s v="Enel"/>
    <s v="Bocamina II"/>
    <m/>
    <s v="Carbón"/>
    <n v="21.560091428571429"/>
    <n v="7.5460319999999994"/>
    <s v="Ton"/>
    <s v="SIC"/>
    <n v="19.873712821247995"/>
    <n v="1.47057071616E-5"/>
    <d v="2012-10-28T00:00:00"/>
    <b v="0"/>
    <b v="0"/>
    <x v="1"/>
  </r>
  <r>
    <x v="4"/>
    <n v="4"/>
    <s v="Abril"/>
    <s v="Guacolda"/>
    <s v="Guacolda 1"/>
    <m/>
    <s v="Carbón"/>
    <n v="79251.399999999994"/>
    <n v="28530.503999999997"/>
    <s v="Ton"/>
    <s v="SIC"/>
    <n v="75139.761286655994"/>
    <n v="5.5600246195200001E-2"/>
    <d v="1995-01-01T00:00:00"/>
    <b v="1"/>
    <b v="0"/>
    <x v="0"/>
  </r>
  <r>
    <x v="4"/>
    <n v="4"/>
    <s v="Abril"/>
    <s v="Guacolda"/>
    <s v="Guacolda 2"/>
    <m/>
    <s v="Carbón"/>
    <n v="102077.42"/>
    <n v="36747.871200000001"/>
    <s v="Ton"/>
    <s v="SIC"/>
    <n v="96781.545456076798"/>
    <n v="7.1614251394560013E-2"/>
    <d v="1996-01-01T00:00:00"/>
    <b v="1"/>
    <b v="0"/>
    <x v="0"/>
  </r>
  <r>
    <x v="4"/>
    <n v="4"/>
    <s v="Abril"/>
    <s v="Guacolda"/>
    <s v="Guacolda 3"/>
    <m/>
    <s v="Carbón"/>
    <n v="92175.38"/>
    <n v="32261.382999999998"/>
    <s v="Ton"/>
    <s v="SIC"/>
    <n v="84965.642997311996"/>
    <n v="6.2870983190400007E-2"/>
    <d v="2009-01-01T00:00:00"/>
    <b v="1"/>
    <b v="0"/>
    <x v="0"/>
  </r>
  <r>
    <x v="4"/>
    <n v="4"/>
    <s v="Abril"/>
    <s v="Guacolda"/>
    <s v="Guacolda 4"/>
    <m/>
    <s v="Carbón"/>
    <n v="96507.794999999998"/>
    <n v="33777.72825"/>
    <s v="Ton"/>
    <s v="SIC"/>
    <n v="88959.186893808001"/>
    <n v="6.5826036813600011E-2"/>
    <d v="2010-01-01T00:00:00"/>
    <b v="1"/>
    <b v="0"/>
    <x v="0"/>
  </r>
  <r>
    <x v="4"/>
    <n v="4"/>
    <s v="Abril"/>
    <s v="Hornitos"/>
    <s v="Termoeléctrica Hornitos"/>
    <s v="CTH"/>
    <s v="Carbón"/>
    <n v="109203"/>
    <n v="38200.5"/>
    <s v="Ton"/>
    <s v="SING"/>
    <n v="100607.28163199998"/>
    <n v="7.4445134400000001E-2"/>
    <d v="2011-08-05T00:00:00"/>
    <b v="0"/>
    <b v="0"/>
    <x v="1"/>
  </r>
  <r>
    <x v="4"/>
    <n v="5"/>
    <s v="Mayo"/>
    <s v="Aes Gener"/>
    <s v="Termoeléctrica Norgener"/>
    <s v="NTO2"/>
    <s v="Carbón"/>
    <n v="48310.191599999998"/>
    <n v="17978.599999999999"/>
    <s v="Ton"/>
    <s v="SING"/>
    <n v="47349.591590399992"/>
    <n v="3.503669568E-2"/>
    <d v="1997-04-07T00:00:00"/>
    <b v="1"/>
    <b v="0"/>
    <x v="0"/>
  </r>
  <r>
    <x v="4"/>
    <n v="5"/>
    <s v="Mayo"/>
    <s v="Aes Gener"/>
    <s v="Termoeléctrica Norgener"/>
    <s v="NTO1"/>
    <s v="Carbón"/>
    <n v="100065.3515"/>
    <n v="37511.9"/>
    <s v="Ton"/>
    <s v="SING"/>
    <n v="98793.740601600002"/>
    <n v="7.3103190720000016E-2"/>
    <d v="1997-04-07T00:00:00"/>
    <b v="1"/>
    <b v="0"/>
    <x v="0"/>
  </r>
  <r>
    <x v="4"/>
    <n v="5"/>
    <s v="Mayo"/>
    <s v="Aes Gener"/>
    <s v="Ventanas 1"/>
    <m/>
    <s v="Carbón"/>
    <n v="70763.489999999991"/>
    <n v="29366.848349999993"/>
    <s v="Ton"/>
    <s v="SIC"/>
    <n v="77342.411292854376"/>
    <n v="5.7230114064479989E-2"/>
    <d v="1964-01-01T00:00:00"/>
    <b v="1"/>
    <b v="0"/>
    <x v="0"/>
  </r>
  <r>
    <x v="4"/>
    <n v="5"/>
    <s v="Mayo"/>
    <s v="Aes Gener"/>
    <s v="Ventanas 2"/>
    <m/>
    <s v="Carbón"/>
    <n v="87172.391999999993"/>
    <n v="34607.439623999999"/>
    <s v="Ton"/>
    <s v="SIC"/>
    <n v="91144.367869902329"/>
    <n v="6.7442978339251197E-2"/>
    <d v="1977-01-01T00:00:00"/>
    <b v="1"/>
    <b v="0"/>
    <x v="0"/>
  </r>
  <r>
    <x v="4"/>
    <n v="5"/>
    <s v="Mayo"/>
    <s v="Colbún"/>
    <s v="Santa María"/>
    <m/>
    <s v="Carbón"/>
    <n v="174682.53270000001"/>
    <n v="61138.886444999996"/>
    <s v="Ton"/>
    <s v="SIC"/>
    <n v="161019.28423028445"/>
    <n v="0.11914746190401601"/>
    <d v="2012-08-15T00:00:00"/>
    <b v="0"/>
    <b v="0"/>
    <x v="1"/>
  </r>
  <r>
    <x v="4"/>
    <n v="5"/>
    <s v="Mayo"/>
    <s v="E-Cl"/>
    <s v="Termoeléctrica Mejillones"/>
    <s v="CTM2"/>
    <s v="Carbón"/>
    <n v="114768"/>
    <n v="44682.2"/>
    <s v="Ton"/>
    <s v="SING"/>
    <n v="117677.9015808"/>
    <n v="8.707667136000001E-2"/>
    <d v="1998-03-31T00:00:00"/>
    <b v="1"/>
    <b v="0"/>
    <x v="0"/>
  </r>
  <r>
    <x v="4"/>
    <n v="5"/>
    <s v="Mayo"/>
    <s v="E-Cl"/>
    <s v="Termoeléctrica Mejillones"/>
    <s v="CTM1"/>
    <s v="Carbón"/>
    <n v="110419"/>
    <n v="44808.4"/>
    <s v="Ton"/>
    <s v="SING"/>
    <n v="118010.26997759999"/>
    <n v="8.7322609920000002E-2"/>
    <d v="1998-03-31T00:00:00"/>
    <b v="1"/>
    <b v="0"/>
    <x v="0"/>
  </r>
  <r>
    <x v="4"/>
    <n v="5"/>
    <s v="Mayo"/>
    <s v="E-Cl"/>
    <s v="Termoeléctrica Tocopilla"/>
    <s v="U15"/>
    <s v="Carbón"/>
    <n v="84705.153999999995"/>
    <n v="34550.9"/>
    <s v="Ton"/>
    <s v="SING"/>
    <n v="90995.461497600001"/>
    <n v="6.7332793920000009E-2"/>
    <d v="1993-01-01T00:00:00"/>
    <b v="1"/>
    <b v="0"/>
    <x v="0"/>
  </r>
  <r>
    <x v="4"/>
    <n v="5"/>
    <s v="Mayo"/>
    <s v="E-Cl"/>
    <s v="Termoeléctrica Tocopilla"/>
    <s v="U13"/>
    <s v="Carbón"/>
    <n v="49206.012999999999"/>
    <n v="22339.200000000001"/>
    <s v="Ton"/>
    <s v="SING"/>
    <n v="58833.946828799992"/>
    <n v="4.353463296E-2"/>
    <d v="1993-01-01T00:00:00"/>
    <b v="1"/>
    <b v="0"/>
    <x v="0"/>
  </r>
  <r>
    <x v="4"/>
    <n v="5"/>
    <s v="Mayo"/>
    <s v="E-Cl"/>
    <s v="Termoeléctrica Tocopilla"/>
    <s v="U14"/>
    <s v="Carbón"/>
    <n v="90701.561000000002"/>
    <n v="38305.599999999999"/>
    <s v="Ton"/>
    <s v="SING"/>
    <n v="100884.07971839998"/>
    <n v="7.464995328E-2"/>
    <d v="1993-01-01T00:00:00"/>
    <b v="1"/>
    <b v="0"/>
    <x v="0"/>
  </r>
  <r>
    <x v="4"/>
    <n v="5"/>
    <s v="Mayo"/>
    <s v="E-Cl"/>
    <s v="Termoeléctrica Tocopilla"/>
    <s v="U12"/>
    <s v="Carbón"/>
    <n v="44099.025999999998"/>
    <n v="21059.9"/>
    <s v="Ton"/>
    <s v="SING"/>
    <n v="55464.700473600002"/>
    <n v="4.1041533120000008E-2"/>
    <d v="1993-01-01T00:00:00"/>
    <b v="1"/>
    <b v="0"/>
    <x v="0"/>
  </r>
  <r>
    <x v="4"/>
    <n v="5"/>
    <s v="Mayo"/>
    <s v="Eléctrica Ventanas"/>
    <s v="Nueva Ventanas"/>
    <m/>
    <s v="Carbón"/>
    <n v="182911.56640000001"/>
    <n v="69506.39523200001"/>
    <s v="Ton"/>
    <s v="SIC"/>
    <n v="183056.49089229008"/>
    <n v="0.13545406302812166"/>
    <d v="2010-02-11T00:00:00"/>
    <b v="1"/>
    <b v="0"/>
    <x v="0"/>
  </r>
  <r>
    <x v="4"/>
    <n v="5"/>
    <s v="Mayo"/>
    <s v="Enel"/>
    <s v="Bocamina"/>
    <m/>
    <s v="Carbón"/>
    <n v="83791.599999999991"/>
    <n v="31840.807999999997"/>
    <s v="Ton"/>
    <s v="SIC"/>
    <n v="83857.989760511991"/>
    <n v="6.2051366630400007E-2"/>
    <d v="1970-01-01T00:00:00"/>
    <b v="1"/>
    <b v="0"/>
    <x v="0"/>
  </r>
  <r>
    <x v="4"/>
    <n v="5"/>
    <s v="Mayo"/>
    <s v="Enel"/>
    <s v="Bocamina II"/>
    <m/>
    <s v="Carbón"/>
    <n v="1542.5600457142859"/>
    <n v="539.89601600000003"/>
    <s v="Ton"/>
    <s v="SIC"/>
    <n v="1421.9047010826241"/>
    <n v="1.0521493559808002E-3"/>
    <d v="2012-10-28T00:00:00"/>
    <b v="0"/>
    <b v="0"/>
    <x v="1"/>
  </r>
  <r>
    <x v="4"/>
    <n v="5"/>
    <s v="Mayo"/>
    <s v="Guacolda"/>
    <s v="Guacolda 1"/>
    <m/>
    <s v="Carbón"/>
    <n v="83145.819999999992"/>
    <n v="29932.495199999998"/>
    <s v="Ton"/>
    <s v="SIC"/>
    <n v="78832.135038412787"/>
    <n v="5.8332446645760004E-2"/>
    <d v="1995-01-01T00:00:00"/>
    <b v="1"/>
    <b v="0"/>
    <x v="0"/>
  </r>
  <r>
    <x v="4"/>
    <n v="5"/>
    <s v="Mayo"/>
    <s v="Guacolda"/>
    <s v="Guacolda 2"/>
    <m/>
    <s v="Carbón"/>
    <n v="104740.43999999999"/>
    <n v="37706.558399999994"/>
    <s v="Ton"/>
    <s v="SIC"/>
    <n v="99306.405421977572"/>
    <n v="7.3482541009919994E-2"/>
    <d v="1996-01-01T00:00:00"/>
    <b v="1"/>
    <b v="0"/>
    <x v="0"/>
  </r>
  <r>
    <x v="4"/>
    <n v="5"/>
    <s v="Mayo"/>
    <s v="Guacolda"/>
    <s v="Guacolda 3"/>
    <m/>
    <s v="Carbón"/>
    <n v="101702.304"/>
    <n v="35595.806400000001"/>
    <s v="Ton"/>
    <s v="SIC"/>
    <n v="93747.393866649596"/>
    <n v="6.9369107512320019E-2"/>
    <d v="2009-01-01T00:00:00"/>
    <b v="1"/>
    <b v="0"/>
    <x v="0"/>
  </r>
  <r>
    <x v="4"/>
    <n v="5"/>
    <s v="Mayo"/>
    <s v="Guacolda"/>
    <s v="Guacolda 4"/>
    <m/>
    <s v="Carbón"/>
    <n v="103697.86500000001"/>
    <n v="36294.25275"/>
    <s v="Ton"/>
    <s v="SIC"/>
    <n v="95586.866874575993"/>
    <n v="7.0730239759200009E-2"/>
    <d v="2010-01-01T00:00:00"/>
    <b v="1"/>
    <b v="0"/>
    <x v="0"/>
  </r>
  <r>
    <x v="4"/>
    <n v="5"/>
    <s v="Mayo"/>
    <s v="Hornitos"/>
    <s v="Termoeléctrica Hornitos"/>
    <s v="CTH"/>
    <s v="Carbón"/>
    <n v="109975"/>
    <n v="38460.1"/>
    <s v="Ton"/>
    <s v="SING"/>
    <n v="101290.9808064"/>
    <n v="7.4951042879999999E-2"/>
    <d v="2011-08-05T00:00:00"/>
    <b v="0"/>
    <b v="0"/>
    <x v="1"/>
  </r>
  <r>
    <x v="4"/>
    <n v="6"/>
    <s v="Junio"/>
    <s v="Aes Gener"/>
    <s v="Termoeléctrica Norgener"/>
    <s v="NTO1"/>
    <s v="Carbón"/>
    <n v="96760.355299999996"/>
    <n v="36275.1"/>
    <s v="Ton"/>
    <s v="SING"/>
    <n v="95536.424966399994"/>
    <n v="7.0692914879999999E-2"/>
    <d v="1997-04-07T00:00:00"/>
    <b v="1"/>
    <b v="0"/>
    <x v="0"/>
  </r>
  <r>
    <x v="4"/>
    <n v="6"/>
    <s v="Junio"/>
    <s v="Aes Gener"/>
    <s v="Ventanas 1"/>
    <m/>
    <s v="Carbón"/>
    <n v="75406.274999999994"/>
    <n v="31293.604124999994"/>
    <s v="Ton"/>
    <s v="SIC"/>
    <n v="82416.838614263979"/>
    <n v="6.0984975718799996E-2"/>
    <d v="1964-01-01T00:00:00"/>
    <b v="1"/>
    <b v="0"/>
    <x v="0"/>
  </r>
  <r>
    <x v="4"/>
    <n v="6"/>
    <s v="Junio"/>
    <s v="Aes Gener"/>
    <s v="Ventanas 2"/>
    <m/>
    <s v="Carbón"/>
    <n v="103157.568"/>
    <n v="40953.554496000004"/>
    <s v="Ton"/>
    <s v="SIC"/>
    <n v="107857.90214815334"/>
    <n v="7.9810287001804814E-2"/>
    <d v="1977-01-01T00:00:00"/>
    <b v="1"/>
    <b v="0"/>
    <x v="0"/>
  </r>
  <r>
    <x v="4"/>
    <n v="6"/>
    <s v="Junio"/>
    <s v="Colbún"/>
    <s v="Santa María"/>
    <m/>
    <s v="Carbón"/>
    <n v="184616.90909999999"/>
    <n v="64615.918184999995"/>
    <s v="Ton"/>
    <s v="SIC"/>
    <n v="170176.6175507798"/>
    <n v="0.12592350135892799"/>
    <d v="2012-08-15T00:00:00"/>
    <b v="0"/>
    <b v="0"/>
    <x v="1"/>
  </r>
  <r>
    <x v="4"/>
    <n v="6"/>
    <s v="Junio"/>
    <s v="E-Cl"/>
    <s v="Termoeléctrica Mejillones"/>
    <s v="CTM2"/>
    <s v="Carbón"/>
    <n v="111092"/>
    <n v="43254.3"/>
    <s v="Ton"/>
    <s v="SING"/>
    <n v="113917.2927552"/>
    <n v="8.4293979840000019E-2"/>
    <d v="1998-03-31T00:00:00"/>
    <b v="1"/>
    <b v="0"/>
    <x v="0"/>
  </r>
  <r>
    <x v="4"/>
    <n v="6"/>
    <s v="Junio"/>
    <s v="E-Cl"/>
    <s v="Termoeléctrica Mejillones"/>
    <s v="CTM1"/>
    <s v="Carbón"/>
    <n v="83308"/>
    <n v="33811"/>
    <s v="Ton"/>
    <s v="SING"/>
    <n v="89046.813503999991"/>
    <n v="6.5890876799999998E-2"/>
    <d v="1998-03-31T00:00:00"/>
    <b v="1"/>
    <b v="0"/>
    <x v="0"/>
  </r>
  <r>
    <x v="4"/>
    <n v="6"/>
    <s v="Junio"/>
    <s v="E-Cl"/>
    <s v="Termoeléctrica Tocopilla"/>
    <s v="U13"/>
    <s v="Carbón"/>
    <n v="22245.68"/>
    <n v="10129.9"/>
    <s v="Ton"/>
    <s v="SING"/>
    <n v="26678.752953599997"/>
    <n v="1.9741149120000002E-2"/>
    <d v="1993-01-01T00:00:00"/>
    <b v="1"/>
    <b v="0"/>
    <x v="0"/>
  </r>
  <r>
    <x v="4"/>
    <n v="6"/>
    <s v="Junio"/>
    <s v="E-Cl"/>
    <s v="Termoeléctrica Tocopilla"/>
    <s v="U12"/>
    <s v="Carbón"/>
    <n v="55972.04"/>
    <n v="26705"/>
    <s v="Ton"/>
    <s v="SING"/>
    <n v="70331.99712"/>
    <n v="5.2042704000000009E-2"/>
    <d v="1993-01-01T00:00:00"/>
    <b v="1"/>
    <b v="0"/>
    <x v="0"/>
  </r>
  <r>
    <x v="4"/>
    <n v="6"/>
    <s v="Junio"/>
    <s v="E-Cl"/>
    <s v="Termoeléctrica Tocopilla"/>
    <s v="U14"/>
    <s v="Carbón"/>
    <n v="87030.89"/>
    <n v="36745.699999999997"/>
    <s v="Ton"/>
    <s v="SING"/>
    <n v="96775.827244799992"/>
    <n v="7.161002016000001E-2"/>
    <d v="1993-01-01T00:00:00"/>
    <b v="1"/>
    <b v="0"/>
    <x v="0"/>
  </r>
  <r>
    <x v="4"/>
    <n v="6"/>
    <s v="Junio"/>
    <s v="E-Cl"/>
    <s v="Termoeléctrica Tocopilla"/>
    <s v="U15"/>
    <s v="Carbón"/>
    <n v="83413.324999999997"/>
    <n v="33965.5"/>
    <s v="Ton"/>
    <s v="SING"/>
    <n v="89453.714591999989"/>
    <n v="6.6191966399999996E-2"/>
    <d v="1993-01-01T00:00:00"/>
    <b v="1"/>
    <b v="0"/>
    <x v="0"/>
  </r>
  <r>
    <x v="4"/>
    <n v="6"/>
    <s v="Junio"/>
    <s v="Eléctrica Ventanas"/>
    <s v="Nueva Ventanas"/>
    <m/>
    <s v="Carbón"/>
    <n v="142818.87719999999"/>
    <n v="54271.173335999993"/>
    <s v="Ton"/>
    <s v="SIC"/>
    <n v="142932.03545278308"/>
    <n v="0.1057636625971968"/>
    <d v="2010-02-11T00:00:00"/>
    <b v="1"/>
    <b v="0"/>
    <x v="0"/>
  </r>
  <r>
    <x v="4"/>
    <n v="6"/>
    <s v="Junio"/>
    <s v="Enel"/>
    <s v="Bocamina"/>
    <m/>
    <s v="Carbón"/>
    <n v="81845.799999999988"/>
    <n v="31101.403999999995"/>
    <s v="Ton"/>
    <s v="SIC"/>
    <n v="81910.648064255991"/>
    <n v="6.0610416115199996E-2"/>
    <d v="1970-01-01T00:00:00"/>
    <b v="1"/>
    <b v="0"/>
    <x v="0"/>
  </r>
  <r>
    <x v="4"/>
    <n v="6"/>
    <s v="Junio"/>
    <s v="Enel"/>
    <s v="Bocamina II"/>
    <m/>
    <s v="Carbón"/>
    <n v="30430.134171428574"/>
    <n v="10650.54696"/>
    <s v="Ton"/>
    <s v="SIC"/>
    <n v="28049.962108861437"/>
    <n v="2.0755785915647997E-2"/>
    <d v="2012-10-28T00:00:00"/>
    <b v="0"/>
    <b v="0"/>
    <x v="1"/>
  </r>
  <r>
    <x v="4"/>
    <n v="6"/>
    <s v="Junio"/>
    <s v="Guacolda"/>
    <s v="Guacolda 1"/>
    <m/>
    <s v="Carbón"/>
    <n v="21661.360000000001"/>
    <n v="7798.0896000000002"/>
    <s v="Ton"/>
    <s v="SIC"/>
    <n v="20537.547848294402"/>
    <n v="1.5196917012480002E-2"/>
    <d v="1995-01-01T00:00:00"/>
    <b v="1"/>
    <b v="0"/>
    <x v="0"/>
  </r>
  <r>
    <x v="4"/>
    <n v="6"/>
    <s v="Junio"/>
    <s v="Guacolda"/>
    <s v="Guacolda 2"/>
    <m/>
    <s v="Carbón"/>
    <n v="91310.659999999989"/>
    <n v="32871.837599999992"/>
    <s v="Ton"/>
    <s v="SIC"/>
    <n v="86573.375300966378"/>
    <n v="6.4060637114879998E-2"/>
    <d v="1996-01-01T00:00:00"/>
    <b v="1"/>
    <b v="0"/>
    <x v="0"/>
  </r>
  <r>
    <x v="4"/>
    <n v="6"/>
    <s v="Junio"/>
    <s v="Guacolda"/>
    <s v="Guacolda 3"/>
    <m/>
    <s v="Carbón"/>
    <n v="98594.914000000004"/>
    <n v="34508.219899999996"/>
    <s v="Ton"/>
    <s v="SIC"/>
    <n v="90883.056454713587"/>
    <n v="6.7249618941119998E-2"/>
    <d v="2009-01-01T00:00:00"/>
    <b v="1"/>
    <b v="0"/>
    <x v="0"/>
  </r>
  <r>
    <x v="4"/>
    <n v="6"/>
    <s v="Junio"/>
    <s v="Guacolda"/>
    <s v="Guacolda 4"/>
    <m/>
    <s v="Carbón"/>
    <n v="96149.115000000005"/>
    <n v="33652.19025"/>
    <s v="Ton"/>
    <s v="SIC"/>
    <n v="88628.561982575993"/>
    <n v="6.5581388359200007E-2"/>
    <d v="2010-01-01T00:00:00"/>
    <b v="1"/>
    <b v="0"/>
    <x v="0"/>
  </r>
  <r>
    <x v="4"/>
    <n v="6"/>
    <s v="Junio"/>
    <s v="Hornitos"/>
    <s v="Termoeléctrica Hornitos"/>
    <s v="CTH"/>
    <s v="Carbón"/>
    <n v="112123"/>
    <n v="39199.199999999997"/>
    <s v="Ton"/>
    <s v="SING"/>
    <n v="103237.52186879997"/>
    <n v="7.6391400959999994E-2"/>
    <d v="2011-08-05T00:00:00"/>
    <b v="0"/>
    <b v="0"/>
    <x v="1"/>
  </r>
  <r>
    <x v="4"/>
    <n v="7"/>
    <s v="Julio"/>
    <s v="Aes Gener"/>
    <s v="Termoeléctrica Norgener"/>
    <s v="NTO2"/>
    <s v="Carbón"/>
    <n v="67316.383400000006"/>
    <n v="25004.9"/>
    <s v="Ton"/>
    <s v="SING"/>
    <n v="65854.504953600001"/>
    <n v="4.8729549120000007E-2"/>
    <d v="1997-04-07T00:00:00"/>
    <b v="1"/>
    <b v="0"/>
    <x v="0"/>
  </r>
  <r>
    <x v="4"/>
    <n v="7"/>
    <s v="Julio"/>
    <s v="Aes Gener"/>
    <s v="Termoeléctrica Norgener"/>
    <s v="NTO1"/>
    <s v="Carbón"/>
    <n v="100659.9379"/>
    <n v="37728.5"/>
    <s v="Ton"/>
    <s v="SING"/>
    <n v="99364.192223999984"/>
    <n v="7.3525300799999999E-2"/>
    <d v="1997-04-07T00:00:00"/>
    <b v="1"/>
    <b v="0"/>
    <x v="0"/>
  </r>
  <r>
    <x v="4"/>
    <n v="7"/>
    <s v="Julio"/>
    <s v="Aes Gener"/>
    <s v="Ventanas 1"/>
    <m/>
    <s v="Carbón"/>
    <n v="79231.634999999995"/>
    <n v="32881.128524999993"/>
    <s v="Ton"/>
    <s v="SIC"/>
    <n v="86597.844475665581"/>
    <n v="6.4078743269519983E-2"/>
    <d v="1964-01-01T00:00:00"/>
    <b v="1"/>
    <b v="0"/>
    <x v="0"/>
  </r>
  <r>
    <x v="4"/>
    <n v="7"/>
    <s v="Julio"/>
    <s v="Aes Gener"/>
    <s v="Ventanas 2"/>
    <m/>
    <s v="Carbón"/>
    <n v="94774.403999999995"/>
    <n v="37625.438388000002"/>
    <s v="Ton"/>
    <s v="SIC"/>
    <n v="99092.762566693622"/>
    <n v="7.3324454330534403E-2"/>
    <d v="1977-01-01T00:00:00"/>
    <b v="1"/>
    <b v="0"/>
    <x v="0"/>
  </r>
  <r>
    <x v="4"/>
    <n v="7"/>
    <s v="Julio"/>
    <s v="Colbún"/>
    <s v="Santa María"/>
    <m/>
    <s v="Carbón"/>
    <n v="52803.410400000001"/>
    <n v="18481.193639999998"/>
    <s v="Ton"/>
    <s v="SIC"/>
    <n v="48673.25436669695"/>
    <n v="3.6016150165631998E-2"/>
    <d v="2012-08-15T00:00:00"/>
    <b v="0"/>
    <b v="0"/>
    <x v="1"/>
  </r>
  <r>
    <x v="4"/>
    <n v="7"/>
    <s v="Julio"/>
    <s v="E-Cl"/>
    <s v="Termoeléctrica Mejillones"/>
    <s v="CTM1"/>
    <s v="Carbón"/>
    <n v="80896"/>
    <n v="32830"/>
    <s v="Ton"/>
    <s v="SING"/>
    <n v="86463.189119999995"/>
    <n v="6.3979104000000009E-2"/>
    <d v="1998-03-31T00:00:00"/>
    <b v="1"/>
    <b v="0"/>
    <x v="0"/>
  </r>
  <r>
    <x v="4"/>
    <n v="7"/>
    <s v="Julio"/>
    <s v="E-Cl"/>
    <s v="Termoeléctrica Mejillones"/>
    <s v="CTM2"/>
    <s v="Carbón"/>
    <n v="61035"/>
    <n v="23766"/>
    <s v="Ton"/>
    <s v="SING"/>
    <n v="62591.658623999996"/>
    <n v="4.6315180800000008E-2"/>
    <d v="1998-03-31T00:00:00"/>
    <b v="1"/>
    <b v="0"/>
    <x v="0"/>
  </r>
  <r>
    <x v="4"/>
    <n v="7"/>
    <s v="Julio"/>
    <s v="E-Cl"/>
    <s v="Termoeléctrica Tocopilla"/>
    <s v="U15"/>
    <s v="Carbón"/>
    <n v="85535.205000000002"/>
    <n v="34818.699999999997"/>
    <s v="Ton"/>
    <s v="SING"/>
    <n v="91700.75671679998"/>
    <n v="6.7854682560000004E-2"/>
    <d v="1993-01-01T00:00:00"/>
    <b v="1"/>
    <b v="0"/>
    <x v="0"/>
  </r>
  <r>
    <x v="4"/>
    <n v="7"/>
    <s v="Julio"/>
    <s v="E-Cl"/>
    <s v="Termoeléctrica Tocopilla"/>
    <s v="U12"/>
    <s v="Carbón"/>
    <n v="34171.678"/>
    <n v="16309.6"/>
    <s v="Ton"/>
    <s v="SING"/>
    <n v="42954.006374399993"/>
    <n v="3.1784148480000003E-2"/>
    <d v="1993-01-01T00:00:00"/>
    <b v="1"/>
    <b v="0"/>
    <x v="0"/>
  </r>
  <r>
    <x v="4"/>
    <n v="7"/>
    <s v="Julio"/>
    <s v="E-Cl"/>
    <s v="Termoeléctrica Tocopilla"/>
    <s v="U13"/>
    <s v="Carbón"/>
    <n v="26582.400000000001"/>
    <n v="12109.7"/>
    <s v="Ton"/>
    <s v="SING"/>
    <n v="31892.880940799998"/>
    <n v="2.3599383360000004E-2"/>
    <d v="1993-01-01T00:00:00"/>
    <b v="1"/>
    <b v="0"/>
    <x v="0"/>
  </r>
  <r>
    <x v="4"/>
    <n v="7"/>
    <s v="Julio"/>
    <s v="E-Cl"/>
    <s v="Termoeléctrica Tocopilla"/>
    <s v="U14"/>
    <s v="Carbón"/>
    <n v="90541.38"/>
    <n v="38233.300000000003"/>
    <s v="Ton"/>
    <s v="SING"/>
    <n v="100693.6658112"/>
    <n v="7.4509055040000008E-2"/>
    <d v="1993-01-01T00:00:00"/>
    <b v="1"/>
    <b v="0"/>
    <x v="0"/>
  </r>
  <r>
    <x v="4"/>
    <n v="7"/>
    <s v="Julio"/>
    <s v="Eléctrica Ventanas"/>
    <s v="Nueva Ventanas"/>
    <m/>
    <s v="Carbón"/>
    <n v="182701.02439999999"/>
    <n v="69426.389272"/>
    <s v="Ton"/>
    <s v="SIC"/>
    <n v="182845.78207565259"/>
    <n v="0.13529814741327362"/>
    <d v="2010-02-11T00:00:00"/>
    <b v="1"/>
    <b v="0"/>
    <x v="0"/>
  </r>
  <r>
    <x v="4"/>
    <n v="7"/>
    <s v="Julio"/>
    <s v="Enel"/>
    <s v="Bocamina"/>
    <m/>
    <s v="Carbón"/>
    <n v="68712.12"/>
    <n v="26110.605599999999"/>
    <s v="Ton"/>
    <s v="SIC"/>
    <n v="68766.561986918401"/>
    <n v="5.0884348193280006E-2"/>
    <d v="1970-01-01T00:00:00"/>
    <b v="1"/>
    <b v="0"/>
    <x v="0"/>
  </r>
  <r>
    <x v="4"/>
    <n v="7"/>
    <s v="Julio"/>
    <s v="Enel"/>
    <s v="Bocamina II"/>
    <m/>
    <s v="Carbón"/>
    <n v="20010.344685714288"/>
    <n v="7003.6206400000001"/>
    <s v="Ton"/>
    <s v="SIC"/>
    <n v="18445.183549224959"/>
    <n v="1.3648655903232002E-2"/>
    <d v="2012-10-28T00:00:00"/>
    <b v="0"/>
    <b v="0"/>
    <x v="1"/>
  </r>
  <r>
    <x v="4"/>
    <n v="7"/>
    <s v="Julio"/>
    <s v="Guacolda"/>
    <s v="Guacolda 2"/>
    <m/>
    <s v="Carbón"/>
    <n v="103999.72"/>
    <n v="37439.8992"/>
    <s v="Ton"/>
    <s v="SIC"/>
    <n v="98604.114686668792"/>
    <n v="7.2962875560959997E-2"/>
    <d v="1996-01-01T00:00:00"/>
    <b v="1"/>
    <b v="0"/>
    <x v="0"/>
  </r>
  <r>
    <x v="4"/>
    <n v="7"/>
    <s v="Julio"/>
    <s v="Guacolda"/>
    <s v="Guacolda 3"/>
    <m/>
    <s v="Carbón"/>
    <n v="102565.518"/>
    <n v="35897.931299999997"/>
    <s v="Ton"/>
    <s v="SIC"/>
    <n v="94543.089339283179"/>
    <n v="6.9957888517440003E-2"/>
    <d v="2009-01-01T00:00:00"/>
    <b v="1"/>
    <b v="0"/>
    <x v="0"/>
  </r>
  <r>
    <x v="4"/>
    <n v="7"/>
    <s v="Julio"/>
    <s v="Guacolda"/>
    <s v="Guacolda 4"/>
    <m/>
    <s v="Carbón"/>
    <n v="103930.27500000001"/>
    <n v="36375.596250000002"/>
    <s v="Ton"/>
    <s v="SIC"/>
    <n v="95801.098322160004"/>
    <n v="7.0888761972000017E-2"/>
    <d v="2010-01-01T00:00:00"/>
    <b v="1"/>
    <b v="0"/>
    <x v="0"/>
  </r>
  <r>
    <x v="4"/>
    <n v="7"/>
    <s v="Julio"/>
    <s v="Hornitos"/>
    <s v="Termoeléctrica Hornitos"/>
    <s v="CTH"/>
    <s v="Carbón"/>
    <n v="115466"/>
    <n v="40366.9"/>
    <s v="Ton"/>
    <s v="SING"/>
    <n v="106312.85132159998"/>
    <n v="7.8667014720000011E-2"/>
    <d v="2011-08-05T00:00:00"/>
    <b v="0"/>
    <b v="0"/>
    <x v="1"/>
  </r>
  <r>
    <x v="4"/>
    <n v="8"/>
    <s v="Agosto"/>
    <s v="Aes Gener"/>
    <s v="Termoeléctrica Norgener"/>
    <s v="NTO1"/>
    <s v="Carbón"/>
    <n v="99934.435400000002"/>
    <n v="37464.6"/>
    <s v="Ton"/>
    <s v="SING"/>
    <n v="98669.168294399977"/>
    <n v="7.3011012479999984E-2"/>
    <d v="1997-04-07T00:00:00"/>
    <b v="1"/>
    <b v="0"/>
    <x v="0"/>
  </r>
  <r>
    <x v="4"/>
    <n v="8"/>
    <s v="Agosto"/>
    <s v="Aes Gener"/>
    <s v="Termoeléctrica Norgener"/>
    <s v="NTO2"/>
    <s v="Carbón"/>
    <n v="100609.2613"/>
    <n v="37345.4"/>
    <s v="Ton"/>
    <s v="SING"/>
    <n v="98355.235545600008"/>
    <n v="7.2778715520000009E-2"/>
    <d v="1997-04-07T00:00:00"/>
    <b v="1"/>
    <b v="0"/>
    <x v="0"/>
  </r>
  <r>
    <x v="4"/>
    <n v="8"/>
    <s v="Agosto"/>
    <s v="Aes Gener"/>
    <s v="Ventanas 1"/>
    <m/>
    <s v="Carbón"/>
    <n v="77148.854999999996"/>
    <n v="32016.774824999997"/>
    <s v="Ton"/>
    <s v="SIC"/>
    <n v="84321.427252708789"/>
    <n v="6.2394290778960006E-2"/>
    <d v="1964-01-01T00:00:00"/>
    <b v="1"/>
    <b v="0"/>
    <x v="0"/>
  </r>
  <r>
    <x v="4"/>
    <n v="8"/>
    <s v="Agosto"/>
    <s v="Aes Gener"/>
    <s v="Ventanas 2"/>
    <m/>
    <s v="Carbón"/>
    <n v="120516.39599999999"/>
    <n v="47845.009211999997"/>
    <s v="Ton"/>
    <s v="SIC"/>
    <n v="126007.67834131276"/>
    <n v="9.3240353952345603E-2"/>
    <d v="1977-01-01T00:00:00"/>
    <b v="1"/>
    <b v="0"/>
    <x v="0"/>
  </r>
  <r>
    <x v="4"/>
    <n v="8"/>
    <s v="Agosto"/>
    <s v="Colbún"/>
    <s v="Santa María"/>
    <m/>
    <s v="Carbón"/>
    <n v="222562.19700000001"/>
    <n v="78341.893343999996"/>
    <s v="Ton"/>
    <s v="SIC"/>
    <n v="206326.22419193239"/>
    <n v="0.1526726817487872"/>
    <d v="2012-08-15T00:00:00"/>
    <b v="0"/>
    <b v="0"/>
    <x v="1"/>
  </r>
  <r>
    <x v="4"/>
    <n v="8"/>
    <s v="Agosto"/>
    <s v="E-Cl"/>
    <s v="Termoeléctrica Mejillones"/>
    <s v="CTM1"/>
    <s v="Carbón"/>
    <n v="102785"/>
    <n v="41722.800000000003"/>
    <s v="Ton"/>
    <s v="SING"/>
    <n v="109883.8363392"/>
    <n v="8.1309392640000019E-2"/>
    <d v="1998-03-31T00:00:00"/>
    <b v="1"/>
    <b v="0"/>
    <x v="0"/>
  </r>
  <r>
    <x v="4"/>
    <n v="8"/>
    <s v="Agosto"/>
    <s v="E-Cl"/>
    <s v="Termoeléctrica Mejillones"/>
    <s v="CTM2"/>
    <s v="Carbón"/>
    <n v="32152"/>
    <n v="12525.1"/>
    <s v="Ton"/>
    <s v="SING"/>
    <n v="32986.904966399998"/>
    <n v="2.440891488E-2"/>
    <d v="1998-03-31T00:00:00"/>
    <b v="1"/>
    <b v="0"/>
    <x v="0"/>
  </r>
  <r>
    <x v="4"/>
    <n v="8"/>
    <s v="Agosto"/>
    <s v="E-Cl"/>
    <s v="Termoeléctrica Tocopilla"/>
    <s v="U12"/>
    <s v="Carbón"/>
    <n v="39981.629999999997"/>
    <n v="19079.8"/>
    <s v="Ton"/>
    <s v="SING"/>
    <n v="50249.782387200001"/>
    <n v="3.7182714240000005E-2"/>
    <d v="1993-01-01T00:00:00"/>
    <b v="1"/>
    <b v="0"/>
    <x v="0"/>
  </r>
  <r>
    <x v="4"/>
    <n v="8"/>
    <s v="Agosto"/>
    <s v="E-Cl"/>
    <s v="Termoeléctrica Tocopilla"/>
    <s v="U14"/>
    <s v="Carbón"/>
    <n v="89736.106"/>
    <n v="37908.6"/>
    <s v="Ton"/>
    <s v="SING"/>
    <n v="99838.515110399996"/>
    <n v="7.3876279680000004E-2"/>
    <d v="1993-01-01T00:00:00"/>
    <b v="1"/>
    <b v="0"/>
    <x v="0"/>
  </r>
  <r>
    <x v="4"/>
    <n v="8"/>
    <s v="Agosto"/>
    <s v="E-Cl"/>
    <s v="Termoeléctrica Tocopilla"/>
    <s v="U15"/>
    <s v="Carbón"/>
    <n v="69369.620999999999"/>
    <n v="28258.5"/>
    <s v="Ton"/>
    <s v="SING"/>
    <n v="74423.394143999991"/>
    <n v="5.5070164800000002E-2"/>
    <d v="1993-01-01T00:00:00"/>
    <b v="1"/>
    <b v="0"/>
    <x v="0"/>
  </r>
  <r>
    <x v="4"/>
    <n v="8"/>
    <s v="Agosto"/>
    <s v="E-Cl"/>
    <s v="Termoeléctrica Tocopilla"/>
    <s v="U13"/>
    <s v="Carbón"/>
    <n v="56803.167999999998"/>
    <n v="25889.3"/>
    <s v="Ton"/>
    <s v="SING"/>
    <n v="68183.717395200001"/>
    <n v="5.0453067840000004E-2"/>
    <d v="1993-01-01T00:00:00"/>
    <b v="1"/>
    <b v="0"/>
    <x v="0"/>
  </r>
  <r>
    <x v="4"/>
    <n v="8"/>
    <s v="Agosto"/>
    <s v="Eléctrica Ventanas"/>
    <s v="Nueva Ventanas"/>
    <m/>
    <s v="Carbón"/>
    <n v="184805.52900000001"/>
    <n v="70226.101020000002"/>
    <s v="Ton"/>
    <s v="SIC"/>
    <n v="184951.95411673727"/>
    <n v="0.13685662566777601"/>
    <d v="2010-02-11T00:00:00"/>
    <b v="1"/>
    <b v="0"/>
    <x v="0"/>
  </r>
  <r>
    <x v="4"/>
    <n v="8"/>
    <s v="Agosto"/>
    <s v="Enel"/>
    <s v="Bocamina"/>
    <m/>
    <s v="Carbón"/>
    <n v="86122.799999999988"/>
    <n v="32726.663999999997"/>
    <s v="Ton"/>
    <s v="SIC"/>
    <n v="86191.036816895983"/>
    <n v="6.3777722803200002E-2"/>
    <d v="1970-01-01T00:00:00"/>
    <b v="1"/>
    <b v="0"/>
    <x v="0"/>
  </r>
  <r>
    <x v="4"/>
    <n v="8"/>
    <s v="Agosto"/>
    <s v="Enel"/>
    <s v="Bocamina II"/>
    <m/>
    <s v="Carbón"/>
    <n v="52700.602971428576"/>
    <n v="18445.211040000002"/>
    <s v="Ton"/>
    <s v="SIC"/>
    <n v="48578.488288450564"/>
    <n v="3.5946027274752004E-2"/>
    <d v="2012-10-28T00:00:00"/>
    <b v="0"/>
    <b v="0"/>
    <x v="1"/>
  </r>
  <r>
    <x v="4"/>
    <n v="8"/>
    <s v="Agosto"/>
    <s v="Guacolda"/>
    <s v="Guacolda 1"/>
    <m/>
    <s v="Carbón"/>
    <n v="3779.7587999999996"/>
    <n v="1360.7131679999998"/>
    <s v="Ton"/>
    <s v="SIC"/>
    <n v="3583.6612848875516"/>
    <n v="2.6517578217984E-3"/>
    <d v="1995-01-01T00:00:00"/>
    <b v="1"/>
    <b v="0"/>
    <x v="0"/>
  </r>
  <r>
    <x v="4"/>
    <n v="8"/>
    <s v="Agosto"/>
    <s v="Guacolda"/>
    <s v="Guacolda 2"/>
    <m/>
    <s v="Carbón"/>
    <n v="91923.549399999989"/>
    <n v="33092.477783999995"/>
    <s v="Ton"/>
    <s v="SIC"/>
    <n v="87154.467410520563"/>
    <n v="6.449062070545919E-2"/>
    <d v="1996-01-01T00:00:00"/>
    <b v="1"/>
    <b v="0"/>
    <x v="0"/>
  </r>
  <r>
    <x v="4"/>
    <n v="8"/>
    <s v="Agosto"/>
    <s v="Guacolda"/>
    <s v="Guacolda 3"/>
    <m/>
    <s v="Carbón"/>
    <n v="95721.142000000007"/>
    <n v="33502.399700000002"/>
    <s v="Ton"/>
    <s v="SIC"/>
    <n v="88234.064003500811"/>
    <n v="6.5289476535360005E-2"/>
    <d v="2009-01-01T00:00:00"/>
    <b v="1"/>
    <b v="0"/>
    <x v="0"/>
  </r>
  <r>
    <x v="4"/>
    <n v="8"/>
    <s v="Agosto"/>
    <s v="Guacolda"/>
    <s v="Guacolda 4"/>
    <m/>
    <s v="Carbón"/>
    <n v="90709.440000000002"/>
    <n v="31748.304"/>
    <s v="Ton"/>
    <s v="SIC"/>
    <n v="83614.365305855987"/>
    <n v="6.1871094835200008E-2"/>
    <d v="2010-01-01T00:00:00"/>
    <b v="1"/>
    <b v="0"/>
    <x v="0"/>
  </r>
  <r>
    <x v="4"/>
    <n v="8"/>
    <s v="Agosto"/>
    <s v="Hornitos"/>
    <s v="Termoeléctrica Hornitos"/>
    <s v="CTH"/>
    <s v="Carbón"/>
    <n v="115761"/>
    <n v="40511.5"/>
    <s v="Ton"/>
    <s v="SING"/>
    <n v="106693.67913599999"/>
    <n v="7.894881120000001E-2"/>
    <d v="2011-08-05T00:00:00"/>
    <b v="0"/>
    <b v="0"/>
    <x v="1"/>
  </r>
  <r>
    <x v="4"/>
    <n v="9"/>
    <s v="Septiembre"/>
    <s v="Aes Gener"/>
    <s v="Termoeléctrica Norgener"/>
    <s v="NTO1"/>
    <s v="Carbón"/>
    <n v="96859.482900000003"/>
    <n v="36313.4"/>
    <s v="Ton"/>
    <s v="SING"/>
    <n v="95637.29429759999"/>
    <n v="7.0767553920000018E-2"/>
    <d v="1997-04-07T00:00:00"/>
    <b v="1"/>
    <b v="0"/>
    <x v="0"/>
  </r>
  <r>
    <x v="4"/>
    <n v="9"/>
    <s v="Septiembre"/>
    <s v="Aes Gener"/>
    <s v="Termoeléctrica Norgener"/>
    <s v="NTO2"/>
    <s v="Carbón"/>
    <n v="97052.331999999995"/>
    <n v="36030.9"/>
    <s v="Ton"/>
    <s v="SING"/>
    <n v="94893.284217599998"/>
    <n v="7.0217017920000013E-2"/>
    <d v="1997-04-07T00:00:00"/>
    <b v="1"/>
    <b v="0"/>
    <x v="0"/>
  </r>
  <r>
    <x v="4"/>
    <n v="9"/>
    <s v="Septiembre"/>
    <s v="Aes Gener"/>
    <s v="Ventanas 1"/>
    <m/>
    <s v="Carbón"/>
    <n v="77508.899999999994"/>
    <n v="32166.193499999998"/>
    <s v="Ton"/>
    <s v="SIC"/>
    <n v="84714.945837983993"/>
    <n v="6.2685477892800004E-2"/>
    <d v="1964-01-01T00:00:00"/>
    <b v="1"/>
    <b v="0"/>
    <x v="0"/>
  </r>
  <r>
    <x v="4"/>
    <n v="9"/>
    <s v="Septiembre"/>
    <s v="Aes Gener"/>
    <s v="Ventanas 2"/>
    <m/>
    <s v="Carbón"/>
    <n v="133149.44399999999"/>
    <n v="52860.329268000001"/>
    <s v="Ton"/>
    <s v="SIC"/>
    <n v="139216.34622127796"/>
    <n v="0.1030142096774784"/>
    <d v="1977-01-01T00:00:00"/>
    <b v="1"/>
    <b v="0"/>
    <x v="0"/>
  </r>
  <r>
    <x v="4"/>
    <n v="9"/>
    <s v="Septiembre"/>
    <s v="Colbún"/>
    <s v="Santa María"/>
    <m/>
    <s v="Carbón"/>
    <n v="235353.58470000001"/>
    <n v="82844.461814399998"/>
    <s v="Ton"/>
    <s v="SIC"/>
    <n v="218184.47667995995"/>
    <n v="0.16144728718390275"/>
    <d v="2012-08-15T00:00:00"/>
    <b v="0"/>
    <b v="0"/>
    <x v="1"/>
  </r>
  <r>
    <x v="4"/>
    <n v="9"/>
    <s v="Septiembre"/>
    <s v="E-Cl"/>
    <s v="Termoeléctrica Mejillones"/>
    <s v="CTM1"/>
    <s v="Carbón"/>
    <n v="105026"/>
    <n v="42623.4"/>
    <s v="Ton"/>
    <s v="SING"/>
    <n v="112255.71413759999"/>
    <n v="8.3064481920000002E-2"/>
    <d v="1998-03-31T00:00:00"/>
    <b v="1"/>
    <b v="0"/>
    <x v="0"/>
  </r>
  <r>
    <x v="4"/>
    <n v="9"/>
    <s v="Septiembre"/>
    <s v="E-Cl"/>
    <s v="Termoeléctrica Mejillones"/>
    <s v="CTM2"/>
    <s v="Carbón"/>
    <n v="106197"/>
    <n v="41341.5"/>
    <s v="Ton"/>
    <s v="SING"/>
    <n v="108879.62025600001"/>
    <n v="8.0566315200000016E-2"/>
    <d v="1998-03-31T00:00:00"/>
    <b v="1"/>
    <b v="0"/>
    <x v="0"/>
  </r>
  <r>
    <x v="4"/>
    <n v="9"/>
    <s v="Septiembre"/>
    <s v="E-Cl"/>
    <s v="Termoeléctrica Tocopilla"/>
    <s v="U12"/>
    <s v="Carbón"/>
    <n v="49372.58"/>
    <n v="23552.799999999999"/>
    <s v="Ton"/>
    <s v="SING"/>
    <n v="62030.16145919999"/>
    <n v="4.5899696640000001E-2"/>
    <d v="1993-01-01T00:00:00"/>
    <b v="1"/>
    <b v="0"/>
    <x v="0"/>
  </r>
  <r>
    <x v="4"/>
    <n v="9"/>
    <s v="Septiembre"/>
    <s v="E-Cl"/>
    <s v="Termoeléctrica Tocopilla"/>
    <s v="U14"/>
    <s v="Carbón"/>
    <n v="87623.115000000005"/>
    <n v="36989.4"/>
    <s v="Ton"/>
    <s v="SING"/>
    <n v="97417.651161600006"/>
    <n v="7.2084942720000017E-2"/>
    <d v="1993-01-01T00:00:00"/>
    <b v="1"/>
    <b v="0"/>
    <x v="0"/>
  </r>
  <r>
    <x v="4"/>
    <n v="9"/>
    <s v="Septiembre"/>
    <s v="E-Cl"/>
    <s v="Termoeléctrica Tocopilla"/>
    <s v="U13"/>
    <s v="Carbón"/>
    <n v="57204.23"/>
    <n v="26073.5"/>
    <s v="Ton"/>
    <s v="SING"/>
    <n v="68668.838304000004"/>
    <n v="5.0812036800000009E-2"/>
    <d v="1993-01-01T00:00:00"/>
    <b v="1"/>
    <b v="0"/>
    <x v="0"/>
  </r>
  <r>
    <x v="4"/>
    <n v="9"/>
    <s v="Septiembre"/>
    <s v="Eléctrica Ventanas"/>
    <s v="Nueva Ventanas"/>
    <m/>
    <s v="Carbón"/>
    <n v="178318.08919999999"/>
    <n v="67760.87389599999"/>
    <s v="Ton"/>
    <s v="SIC"/>
    <n v="178459.37418843491"/>
    <n v="0.13205239104852481"/>
    <d v="2010-02-11T00:00:00"/>
    <b v="1"/>
    <b v="0"/>
    <x v="0"/>
  </r>
  <r>
    <x v="4"/>
    <n v="9"/>
    <s v="Septiembre"/>
    <s v="Enel"/>
    <s v="Bocamina"/>
    <m/>
    <s v="Carbón"/>
    <n v="82171.039999999994"/>
    <n v="31224.995199999998"/>
    <s v="Ton"/>
    <s v="SIC"/>
    <n v="82236.145758412793"/>
    <n v="6.085127064576E-2"/>
    <d v="1970-01-01T00:00:00"/>
    <b v="1"/>
    <b v="0"/>
    <x v="0"/>
  </r>
  <r>
    <x v="4"/>
    <n v="9"/>
    <s v="Septiembre"/>
    <s v="Enel"/>
    <s v="Bocamina II"/>
    <m/>
    <s v="Carbón"/>
    <n v="40518.229942857142"/>
    <n v="14181.38048"/>
    <s v="Ton"/>
    <s v="SIC"/>
    <n v="37348.991240478717"/>
    <n v="2.7636674279424005E-2"/>
    <d v="2012-10-28T00:00:00"/>
    <b v="0"/>
    <b v="0"/>
    <x v="1"/>
  </r>
  <r>
    <x v="4"/>
    <n v="9"/>
    <s v="Septiembre"/>
    <s v="Guacolda"/>
    <s v="Guacolda 1"/>
    <m/>
    <s v="Carbón"/>
    <n v="71717.631819999995"/>
    <n v="25818.347455199997"/>
    <s v="Ton"/>
    <s v="SIC"/>
    <n v="67996.85223225184"/>
    <n v="5.0314795520693754E-2"/>
    <d v="1995-01-01T00:00:00"/>
    <b v="1"/>
    <b v="0"/>
    <x v="0"/>
  </r>
  <r>
    <x v="4"/>
    <n v="9"/>
    <s v="Septiembre"/>
    <s v="Guacolda"/>
    <s v="Guacolda 2"/>
    <m/>
    <s v="Carbón"/>
    <n v="96550.248200000002"/>
    <n v="34758.089352000003"/>
    <s v="Ton"/>
    <s v="SIC"/>
    <n v="91541.128635145724"/>
    <n v="6.7736564529177617E-2"/>
    <d v="1996-01-01T00:00:00"/>
    <b v="1"/>
    <b v="0"/>
    <x v="0"/>
  </r>
  <r>
    <x v="4"/>
    <n v="9"/>
    <s v="Septiembre"/>
    <s v="Guacolda"/>
    <s v="Guacolda 3"/>
    <m/>
    <s v="Carbón"/>
    <n v="75263.782000000007"/>
    <n v="26342.323700000001"/>
    <s v="Ton"/>
    <s v="SIC"/>
    <n v="69376.829605036794"/>
    <n v="5.133592042656001E-2"/>
    <d v="2009-01-01T00:00:00"/>
    <b v="1"/>
    <b v="0"/>
    <x v="0"/>
  </r>
  <r>
    <x v="4"/>
    <n v="9"/>
    <s v="Septiembre"/>
    <s v="Guacolda"/>
    <s v="Guacolda 4"/>
    <m/>
    <s v="Carbón"/>
    <n v="96515.115000000005"/>
    <n v="33780.290249999998"/>
    <s v="Ton"/>
    <s v="SIC"/>
    <n v="88965.934340975989"/>
    <n v="6.5831029639199998E-2"/>
    <d v="2010-01-01T00:00:00"/>
    <b v="1"/>
    <b v="0"/>
    <x v="0"/>
  </r>
  <r>
    <x v="4"/>
    <n v="9"/>
    <s v="Septiembre"/>
    <s v="Hornitos"/>
    <s v="Termoeléctrica Hornitos"/>
    <s v="CTH"/>
    <s v="Carbón"/>
    <n v="68723"/>
    <n v="24021.7"/>
    <s v="Ton"/>
    <s v="SING"/>
    <n v="63265.086508799999"/>
    <n v="4.681348896000001E-2"/>
    <d v="2011-08-05T00:00:00"/>
    <b v="0"/>
    <b v="0"/>
    <x v="1"/>
  </r>
  <r>
    <x v="4"/>
    <n v="10"/>
    <s v="Octubre"/>
    <s v="Aes Gener"/>
    <s v="Termoeléctrica Norgener"/>
    <s v="NTO1"/>
    <s v="Carbón"/>
    <n v="73301.135500000004"/>
    <n v="27475.3"/>
    <s v="Ton"/>
    <s v="SING"/>
    <n v="72360.708499199987"/>
    <n v="5.3543864640000001E-2"/>
    <d v="1997-04-07T00:00:00"/>
    <b v="1"/>
    <b v="0"/>
    <x v="0"/>
  </r>
  <r>
    <x v="4"/>
    <n v="10"/>
    <s v="Octubre"/>
    <s v="Aes Gener"/>
    <s v="Termoeléctrica Norgener"/>
    <s v="NTO2"/>
    <s v="Carbón"/>
    <n v="100827.07859999999"/>
    <n v="37426"/>
    <s v="Ton"/>
    <s v="SING"/>
    <n v="98567.508863999989"/>
    <n v="7.2935788800000012E-2"/>
    <d v="1997-04-07T00:00:00"/>
    <b v="1"/>
    <b v="0"/>
    <x v="0"/>
  </r>
  <r>
    <x v="4"/>
    <n v="10"/>
    <s v="Octubre"/>
    <s v="Aes Gener"/>
    <s v="Ventanas 1"/>
    <m/>
    <s v="Carbón"/>
    <n v="77916.194999999992"/>
    <n v="32335.220924999994"/>
    <s v="Ton"/>
    <s v="SIC"/>
    <n v="85160.107282219178"/>
    <n v="6.301487853863999E-2"/>
    <d v="1964-01-01T00:00:00"/>
    <b v="1"/>
    <b v="0"/>
    <x v="0"/>
  </r>
  <r>
    <x v="4"/>
    <n v="10"/>
    <s v="Octubre"/>
    <s v="Aes Gener"/>
    <s v="Ventanas 2"/>
    <m/>
    <s v="Carbón"/>
    <n v="117030.59999999999"/>
    <n v="46461.148199999996"/>
    <s v="Ton"/>
    <s v="SIC"/>
    <n v="122363.05341300477"/>
    <n v="9.0543485612159996E-2"/>
    <d v="1977-01-01T00:00:00"/>
    <b v="1"/>
    <b v="0"/>
    <x v="0"/>
  </r>
  <r>
    <x v="4"/>
    <n v="10"/>
    <s v="Octubre"/>
    <s v="Colbún"/>
    <s v="Santa María"/>
    <m/>
    <s v="Carbón"/>
    <n v="205794.47070000001"/>
    <n v="72439.653686399994"/>
    <s v="Ton"/>
    <s v="SIC"/>
    <n v="190781.70808633894"/>
    <n v="0.14117039710405632"/>
    <d v="2012-08-15T00:00:00"/>
    <b v="0"/>
    <b v="0"/>
    <x v="1"/>
  </r>
  <r>
    <x v="4"/>
    <n v="10"/>
    <s v="Octubre"/>
    <s v="E-Cl"/>
    <s v="Termoeléctrica Mejillones"/>
    <s v="CTM1"/>
    <s v="Carbón"/>
    <n v="110415"/>
    <n v="44820"/>
    <s v="Ton"/>
    <s v="SING"/>
    <n v="118040.82047999999"/>
    <n v="8.7345216000000003E-2"/>
    <d v="1998-03-31T00:00:00"/>
    <b v="1"/>
    <b v="0"/>
    <x v="0"/>
  </r>
  <r>
    <x v="4"/>
    <n v="10"/>
    <s v="Octubre"/>
    <s v="E-Cl"/>
    <s v="Termoeléctrica Mejillones"/>
    <s v="CTM2"/>
    <s v="Carbón"/>
    <n v="93904"/>
    <n v="36542.199999999997"/>
    <s v="Ton"/>
    <s v="SING"/>
    <n v="96239.876620799987"/>
    <n v="7.1213439360000005E-2"/>
    <d v="1998-03-31T00:00:00"/>
    <b v="1"/>
    <b v="0"/>
    <x v="0"/>
  </r>
  <r>
    <x v="4"/>
    <n v="10"/>
    <s v="Octubre"/>
    <s v="E-Cl"/>
    <s v="Termoeléctrica Tocopilla"/>
    <s v="U15"/>
    <s v="Carbón"/>
    <n v="69864.345000000001"/>
    <n v="28534.7"/>
    <s v="Ton"/>
    <s v="SING"/>
    <n v="75150.812140800001"/>
    <n v="5.5608423360000013E-2"/>
    <d v="1993-01-01T00:00:00"/>
    <b v="1"/>
    <b v="0"/>
    <x v="0"/>
  </r>
  <r>
    <x v="4"/>
    <n v="10"/>
    <s v="Octubre"/>
    <s v="E-Cl"/>
    <s v="Termoeléctrica Tocopilla"/>
    <s v="U14"/>
    <s v="Carbón"/>
    <n v="91096.365000000005"/>
    <n v="38453.300000000003"/>
    <s v="Ton"/>
    <s v="SING"/>
    <n v="101273.0718912"/>
    <n v="7.4937791040000007E-2"/>
    <d v="1993-01-01T00:00:00"/>
    <b v="1"/>
    <b v="0"/>
    <x v="0"/>
  </r>
  <r>
    <x v="4"/>
    <n v="10"/>
    <s v="Octubre"/>
    <s v="E-Cl"/>
    <s v="Termoeléctrica Tocopilla"/>
    <s v="U12"/>
    <s v="Carbón"/>
    <n v="49215.32"/>
    <n v="23478.5"/>
    <s v="Ton"/>
    <s v="SING"/>
    <n v="61834.480223999992"/>
    <n v="4.5754900800000005E-2"/>
    <d v="1993-01-01T00:00:00"/>
    <b v="1"/>
    <b v="0"/>
    <x v="0"/>
  </r>
  <r>
    <x v="4"/>
    <n v="10"/>
    <s v="Octubre"/>
    <s v="E-Cl"/>
    <s v="Termoeléctrica Tocopilla"/>
    <s v="U13"/>
    <s v="Carbón"/>
    <n v="56368.75"/>
    <n v="25695.8"/>
    <s v="Ton"/>
    <s v="SING"/>
    <n v="67674.103411200005"/>
    <n v="5.0075975040000012E-2"/>
    <d v="1993-01-01T00:00:00"/>
    <b v="1"/>
    <b v="0"/>
    <x v="0"/>
  </r>
  <r>
    <x v="4"/>
    <n v="10"/>
    <s v="Octubre"/>
    <s v="Eléctrica Ventanas"/>
    <s v="Nueva Ventanas"/>
    <m/>
    <s v="Carbón"/>
    <n v="186273.83059999999"/>
    <n v="70784.055628000002"/>
    <s v="Ton"/>
    <s v="SIC"/>
    <n v="186421.419081461"/>
    <n v="0.13794396760784641"/>
    <d v="2010-02-11T00:00:00"/>
    <b v="1"/>
    <b v="0"/>
    <x v="0"/>
  </r>
  <r>
    <x v="4"/>
    <n v="10"/>
    <s v="Octubre"/>
    <s v="Enel"/>
    <s v="Bocamina"/>
    <m/>
    <s v="Carbón"/>
    <n v="85033.34"/>
    <n v="32312.6692"/>
    <s v="Ton"/>
    <s v="SIC"/>
    <n v="85100.713615948785"/>
    <n v="6.2970929736960002E-2"/>
    <d v="1970-01-01T00:00:00"/>
    <b v="1"/>
    <b v="0"/>
    <x v="0"/>
  </r>
  <r>
    <x v="4"/>
    <n v="10"/>
    <s v="Octubre"/>
    <s v="Enel"/>
    <s v="Bocamina II"/>
    <m/>
    <s v="Carbón"/>
    <n v="69919.192228571439"/>
    <n v="24471.717280000001"/>
    <s v="Ton"/>
    <s v="SIC"/>
    <n v="64450.280818513922"/>
    <n v="4.7690482635264014E-2"/>
    <d v="2012-10-28T00:00:00"/>
    <b v="0"/>
    <b v="0"/>
    <x v="1"/>
  </r>
  <r>
    <x v="4"/>
    <n v="10"/>
    <s v="Octubre"/>
    <s v="Guacolda"/>
    <s v="Guacolda 1"/>
    <m/>
    <s v="Carbón"/>
    <n v="91002.67839999999"/>
    <n v="32760.964223999996"/>
    <s v="Ton"/>
    <s v="SIC"/>
    <n v="86281.372082036716"/>
    <n v="6.3844567079731199E-2"/>
    <d v="1995-01-01T00:00:00"/>
    <b v="1"/>
    <b v="0"/>
    <x v="0"/>
  </r>
  <r>
    <x v="4"/>
    <n v="10"/>
    <s v="Octubre"/>
    <s v="Guacolda"/>
    <s v="Guacolda 2"/>
    <m/>
    <s v="Carbón"/>
    <n v="104942.35199999998"/>
    <n v="37779.246719999996"/>
    <s v="Ton"/>
    <s v="SIC"/>
    <n v="99497.84203358207"/>
    <n v="7.3624196007936002E-2"/>
    <d v="1996-01-01T00:00:00"/>
    <b v="1"/>
    <b v="0"/>
    <x v="0"/>
  </r>
  <r>
    <x v="4"/>
    <n v="10"/>
    <s v="Octubre"/>
    <s v="Guacolda"/>
    <s v="Guacolda 3"/>
    <m/>
    <s v="Carbón"/>
    <n v="11685.41"/>
    <n v="4089.8934999999997"/>
    <s v="Ton"/>
    <s v="SIC"/>
    <n v="10771.405274783998"/>
    <n v="7.9703844527999994E-3"/>
    <d v="2009-01-01T00:00:00"/>
    <b v="1"/>
    <b v="0"/>
    <x v="0"/>
  </r>
  <r>
    <x v="4"/>
    <n v="10"/>
    <s v="Octubre"/>
    <s v="Guacolda"/>
    <s v="Guacolda 4"/>
    <m/>
    <s v="Carbón"/>
    <n v="103313.74800000002"/>
    <n v="36159.811800000003"/>
    <s v="Ton"/>
    <s v="SIC"/>
    <n v="95232.794584435193"/>
    <n v="7.0468241235840015E-2"/>
    <d v="2010-01-01T00:00:00"/>
    <b v="1"/>
    <b v="0"/>
    <x v="0"/>
  </r>
  <r>
    <x v="4"/>
    <n v="11"/>
    <s v="Noviembre"/>
    <s v="Aes Gener"/>
    <s v="Termoeléctrica Norgener"/>
    <s v="NTO1"/>
    <s v="Carbón"/>
    <n v="75150.490000000005"/>
    <n v="28170.6"/>
    <s v="Ton"/>
    <s v="SING"/>
    <n v="74191.89507839999"/>
    <n v="5.489886528E-2"/>
    <d v="1997-04-07T00:00:00"/>
    <b v="1"/>
    <b v="0"/>
    <x v="0"/>
  </r>
  <r>
    <x v="4"/>
    <n v="11"/>
    <s v="Noviembre"/>
    <s v="Aes Gener"/>
    <s v="Termoeléctrica Norgener"/>
    <s v="NTO2"/>
    <s v="Carbón"/>
    <n v="84687.306700000001"/>
    <n v="31435.7"/>
    <s v="Ton"/>
    <s v="SING"/>
    <n v="82791.071404799994"/>
    <n v="6.1261892160000012E-2"/>
    <d v="1997-04-07T00:00:00"/>
    <b v="1"/>
    <b v="0"/>
    <x v="0"/>
  </r>
  <r>
    <x v="4"/>
    <n v="11"/>
    <s v="Noviembre"/>
    <s v="Aes Gener"/>
    <s v="Ventanas 1"/>
    <m/>
    <s v="Carbón"/>
    <n v="84620"/>
    <n v="35117.299999999996"/>
    <s v="Ton"/>
    <s v="SIC"/>
    <n v="92487.168787199975"/>
    <n v="6.8436594239999995E-2"/>
    <d v="1964-01-01T00:00:00"/>
    <b v="1"/>
    <b v="0"/>
    <x v="0"/>
  </r>
  <r>
    <x v="4"/>
    <n v="11"/>
    <s v="Noviembre"/>
    <s v="Aes Gener"/>
    <s v="Ventanas 2"/>
    <m/>
    <s v="Carbón"/>
    <n v="139666"/>
    <n v="55447.402000000002"/>
    <s v="Ton"/>
    <s v="SIC"/>
    <n v="146029.82654092798"/>
    <n v="0.10805589701760002"/>
    <d v="1977-01-01T00:00:00"/>
    <b v="1"/>
    <b v="0"/>
    <x v="0"/>
  </r>
  <r>
    <x v="4"/>
    <n v="11"/>
    <s v="Noviembre"/>
    <s v="Colbún"/>
    <s v="Santa María"/>
    <m/>
    <s v="Carbón"/>
    <n v="247474"/>
    <n v="87110.847999999998"/>
    <s v="Ton"/>
    <s v="SIC"/>
    <n v="229420.70438707198"/>
    <n v="0.16976162058240002"/>
    <d v="2012-08-15T00:00:00"/>
    <b v="0"/>
    <b v="0"/>
    <x v="1"/>
  </r>
  <r>
    <x v="4"/>
    <n v="11"/>
    <s v="Noviembre"/>
    <s v="E-Cl"/>
    <s v="Termoeléctrica Mejillones"/>
    <s v="CTM1"/>
    <s v="Carbón"/>
    <n v="92260"/>
    <n v="37450.800000000003"/>
    <s v="Ton"/>
    <s v="SING"/>
    <n v="98632.823731199998"/>
    <n v="7.2984119040000003E-2"/>
    <d v="1998-03-31T00:00:00"/>
    <b v="1"/>
    <b v="0"/>
    <x v="0"/>
  </r>
  <r>
    <x v="4"/>
    <n v="11"/>
    <s v="Noviembre"/>
    <s v="E-Cl"/>
    <s v="Termoeléctrica Mejillones"/>
    <s v="CTM2"/>
    <s v="Carbón"/>
    <n v="95223"/>
    <n v="37082.1"/>
    <s v="Ton"/>
    <s v="SING"/>
    <n v="97661.791814399985"/>
    <n v="7.2265596479999999E-2"/>
    <d v="1998-03-31T00:00:00"/>
    <b v="1"/>
    <b v="0"/>
    <x v="0"/>
  </r>
  <r>
    <x v="4"/>
    <n v="11"/>
    <s v="Noviembre"/>
    <s v="E-Cl"/>
    <s v="Termoeléctrica Tocopilla"/>
    <s v="U13"/>
    <s v="Carbón"/>
    <n v="50160.06"/>
    <n v="22870.5"/>
    <s v="Ton"/>
    <s v="SING"/>
    <n v="60233.212511999998"/>
    <n v="4.4570030400000009E-2"/>
    <d v="1993-01-01T00:00:00"/>
    <b v="1"/>
    <b v="0"/>
    <x v="0"/>
  </r>
  <r>
    <x v="4"/>
    <n v="11"/>
    <s v="Noviembre"/>
    <s v="E-Cl"/>
    <s v="Termoeléctrica Tocopilla"/>
    <s v="U12"/>
    <s v="Carbón"/>
    <n v="44162.400000000001"/>
    <n v="21067.4"/>
    <s v="Ton"/>
    <s v="SING"/>
    <n v="55484.452953600005"/>
    <n v="4.105614912000001E-2"/>
    <d v="1993-01-01T00:00:00"/>
    <b v="1"/>
    <b v="0"/>
    <x v="0"/>
  </r>
  <r>
    <x v="4"/>
    <n v="11"/>
    <s v="Noviembre"/>
    <s v="E-Cl"/>
    <s v="Termoeléctrica Tocopilla"/>
    <s v="U15"/>
    <s v="Carbón"/>
    <n v="72193.05"/>
    <n v="29406.799999999999"/>
    <s v="Ton"/>
    <s v="SING"/>
    <n v="77447.630515199984"/>
    <n v="5.7307971839999999E-2"/>
    <d v="1993-01-01T00:00:00"/>
    <b v="1"/>
    <b v="0"/>
    <x v="0"/>
  </r>
  <r>
    <x v="4"/>
    <n v="11"/>
    <s v="Noviembre"/>
    <s v="E-Cl"/>
    <s v="Termoeléctrica Tocopilla"/>
    <s v="U14"/>
    <s v="Carbón"/>
    <n v="76542.92"/>
    <n v="32313.1"/>
    <s v="Ton"/>
    <s v="SING"/>
    <n v="85101.848198399995"/>
    <n v="6.2971769280000006E-2"/>
    <d v="1993-01-01T00:00:00"/>
    <b v="1"/>
    <b v="0"/>
    <x v="0"/>
  </r>
  <r>
    <x v="4"/>
    <n v="11"/>
    <s v="Noviembre"/>
    <s v="Eléctrica Ventanas"/>
    <s v="Nueva Ventanas"/>
    <m/>
    <s v="Carbón"/>
    <n v="193344"/>
    <n v="73470.720000000001"/>
    <s v="Ton"/>
    <s v="SIC"/>
    <n v="193497.19031807999"/>
    <n v="0.14317973913600002"/>
    <d v="2010-02-11T00:00:00"/>
    <b v="1"/>
    <b v="0"/>
    <x v="0"/>
  </r>
  <r>
    <x v="4"/>
    <n v="11"/>
    <s v="Noviembre"/>
    <s v="Enel"/>
    <s v="Bocamina"/>
    <m/>
    <s v="Carbón"/>
    <n v="83199"/>
    <n v="31615.62"/>
    <s v="Ton"/>
    <s v="SIC"/>
    <n v="83264.920231679993"/>
    <n v="6.1612520256000003E-2"/>
    <d v="1970-01-01T00:00:00"/>
    <b v="1"/>
    <b v="0"/>
    <x v="0"/>
  </r>
  <r>
    <x v="4"/>
    <n v="11"/>
    <s v="Noviembre"/>
    <s v="Enel"/>
    <s v="Bocamina II"/>
    <m/>
    <s v="Carbón"/>
    <n v="114898"/>
    <n v="40214.299999999996"/>
    <s v="Ton"/>
    <s v="SIC"/>
    <n v="105910.95419519999"/>
    <n v="7.8369627840000011E-2"/>
    <d v="2012-10-28T00:00:00"/>
    <b v="0"/>
    <b v="0"/>
    <x v="1"/>
  </r>
  <r>
    <x v="4"/>
    <n v="11"/>
    <s v="Noviembre"/>
    <s v="Guacolda"/>
    <s v="Guacolda 1"/>
    <m/>
    <s v="Carbón"/>
    <n v="107195.20000000001"/>
    <n v="38590.272000000004"/>
    <s v="Ton"/>
    <s v="SIC"/>
    <n v="101633.81011660802"/>
    <n v="7.520472207360003E-2"/>
    <d v="1995-01-01T00:00:00"/>
    <b v="1"/>
    <b v="0"/>
    <x v="0"/>
  </r>
  <r>
    <x v="4"/>
    <n v="11"/>
    <s v="Noviembre"/>
    <s v="Guacolda"/>
    <s v="Guacolda 2"/>
    <m/>
    <s v="Carbón"/>
    <n v="108607.37999999999"/>
    <n v="39098.656799999997"/>
    <s v="Ton"/>
    <s v="SIC"/>
    <n v="102972.72486251518"/>
    <n v="7.6195462371840009E-2"/>
    <d v="1996-01-01T00:00:00"/>
    <b v="1"/>
    <b v="0"/>
    <x v="0"/>
  </r>
  <r>
    <x v="4"/>
    <n v="11"/>
    <s v="Noviembre"/>
    <s v="Guacolda"/>
    <s v="Guacolda 3"/>
    <m/>
    <s v="Carbón"/>
    <n v="110052"/>
    <n v="38518.199999999997"/>
    <s v="Ton"/>
    <s v="SIC"/>
    <n v="101443.99668479997"/>
    <n v="7.5064268160000003E-2"/>
    <d v="2009-01-01T00:00:00"/>
    <b v="1"/>
    <b v="0"/>
    <x v="0"/>
  </r>
  <r>
    <x v="4"/>
    <n v="11"/>
    <s v="Noviembre"/>
    <s v="Guacolda"/>
    <s v="Guacolda 4"/>
    <m/>
    <s v="Carbón"/>
    <n v="7107"/>
    <n v="2487.4499999999998"/>
    <s v="Ton"/>
    <s v="SIC"/>
    <n v="6551.1075167999998"/>
    <n v="4.8475425600000011E-3"/>
    <d v="2010-01-01T00:00:00"/>
    <b v="1"/>
    <b v="0"/>
    <x v="0"/>
  </r>
  <r>
    <x v="4"/>
    <n v="12"/>
    <s v="Diciembre"/>
    <s v="Aes Gener"/>
    <s v="Campiche"/>
    <m/>
    <s v="Carbón"/>
    <n v="728.5"/>
    <n v="256.79624999999999"/>
    <s v="Ton"/>
    <s v="SIC"/>
    <n v="676.31503895999992"/>
    <n v="5.0044453200000011E-4"/>
    <d v="2013-03-15T00:00:00"/>
    <b v="0"/>
    <b v="0"/>
    <x v="1"/>
  </r>
  <r>
    <x v="4"/>
    <n v="12"/>
    <s v="Diciembre"/>
    <s v="Aes Gener"/>
    <s v="Termoeléctrica Norgener"/>
    <s v="NTO2"/>
    <s v="Carbón"/>
    <n v="100888.7432"/>
    <n v="37449.699999999997"/>
    <s v="Ton"/>
    <s v="SING"/>
    <n v="98629.926700799988"/>
    <n v="7.2981975359999993E-2"/>
    <d v="1997-04-07T00:00:00"/>
    <b v="1"/>
    <b v="0"/>
    <x v="0"/>
  </r>
  <r>
    <x v="4"/>
    <n v="12"/>
    <s v="Diciembre"/>
    <s v="Aes Gener"/>
    <s v="Termoeléctrica Norgener"/>
    <s v="NTO1"/>
    <s v="Carbón"/>
    <n v="100233.2804"/>
    <n v="37564.6"/>
    <s v="Ton"/>
    <s v="SING"/>
    <n v="98932.53469439999"/>
    <n v="7.3205892480000007E-2"/>
    <d v="1997-04-07T00:00:00"/>
    <b v="1"/>
    <b v="0"/>
    <x v="0"/>
  </r>
  <r>
    <x v="4"/>
    <n v="12"/>
    <s v="Diciembre"/>
    <s v="Aes Gener"/>
    <s v="Ventanas 1"/>
    <m/>
    <s v="Carbón"/>
    <n v="66005"/>
    <n v="25885.510874999996"/>
    <s v="Ton"/>
    <s v="SIC"/>
    <n v="68173.738113095984"/>
    <n v="5.0445683593199994E-2"/>
    <d v="1964-01-01T00:00:00"/>
    <b v="1"/>
    <b v="0"/>
    <x v="0"/>
  </r>
  <r>
    <x v="4"/>
    <n v="12"/>
    <s v="Diciembre"/>
    <s v="Aes Gener"/>
    <s v="Ventanas 2"/>
    <m/>
    <s v="Carbón"/>
    <n v="144327"/>
    <n v="54318.332412000003"/>
    <s v="Ton"/>
    <s v="SIC"/>
    <n v="143056.23661351757"/>
    <n v="0.10585556620450562"/>
    <d v="1977-01-01T00:00:00"/>
    <b v="1"/>
    <b v="0"/>
    <x v="0"/>
  </r>
  <r>
    <x v="4"/>
    <n v="12"/>
    <s v="Diciembre"/>
    <s v="Andina"/>
    <s v="Termoeléctrica Andina"/>
    <s v="CTA"/>
    <s v="Carbón"/>
    <n v="45175"/>
    <n v="16224.9"/>
    <s v="Ton"/>
    <s v="SING"/>
    <n v="42730.935033599999"/>
    <n v="3.1619085120000001E-2"/>
    <d v="2011-07-15T00:00:00"/>
    <b v="0"/>
    <b v="0"/>
    <x v="1"/>
  </r>
  <r>
    <x v="4"/>
    <n v="1"/>
    <s v="Enero"/>
    <s v="Angamos"/>
    <s v="Termoeléctrica Angamos"/>
    <s v="ANG2"/>
    <s v="Carbón"/>
    <n v="144345"/>
    <n v="54257.364223367149"/>
    <s v="Ton"/>
    <s v="SING"/>
    <n v="142895.66688997002"/>
    <n v="0.10573675139849792"/>
    <d v="2011-04-11T00:00:00"/>
    <b v="0"/>
    <b v="1"/>
    <x v="2"/>
  </r>
  <r>
    <x v="4"/>
    <n v="2"/>
    <s v="Febrero"/>
    <s v="Angamos"/>
    <s v="Termoeléctrica Angamos"/>
    <s v="ANG2"/>
    <s v="Carbón"/>
    <n v="135563"/>
    <n v="50956.327314505674"/>
    <s v="Ton"/>
    <s v="SING"/>
    <n v="134201.84482043027"/>
    <n v="9.9303690670508662E-2"/>
    <d v="2011-04-11T00:00:00"/>
    <b v="0"/>
    <b v="1"/>
    <x v="2"/>
  </r>
  <r>
    <x v="4"/>
    <n v="3"/>
    <s v="Marzo"/>
    <s v="Angamos"/>
    <s v="Termoeléctrica Angamos"/>
    <s v="ANG2"/>
    <s v="Carbón"/>
    <n v="177588"/>
    <n v="66752.965448746589"/>
    <s v="Ton"/>
    <s v="SING"/>
    <n v="175804.88199560772"/>
    <n v="0.13008817906651737"/>
    <d v="2011-04-11T00:00:00"/>
    <b v="0"/>
    <b v="1"/>
    <x v="2"/>
  </r>
  <r>
    <x v="4"/>
    <n v="4"/>
    <s v="Abril"/>
    <s v="Angamos"/>
    <s v="Termoeléctrica Angamos"/>
    <s v="ANG2"/>
    <s v="Carbón"/>
    <n v="58636"/>
    <n v="22040.491936688879"/>
    <s v="Ton"/>
    <s v="SING"/>
    <n v="58047.250155947775"/>
    <n v="4.2952510686219289E-2"/>
    <d v="2011-04-11T00:00:00"/>
    <b v="0"/>
    <b v="1"/>
    <x v="2"/>
  </r>
  <r>
    <x v="4"/>
    <n v="5"/>
    <s v="Mayo"/>
    <s v="Angamos"/>
    <s v="Termoeléctrica Angamos"/>
    <s v="ANG2"/>
    <s v="Carbón"/>
    <n v="94121"/>
    <n v="35378.831120354291"/>
    <s v="Ton"/>
    <s v="SING"/>
    <n v="93175.953883756767"/>
    <n v="6.8946266087346456E-2"/>
    <d v="2011-04-11T00:00:00"/>
    <b v="0"/>
    <b v="1"/>
    <x v="2"/>
  </r>
  <r>
    <x v="4"/>
    <n v="6"/>
    <s v="Junio"/>
    <s v="Angamos"/>
    <s v="Termoeléctrica Angamos"/>
    <s v="ANG2"/>
    <s v="Carbón"/>
    <n v="186349"/>
    <n v="70046.108737124567"/>
    <s v="Ton"/>
    <s v="SING"/>
    <n v="184477.91492105043"/>
    <n v="0.13650585670690837"/>
    <d v="2011-04-11T00:00:00"/>
    <b v="0"/>
    <b v="1"/>
    <x v="2"/>
  </r>
  <r>
    <x v="4"/>
    <n v="7"/>
    <s v="Julio"/>
    <s v="Angamos"/>
    <s v="Termoeléctrica Angamos"/>
    <s v="ANG2"/>
    <s v="Carbón"/>
    <n v="172343"/>
    <n v="64781.439761320202"/>
    <s v="Ton"/>
    <s v="SING"/>
    <n v="170612.5457675576"/>
    <n v="0.12624606980686082"/>
    <d v="2011-04-11T00:00:00"/>
    <b v="0"/>
    <b v="1"/>
    <x v="2"/>
  </r>
  <r>
    <x v="4"/>
    <n v="8"/>
    <s v="Agosto"/>
    <s v="Angamos"/>
    <s v="Termoeléctrica Angamos"/>
    <s v="ANG2"/>
    <s v="Carbón"/>
    <n v="175077"/>
    <n v="65809.113970933875"/>
    <s v="Ton"/>
    <s v="SING"/>
    <n v="173319.09433714559"/>
    <n v="0.12824880130655594"/>
    <d v="2011-04-11T00:00:00"/>
    <b v="0"/>
    <b v="1"/>
    <x v="2"/>
  </r>
  <r>
    <x v="4"/>
    <n v="9"/>
    <s v="Septiembre"/>
    <s v="Angamos"/>
    <s v="Termoeléctrica Angamos"/>
    <s v="ANG2"/>
    <s v="Carbón"/>
    <n v="174839"/>
    <n v="65719.652938787549"/>
    <s v="Ton"/>
    <s v="SING"/>
    <n v="173083.48403737895"/>
    <n v="0.1280744596471092"/>
    <d v="2011-04-11T00:00:00"/>
    <b v="0"/>
    <b v="1"/>
    <x v="2"/>
  </r>
  <r>
    <x v="4"/>
    <n v="10"/>
    <s v="Octubre"/>
    <s v="Angamos"/>
    <s v="Termoeléctrica Angamos"/>
    <s v="ANG2"/>
    <s v="Carbón"/>
    <n v="184472"/>
    <n v="69340.569420575601"/>
    <s v="Ton"/>
    <s v="SING"/>
    <n v="182619.76142247079"/>
    <n v="0.13513090168681774"/>
    <d v="2011-04-11T00:00:00"/>
    <b v="0"/>
    <b v="1"/>
    <x v="2"/>
  </r>
  <r>
    <x v="4"/>
    <n v="11"/>
    <s v="Noviembre"/>
    <s v="Angamos"/>
    <s v="Termoeléctrica Angamos"/>
    <s v="ANG2"/>
    <s v="Carbón"/>
    <n v="184739"/>
    <n v="69440.931166722949"/>
    <s v="Ton"/>
    <s v="SING"/>
    <n v="182884.08054027622"/>
    <n v="0.13532648665770969"/>
    <d v="2011-04-11T00:00:00"/>
    <b v="0"/>
    <b v="1"/>
    <x v="2"/>
  </r>
  <r>
    <x v="4"/>
    <n v="12"/>
    <s v="Diciembre"/>
    <s v="Angamos"/>
    <s v="Termoeléctrica Angamos"/>
    <s v="ANG2"/>
    <s v="Carbón"/>
    <n v="191303.1293"/>
    <n v="71908.3"/>
    <s v="Ton"/>
    <s v="SING"/>
    <n v="189382.3010112"/>
    <n v="0.14013489504000004"/>
    <d v="2011-04-11T00:00:00"/>
    <b v="0"/>
    <b v="1"/>
    <x v="2"/>
  </r>
  <r>
    <x v="4"/>
    <n v="1"/>
    <s v="Enero"/>
    <s v="Angamos"/>
    <s v="Termoeléctrica Angamos"/>
    <s v="ANG1"/>
    <s v="Carbón"/>
    <n v="77602"/>
    <n v="29409.369234792866"/>
    <s v="Ton"/>
    <s v="SING"/>
    <n v="77454.39701638151"/>
    <n v="5.7312978764764336E-2"/>
    <d v="2011-04-11T00:00:00"/>
    <b v="0"/>
    <b v="1"/>
    <x v="2"/>
  </r>
  <r>
    <x v="4"/>
    <n v="2"/>
    <s v="Febrero"/>
    <s v="Angamos"/>
    <s v="Termoeléctrica Angamos"/>
    <s v="ANG1"/>
    <s v="Carbón"/>
    <n v="103403"/>
    <n v="39187.353508740583"/>
    <s v="Ton"/>
    <s v="SING"/>
    <n v="103206.32219124376"/>
    <n v="7.6368314517833671E-2"/>
    <d v="2011-04-11T00:00:00"/>
    <b v="0"/>
    <b v="1"/>
    <x v="2"/>
  </r>
  <r>
    <x v="4"/>
    <n v="3"/>
    <s v="Marzo"/>
    <s v="Angamos"/>
    <s v="Termoeléctrica Angamos"/>
    <s v="ANG1"/>
    <s v="Carbón"/>
    <n v="135275"/>
    <n v="51266.106843078851"/>
    <s v="Ton"/>
    <s v="SING"/>
    <n v="135017.70001277042"/>
    <n v="9.9907389015792075E-2"/>
    <d v="2011-04-11T00:00:00"/>
    <b v="0"/>
    <b v="1"/>
    <x v="2"/>
  </r>
  <r>
    <x v="4"/>
    <n v="4"/>
    <s v="Abril"/>
    <s v="Angamos"/>
    <s v="Termoeléctrica Angamos"/>
    <s v="ANG1"/>
    <s v="Carbón"/>
    <n v="170967"/>
    <n v="64792.552124492053"/>
    <s v="Ton"/>
    <s v="SING"/>
    <n v="170641.81199839822"/>
    <n v="0.12626772558021013"/>
    <d v="2011-04-11T00:00:00"/>
    <b v="0"/>
    <b v="1"/>
    <x v="2"/>
  </r>
  <r>
    <x v="4"/>
    <n v="5"/>
    <s v="Mayo"/>
    <s v="Angamos"/>
    <s v="Termoeléctrica Angamos"/>
    <s v="ANG1"/>
    <s v="Carbón"/>
    <n v="145202"/>
    <n v="55028.211020726194"/>
    <s v="Ton"/>
    <s v="SING"/>
    <n v="144925.81834968983"/>
    <n v="0.10723897763719123"/>
    <d v="2011-04-11T00:00:00"/>
    <b v="0"/>
    <b v="1"/>
    <x v="2"/>
  </r>
  <r>
    <x v="4"/>
    <n v="6"/>
    <s v="Junio"/>
    <s v="Angamos"/>
    <s v="Termoeléctrica Angamos"/>
    <s v="ANG1"/>
    <s v="Carbón"/>
    <n v="86956"/>
    <n v="32954.31962037897"/>
    <s v="Ton"/>
    <s v="SING"/>
    <n v="86790.605228685759"/>
    <n v="6.4221378076194546E-2"/>
    <d v="2011-04-11T00:00:00"/>
    <b v="0"/>
    <b v="1"/>
    <x v="2"/>
  </r>
  <r>
    <x v="4"/>
    <n v="7"/>
    <s v="Julio"/>
    <s v="Angamos"/>
    <s v="Termoeléctrica Angamos"/>
    <s v="ANG1"/>
    <s v="Carbón"/>
    <n v="66531"/>
    <n v="25213.715426922041"/>
    <s v="Ton"/>
    <s v="SING"/>
    <n v="66404.454626129213"/>
    <n v="4.9136488623985675E-2"/>
    <d v="2011-04-11T00:00:00"/>
    <b v="0"/>
    <b v="1"/>
    <x v="2"/>
  </r>
  <r>
    <x v="4"/>
    <n v="8"/>
    <s v="Agosto"/>
    <s v="Angamos"/>
    <s v="Termoeléctrica Angamos"/>
    <s v="ANG1"/>
    <s v="Carbón"/>
    <n v="120714"/>
    <n v="45747.823481466796"/>
    <s v="Ton"/>
    <s v="SING"/>
    <n v="120484.39578149377"/>
    <n v="8.9153358400682503E-2"/>
    <d v="2011-04-11T00:00:00"/>
    <b v="0"/>
    <b v="1"/>
    <x v="2"/>
  </r>
  <r>
    <x v="4"/>
    <n v="9"/>
    <s v="Septiembre"/>
    <s v="Angamos"/>
    <s v="Termoeléctrica Angamos"/>
    <s v="ANG1"/>
    <s v="Carbón"/>
    <n v="86305"/>
    <n v="32707.605626257035"/>
    <s v="Ton"/>
    <s v="SING"/>
    <n v="86140.843464070596"/>
    <n v="6.3740581844449709E-2"/>
    <d v="2011-04-11T00:00:00"/>
    <b v="0"/>
    <b v="1"/>
    <x v="2"/>
  </r>
  <r>
    <x v="4"/>
    <n v="10"/>
    <s v="Octubre"/>
    <s v="Angamos"/>
    <s v="Termoeléctrica Angamos"/>
    <s v="ANG1"/>
    <s v="Carbón"/>
    <n v="150946"/>
    <n v="57205.054618631533"/>
    <s v="Ton"/>
    <s v="SING"/>
    <n v="150658.8929671236"/>
    <n v="0.11148121044078914"/>
    <d v="2011-04-11T00:00:00"/>
    <b v="0"/>
    <b v="1"/>
    <x v="2"/>
  </r>
  <r>
    <x v="4"/>
    <n v="11"/>
    <s v="Noviembre"/>
    <s v="Angamos"/>
    <s v="Termoeléctrica Angamos"/>
    <s v="ANG1"/>
    <s v="Carbón"/>
    <n v="165061"/>
    <n v="62554.314260768348"/>
    <s v="Ton"/>
    <s v="SING"/>
    <n v="164747.0455132722"/>
    <n v="0.12190584763138537"/>
    <d v="2011-04-11T00:00:00"/>
    <b v="0"/>
    <b v="1"/>
    <x v="2"/>
  </r>
  <r>
    <x v="4"/>
    <n v="12"/>
    <s v="Diciembre"/>
    <s v="Angamos"/>
    <s v="Termoeléctrica Angamos"/>
    <s v="ANG1"/>
    <s v="Carbón"/>
    <n v="170810.91630000001"/>
    <n v="64733.4"/>
    <s v="Ton"/>
    <s v="SING"/>
    <n v="170486.02517759998"/>
    <n v="0.12615244992000002"/>
    <d v="2011-04-11T00:00:00"/>
    <b v="0"/>
    <b v="1"/>
    <x v="2"/>
  </r>
  <r>
    <x v="4"/>
    <n v="12"/>
    <s v="Diciembre"/>
    <s v="Celta"/>
    <s v="Termoeléctrica Tarapacá"/>
    <s v="CTTAR"/>
    <s v="Carbón"/>
    <n v="58827.144"/>
    <n v="24682.7"/>
    <s v="Ton"/>
    <s v="SING"/>
    <n v="65005.938412800002"/>
    <n v="4.8101645760000006E-2"/>
    <d v="1995-01-01T00:00:00"/>
    <b v="1"/>
    <b v="0"/>
    <x v="0"/>
  </r>
  <r>
    <x v="4"/>
    <n v="12"/>
    <s v="Diciembre"/>
    <s v="Colbún"/>
    <s v="Santa María"/>
    <m/>
    <s v="Carbón"/>
    <n v="250460"/>
    <n v="81488.062655999995"/>
    <s v="Ton"/>
    <s v="SIC"/>
    <n v="214612.17704685155"/>
    <n v="0.15880393650401278"/>
    <d v="2012-08-15T00:00:00"/>
    <b v="0"/>
    <b v="0"/>
    <x v="1"/>
  </r>
  <r>
    <x v="4"/>
    <n v="12"/>
    <s v="Diciembre"/>
    <s v="E-Cl"/>
    <s v="Termoeléctrica Mejillones"/>
    <s v="CTM2"/>
    <s v="Carbón"/>
    <n v="113418"/>
    <n v="44174"/>
    <s v="Ton"/>
    <s v="SING"/>
    <n v="116339.47353599999"/>
    <n v="8.6086291200000012E-2"/>
    <d v="1998-03-31T00:00:00"/>
    <b v="1"/>
    <b v="0"/>
    <x v="0"/>
  </r>
  <r>
    <x v="4"/>
    <n v="12"/>
    <s v="Diciembre"/>
    <s v="E-Cl"/>
    <s v="Termoeléctrica Mejillones"/>
    <s v="CTM1"/>
    <s v="Carbón"/>
    <n v="95382"/>
    <n v="38638.800000000003"/>
    <s v="Ton"/>
    <s v="SING"/>
    <n v="101761.6165632"/>
    <n v="7.5299293440000012E-2"/>
    <d v="1998-03-31T00:00:00"/>
    <b v="1"/>
    <b v="0"/>
    <x v="0"/>
  </r>
  <r>
    <x v="4"/>
    <n v="12"/>
    <s v="Diciembre"/>
    <s v="E-Cl"/>
    <s v="Termoeléctrica Tocopilla"/>
    <s v="U15"/>
    <s v="Carbón"/>
    <n v="86226.315000000002"/>
    <n v="35101.4"/>
    <s v="Ton"/>
    <s v="SING"/>
    <n v="92445.293529599992"/>
    <n v="6.8405608320000019E-2"/>
    <d v="1993-01-01T00:00:00"/>
    <b v="1"/>
    <b v="0"/>
    <x v="0"/>
  </r>
  <r>
    <x v="4"/>
    <n v="12"/>
    <s v="Diciembre"/>
    <s v="E-Cl"/>
    <s v="Termoeléctrica Tocopilla"/>
    <s v="U14"/>
    <s v="Carbón"/>
    <n v="89502.404999999999"/>
    <n v="37791.599999999999"/>
    <s v="Ton"/>
    <s v="SING"/>
    <n v="99530.37642239999"/>
    <n v="7.3648270080000008E-2"/>
    <d v="1993-01-01T00:00:00"/>
    <b v="1"/>
    <b v="0"/>
    <x v="0"/>
  </r>
  <r>
    <x v="4"/>
    <n v="12"/>
    <s v="Diciembre"/>
    <s v="E-Cl"/>
    <s v="Termoeléctrica Tocopilla"/>
    <s v="U12"/>
    <s v="Carbón"/>
    <n v="51851.360000000001"/>
    <n v="24735.1"/>
    <s v="Ton"/>
    <s v="SING"/>
    <n v="65143.942406399998"/>
    <n v="4.8203762880000008E-2"/>
    <d v="1993-01-01T00:00:00"/>
    <b v="1"/>
    <b v="0"/>
    <x v="0"/>
  </r>
  <r>
    <x v="4"/>
    <n v="12"/>
    <s v="Diciembre"/>
    <s v="E-Cl"/>
    <s v="Termoeléctrica Tocopilla"/>
    <s v="U13"/>
    <s v="Carbón"/>
    <n v="48191"/>
    <n v="21970.799999999999"/>
    <s v="Ton"/>
    <s v="SING"/>
    <n v="57863.705011199992"/>
    <n v="4.2816695039999998E-2"/>
    <d v="1993-01-01T00:00:00"/>
    <b v="1"/>
    <b v="0"/>
    <x v="0"/>
  </r>
  <r>
    <x v="4"/>
    <n v="12"/>
    <s v="Diciembre"/>
    <s v="Eléctrica Ventanas"/>
    <s v="Nueva Ventanas"/>
    <m/>
    <s v="Carbón"/>
    <n v="191077"/>
    <n v="66466.516603999989"/>
    <s v="Ton"/>
    <s v="SIC"/>
    <n v="175050.471985357"/>
    <n v="0.12952994755787517"/>
    <d v="2010-02-11T00:00:00"/>
    <b v="1"/>
    <b v="0"/>
    <x v="0"/>
  </r>
  <r>
    <x v="4"/>
    <n v="12"/>
    <s v="Diciembre"/>
    <s v="Enel"/>
    <s v="Bocamina"/>
    <m/>
    <s v="Carbón"/>
    <n v="78412"/>
    <n v="28008.7664"/>
    <s v="Ton"/>
    <s v="SIC"/>
    <n v="73765.679752089593"/>
    <n v="5.4583483960320006E-2"/>
    <d v="1970-01-01T00:00:00"/>
    <b v="1"/>
    <b v="0"/>
    <x v="0"/>
  </r>
  <r>
    <x v="4"/>
    <n v="12"/>
    <s v="Diciembre"/>
    <s v="Enel"/>
    <s v="Bocamina II"/>
    <m/>
    <s v="Carbón"/>
    <n v="158845"/>
    <n v="51224.335600000006"/>
    <s v="Ton"/>
    <s v="SIC"/>
    <n v="134907.68859363842"/>
    <n v="9.9825985217280033E-2"/>
    <d v="2012-10-28T00:00:00"/>
    <b v="0"/>
    <b v="0"/>
    <x v="1"/>
  </r>
  <r>
    <x v="4"/>
    <n v="12"/>
    <s v="Diciembre"/>
    <s v="Guacolda"/>
    <s v="Guacolda 1"/>
    <m/>
    <s v="Carbón"/>
    <n v="101335.38999999998"/>
    <n v="34291.895975999993"/>
    <s v="Ton"/>
    <s v="SIC"/>
    <n v="90313.331923736041"/>
    <n v="6.6828046878028791E-2"/>
    <d v="1995-01-01T00:00:00"/>
    <b v="1"/>
    <b v="0"/>
    <x v="0"/>
  </r>
  <r>
    <x v="4"/>
    <n v="12"/>
    <s v="Diciembre"/>
    <s v="Guacolda"/>
    <s v="Guacolda 2"/>
    <m/>
    <s v="Carbón"/>
    <n v="93044.669999999984"/>
    <n v="31486.316327999994"/>
    <s v="Ton"/>
    <s v="SIC"/>
    <n v="82924.377805665776"/>
    <n v="6.1360533260006393E-2"/>
    <d v="1996-01-01T00:00:00"/>
    <b v="1"/>
    <b v="0"/>
    <x v="0"/>
  </r>
  <r>
    <x v="4"/>
    <n v="12"/>
    <s v="Diciembre"/>
    <s v="Guacolda"/>
    <s v="Guacolda 3"/>
    <m/>
    <s v="Carbón"/>
    <n v="112844"/>
    <n v="35624.850799999993"/>
    <s v="Ton"/>
    <s v="SIC"/>
    <n v="93823.887057331172"/>
    <n v="6.9425709239039984E-2"/>
    <d v="2009-01-01T00:00:00"/>
    <b v="1"/>
    <b v="0"/>
    <x v="0"/>
  </r>
  <r>
    <x v="4"/>
    <n v="12"/>
    <s v="Diciembre"/>
    <s v="Guacolda"/>
    <s v="Guacolda 4"/>
    <m/>
    <s v="Carbón"/>
    <n v="111806.7"/>
    <n v="35806.095674999997"/>
    <s v="Ton"/>
    <s v="SIC"/>
    <n v="94301.225159803187"/>
    <n v="6.9778919251440003E-2"/>
    <d v="2010-01-01T00:00:00"/>
    <b v="1"/>
    <b v="0"/>
    <x v="0"/>
  </r>
  <r>
    <x v="4"/>
    <n v="12"/>
    <s v="Diciembre"/>
    <s v="Hornitos"/>
    <s v="Termoeléctrica Hornitos"/>
    <s v="CTH"/>
    <s v="Carbón"/>
    <n v="14369"/>
    <n v="5052.6000000000004"/>
    <s v="Ton"/>
    <s v="SING"/>
    <n v="13306.8507264"/>
    <n v="9.8465068800000013E-3"/>
    <d v="2011-08-05T00:00:00"/>
    <b v="0"/>
    <b v="0"/>
    <x v="1"/>
  </r>
  <r>
    <x v="5"/>
    <n v="1"/>
    <s v="Enero"/>
    <s v="Aes Gener"/>
    <s v="Campiche"/>
    <m/>
    <s v="Carbón"/>
    <n v="35742"/>
    <n v="12599.054999999998"/>
    <s v="Ton"/>
    <s v="SIC"/>
    <n v="33181.677587519996"/>
    <n v="2.4553038384000001E-2"/>
    <d v="2013-03-15T00:00:00"/>
    <b v="0"/>
    <b v="0"/>
    <x v="1"/>
  </r>
  <r>
    <x v="5"/>
    <n v="1"/>
    <s v="Enero"/>
    <s v="Aes Gener"/>
    <s v="Termoeléctrica Norgener"/>
    <s v="NTO2"/>
    <s v="Carbón"/>
    <n v="96217.316999999995"/>
    <n v="35730.400000000001"/>
    <s v="Ton"/>
    <s v="SING"/>
    <n v="94101.868185600004"/>
    <n v="6.9631403520000024E-2"/>
    <d v="1997-04-07T00:00:00"/>
    <b v="1"/>
    <b v="0"/>
    <x v="0"/>
  </r>
  <r>
    <x v="5"/>
    <n v="1"/>
    <s v="Enero"/>
    <s v="Aes Gener"/>
    <s v="Termoeléctrica Norgener"/>
    <s v="NTO1"/>
    <s v="Carbón"/>
    <n v="100320.3211"/>
    <n v="37609.5"/>
    <s v="Ton"/>
    <s v="SING"/>
    <n v="99050.78620799999"/>
    <n v="7.3293393600000006E-2"/>
    <d v="1997-04-07T00:00:00"/>
    <b v="1"/>
    <b v="0"/>
    <x v="0"/>
  </r>
  <r>
    <x v="5"/>
    <n v="1"/>
    <s v="Enero"/>
    <s v="Aes Gener"/>
    <s v="Ventanas 1"/>
    <m/>
    <s v="Carbón"/>
    <n v="34612"/>
    <n v="13573.961099999999"/>
    <s v="Ton"/>
    <s v="SIC"/>
    <n v="35749.25268647039"/>
    <n v="2.6452935391680001E-2"/>
    <d v="1964-01-01T00:00:00"/>
    <b v="1"/>
    <b v="0"/>
    <x v="0"/>
  </r>
  <r>
    <x v="5"/>
    <n v="1"/>
    <s v="Enero"/>
    <s v="Aes Gener"/>
    <s v="Ventanas 2"/>
    <m/>
    <s v="Carbón"/>
    <n v="44549.08"/>
    <n v="16766.313552480002"/>
    <s v="Ton"/>
    <s v="SIC"/>
    <n v="44156.836415878686"/>
    <n v="3.2674191851073023E-2"/>
    <d v="1977-01-01T00:00:00"/>
    <b v="1"/>
    <b v="0"/>
    <x v="0"/>
  </r>
  <r>
    <x v="5"/>
    <n v="1"/>
    <s v="Enero"/>
    <s v="Andina"/>
    <s v="Termoeléctrica Andina"/>
    <s v="CTA"/>
    <s v="Carbón"/>
    <n v="22599"/>
    <n v="8134.6"/>
    <s v="Ton"/>
    <s v="SING"/>
    <n v="21423.8031744"/>
    <n v="1.5852708480000002E-2"/>
    <d v="2011-07-15T00:00:00"/>
    <b v="0"/>
    <b v="0"/>
    <x v="1"/>
  </r>
  <r>
    <x v="5"/>
    <n v="1"/>
    <s v="Enero"/>
    <s v="Angamos"/>
    <s v="Termoeléctrica Angamos"/>
    <s v="ANG1"/>
    <s v="Carbón"/>
    <n v="148157.6679"/>
    <n v="56695.4"/>
    <s v="Ton"/>
    <s v="SING"/>
    <n v="149316.63394559998"/>
    <n v="0.11048799552000001"/>
    <d v="2011-04-11T00:00:00"/>
    <b v="0"/>
    <b v="1"/>
    <x v="2"/>
  </r>
  <r>
    <x v="5"/>
    <n v="1"/>
    <s v="Enero"/>
    <s v="Angamos"/>
    <s v="Termoeléctrica Angamos"/>
    <s v="ANG2"/>
    <s v="Carbón"/>
    <n v="173532.1545"/>
    <n v="65491.1"/>
    <s v="Ton"/>
    <s v="SING"/>
    <n v="172481.5523904"/>
    <n v="0.12762905568000002"/>
    <d v="2011-04-11T00:00:00"/>
    <b v="0"/>
    <b v="1"/>
    <x v="2"/>
  </r>
  <r>
    <x v="5"/>
    <n v="1"/>
    <s v="Enero"/>
    <s v="Celta"/>
    <s v="Termoeléctrica Tarapacá"/>
    <s v="CTTAR"/>
    <s v="Carbón"/>
    <n v="67535.285000000003"/>
    <n v="28354"/>
    <s v="Ton"/>
    <s v="SING"/>
    <n v="74674.90905599999"/>
    <n v="5.5256275200000003E-2"/>
    <d v="1995-01-01T00:00:00"/>
    <b v="1"/>
    <b v="0"/>
    <x v="0"/>
  </r>
  <r>
    <x v="5"/>
    <n v="1"/>
    <s v="Enero"/>
    <s v="Colbún"/>
    <s v="Santa María"/>
    <m/>
    <s v="Carbón"/>
    <n v="259637"/>
    <n v="84473.832643199989"/>
    <s v="Ton"/>
    <s v="SIC"/>
    <n v="222475.69197442065"/>
    <n v="0.16462260505506815"/>
    <d v="2012-08-15T00:00:00"/>
    <b v="0"/>
    <b v="0"/>
    <x v="1"/>
  </r>
  <r>
    <x v="5"/>
    <n v="1"/>
    <s v="Enero"/>
    <s v="E-Cl"/>
    <s v="Termoeléctrica Mejillones"/>
    <s v="CTM1"/>
    <s v="Carbón"/>
    <n v="109694"/>
    <n v="44523.8"/>
    <s v="Ton"/>
    <s v="SING"/>
    <n v="117260.7292032"/>
    <n v="8.6767981440000017E-2"/>
    <d v="1998-03-31T00:00:00"/>
    <b v="1"/>
    <b v="0"/>
    <x v="0"/>
  </r>
  <r>
    <x v="5"/>
    <n v="1"/>
    <s v="Enero"/>
    <s v="E-Cl"/>
    <s v="Termoeléctrica Mejillones"/>
    <s v="CTM2"/>
    <s v="Carbón"/>
    <n v="113782"/>
    <n v="44311.6"/>
    <s v="Ton"/>
    <s v="SING"/>
    <n v="116701.86570239998"/>
    <n v="8.6354446080000008E-2"/>
    <d v="1998-03-31T00:00:00"/>
    <b v="1"/>
    <b v="0"/>
    <x v="0"/>
  </r>
  <r>
    <x v="5"/>
    <n v="1"/>
    <s v="Enero"/>
    <s v="E-Cl"/>
    <s v="Termoeléctrica Tocopilla"/>
    <s v="U15"/>
    <s v="Carbón"/>
    <n v="78743.009999999995"/>
    <n v="32075.5"/>
    <s v="Ton"/>
    <s v="SING"/>
    <n v="84476.089632000003"/>
    <n v="6.2508734400000016E-2"/>
    <d v="1993-01-01T00:00:00"/>
    <b v="1"/>
    <b v="0"/>
    <x v="0"/>
  </r>
  <r>
    <x v="5"/>
    <n v="1"/>
    <s v="Enero"/>
    <s v="E-Cl"/>
    <s v="Termoeléctrica Tocopilla"/>
    <s v="U14"/>
    <s v="Carbón"/>
    <n v="90561.15"/>
    <n v="38231.699999999997"/>
    <s v="Ton"/>
    <s v="SING"/>
    <n v="100689.45194879999"/>
    <n v="7.4505936960000005E-2"/>
    <d v="1993-01-01T00:00:00"/>
    <b v="1"/>
    <b v="0"/>
    <x v="0"/>
  </r>
  <r>
    <x v="5"/>
    <n v="1"/>
    <s v="Enero"/>
    <s v="E-Cl"/>
    <s v="Termoeléctrica Tocopilla"/>
    <s v="U13"/>
    <s v="Carbón"/>
    <n v="56869.72"/>
    <n v="25921.5"/>
    <s v="Ton"/>
    <s v="SING"/>
    <n v="68268.521376000004"/>
    <n v="5.0515819200000013E-2"/>
    <d v="1993-01-01T00:00:00"/>
    <b v="1"/>
    <b v="0"/>
    <x v="0"/>
  </r>
  <r>
    <x v="5"/>
    <n v="1"/>
    <s v="Enero"/>
    <s v="E-Cl"/>
    <s v="Termoeléctrica Tocopilla"/>
    <s v="U12"/>
    <s v="Carbón"/>
    <n v="56510.080000000002"/>
    <n v="26961.9"/>
    <s v="Ton"/>
    <s v="SING"/>
    <n v="71008.585401600008"/>
    <n v="5.2543350720000014E-2"/>
    <d v="1993-01-01T00:00:00"/>
    <b v="1"/>
    <b v="0"/>
    <x v="0"/>
  </r>
  <r>
    <x v="5"/>
    <n v="1"/>
    <s v="Enero"/>
    <s v="Eléctrica Ventanas"/>
    <s v="Nueva Ventanas"/>
    <m/>
    <s v="Carbón"/>
    <n v="197939"/>
    <n v="68853.477028000008"/>
    <s v="Ton"/>
    <s v="SIC"/>
    <n v="181336.92372347059"/>
    <n v="0.13418165603216645"/>
    <d v="2010-02-11T00:00:00"/>
    <b v="1"/>
    <b v="0"/>
    <x v="0"/>
  </r>
  <r>
    <x v="5"/>
    <n v="1"/>
    <s v="Enero"/>
    <s v="Enel"/>
    <s v="Bocamina"/>
    <m/>
    <s v="Carbón"/>
    <n v="84362"/>
    <n v="30134.106400000001"/>
    <s v="Ton"/>
    <s v="SIC"/>
    <n v="79363.11119784959"/>
    <n v="5.8725346552320007E-2"/>
    <d v="1970-01-01T00:00:00"/>
    <b v="1"/>
    <b v="0"/>
    <x v="0"/>
  </r>
  <r>
    <x v="5"/>
    <n v="1"/>
    <s v="Enero"/>
    <s v="Enel"/>
    <s v="Bocamina II"/>
    <m/>
    <s v="Carbón"/>
    <n v="241151"/>
    <n v="77766.374479999999"/>
    <s v="Ton"/>
    <s v="SIC"/>
    <n v="204810.5008784947"/>
    <n v="0.15155111058662399"/>
    <d v="2012-10-28T00:00:00"/>
    <b v="0"/>
    <b v="0"/>
    <x v="1"/>
  </r>
  <r>
    <x v="5"/>
    <n v="1"/>
    <s v="Enero"/>
    <s v="Guacolda"/>
    <s v="Guacolda 1"/>
    <m/>
    <s v="Carbón"/>
    <n v="111621.20000000006"/>
    <n v="37772.614080000014"/>
    <s v="Ton"/>
    <s v="SIC"/>
    <n v="99480.373888389149"/>
    <n v="7.3611270319104027E-2"/>
    <d v="1995-01-01T00:00:00"/>
    <b v="1"/>
    <b v="0"/>
    <x v="0"/>
  </r>
  <r>
    <x v="5"/>
    <n v="1"/>
    <s v="Enero"/>
    <s v="Guacolda"/>
    <s v="Guacolda 2"/>
    <m/>
    <s v="Carbón"/>
    <n v="109582.17999999998"/>
    <n v="37082.60971199999"/>
    <s v="Ton"/>
    <s v="SIC"/>
    <n v="97663.13422454473"/>
    <n v="7.2266589806745579E-2"/>
    <d v="1996-01-01T00:00:00"/>
    <b v="1"/>
    <b v="0"/>
    <x v="0"/>
  </r>
  <r>
    <x v="5"/>
    <n v="1"/>
    <s v="Enero"/>
    <s v="Guacolda"/>
    <s v="Guacolda 3"/>
    <m/>
    <s v="Carbón"/>
    <n v="113588"/>
    <n v="35859.731599999999"/>
    <s v="Ton"/>
    <s v="SIC"/>
    <n v="94442.484164582391"/>
    <n v="6.988344494208E-2"/>
    <d v="2009-01-01T00:00:00"/>
    <b v="1"/>
    <b v="0"/>
    <x v="0"/>
  </r>
  <r>
    <x v="5"/>
    <n v="1"/>
    <s v="Enero"/>
    <s v="Guacolda"/>
    <s v="Guacolda 4"/>
    <m/>
    <s v="Carbón"/>
    <n v="113170"/>
    <n v="36242.692500000005"/>
    <s v="Ton"/>
    <s v="SIC"/>
    <n v="95451.074500319999"/>
    <n v="7.0629759144000021E-2"/>
    <d v="2010-01-01T00:00:00"/>
    <b v="1"/>
    <b v="0"/>
    <x v="0"/>
  </r>
  <r>
    <x v="5"/>
    <n v="1"/>
    <s v="Enero"/>
    <s v="Hornitos"/>
    <s v="Termoeléctrica Hornitos"/>
    <s v="CTH"/>
    <s v="Carbón"/>
    <n v="36996"/>
    <n v="12987.7"/>
    <s v="Ton"/>
    <s v="SING"/>
    <n v="34205.237932800002"/>
    <n v="2.5310429760000006E-2"/>
    <d v="2011-08-05T00:00:00"/>
    <b v="0"/>
    <b v="0"/>
    <x v="1"/>
  </r>
  <r>
    <x v="5"/>
    <n v="2"/>
    <s v="Febrero"/>
    <s v="Aes Gener"/>
    <s v="Campiche"/>
    <m/>
    <s v="Carbón"/>
    <n v="85695"/>
    <n v="30207.487499999999"/>
    <s v="Ton"/>
    <s v="SIC"/>
    <n v="79556.372359199988"/>
    <n v="5.8868351640000011E-2"/>
    <d v="2013-03-15T00:00:00"/>
    <b v="0"/>
    <b v="0"/>
    <x v="1"/>
  </r>
  <r>
    <x v="5"/>
    <n v="2"/>
    <s v="Febrero"/>
    <s v="Aes Gener"/>
    <s v="Termoeléctrica Norgener"/>
    <s v="NTO1"/>
    <s v="Carbón"/>
    <n v="89843.347500000003"/>
    <n v="33696.699999999997"/>
    <s v="Ton"/>
    <s v="SING"/>
    <n v="88745.785708799987"/>
    <n v="6.5668128960000002E-2"/>
    <d v="1997-04-07T00:00:00"/>
    <b v="1"/>
    <b v="0"/>
    <x v="0"/>
  </r>
  <r>
    <x v="5"/>
    <n v="2"/>
    <s v="Febrero"/>
    <s v="Aes Gener"/>
    <s v="Termoeléctrica Norgener"/>
    <s v="NTO2"/>
    <s v="Carbón"/>
    <n v="86654.487299999993"/>
    <n v="32171.1"/>
    <s v="Ton"/>
    <s v="SING"/>
    <n v="84727.867910399989"/>
    <n v="6.2695039680000009E-2"/>
    <d v="1997-04-07T00:00:00"/>
    <b v="1"/>
    <b v="0"/>
    <x v="0"/>
  </r>
  <r>
    <x v="5"/>
    <n v="2"/>
    <s v="Febrero"/>
    <s v="Aes Gener"/>
    <s v="Ventanas 1"/>
    <m/>
    <s v="Carbón"/>
    <n v="62251"/>
    <n v="24413.285924999996"/>
    <s v="Ton"/>
    <s v="SIC"/>
    <n v="64296.392262379188"/>
    <n v="4.7576611610639995E-2"/>
    <d v="1964-01-01T00:00:00"/>
    <b v="1"/>
    <b v="0"/>
    <x v="0"/>
  </r>
  <r>
    <x v="5"/>
    <n v="2"/>
    <s v="Febrero"/>
    <s v="Aes Gener"/>
    <s v="Ventanas 2"/>
    <m/>
    <s v="Carbón"/>
    <n v="123433"/>
    <n v="46454.750147999999"/>
    <s v="Ton"/>
    <s v="SIC"/>
    <n v="122346.20309378227"/>
    <n v="9.0531017088422414E-2"/>
    <d v="1977-01-01T00:00:00"/>
    <b v="1"/>
    <b v="0"/>
    <x v="0"/>
  </r>
  <r>
    <x v="5"/>
    <n v="2"/>
    <s v="Febrero"/>
    <s v="Andina"/>
    <s v="Termoeléctrica Andina"/>
    <s v="CTA"/>
    <s v="Carbón"/>
    <n v="104629"/>
    <n v="37601"/>
    <s v="Ton"/>
    <s v="SING"/>
    <n v="99028.400064000001"/>
    <n v="7.3276828800000013E-2"/>
    <d v="2011-07-15T00:00:00"/>
    <b v="0"/>
    <b v="0"/>
    <x v="1"/>
  </r>
  <r>
    <x v="5"/>
    <n v="2"/>
    <s v="Febrero"/>
    <s v="Angamos"/>
    <s v="Termoeléctrica Angamos"/>
    <s v="ANG1"/>
    <s v="Carbón"/>
    <n v="139738.4442"/>
    <n v="53459.9"/>
    <s v="Ton"/>
    <s v="SING"/>
    <n v="140795.4140736"/>
    <n v="0.10418265312000001"/>
    <d v="2011-04-11T00:00:00"/>
    <b v="0"/>
    <b v="1"/>
    <x v="2"/>
  </r>
  <r>
    <x v="5"/>
    <n v="2"/>
    <s v="Febrero"/>
    <s v="Angamos"/>
    <s v="Termoeléctrica Angamos"/>
    <s v="ANG2"/>
    <s v="Carbón"/>
    <n v="167562.50020000001"/>
    <n v="63021.9"/>
    <s v="Ton"/>
    <s v="SING"/>
    <n v="165978.5092416"/>
    <n v="0.12281707872000001"/>
    <d v="2011-04-11T00:00:00"/>
    <b v="0"/>
    <b v="1"/>
    <x v="2"/>
  </r>
  <r>
    <x v="5"/>
    <n v="2"/>
    <s v="Febrero"/>
    <s v="Celta"/>
    <s v="Termoeléctrica Tarapacá"/>
    <s v="CTTAR"/>
    <s v="Carbón"/>
    <n v="94361.271999999997"/>
    <n v="39557.599999999999"/>
    <s v="Ton"/>
    <s v="SING"/>
    <n v="104181.4270464"/>
    <n v="7.7089850880000019E-2"/>
    <d v="1995-01-01T00:00:00"/>
    <b v="1"/>
    <b v="0"/>
    <x v="0"/>
  </r>
  <r>
    <x v="5"/>
    <n v="2"/>
    <s v="Febrero"/>
    <s v="Colbún"/>
    <s v="Santa María"/>
    <m/>
    <s v="Carbón"/>
    <n v="224374"/>
    <n v="73000.888646399995"/>
    <s v="Ton"/>
    <s v="SIC"/>
    <n v="192259.81239603239"/>
    <n v="0.14226413179410433"/>
    <d v="2012-08-15T00:00:00"/>
    <b v="0"/>
    <b v="0"/>
    <x v="1"/>
  </r>
  <r>
    <x v="5"/>
    <n v="2"/>
    <s v="Febrero"/>
    <s v="E-Cl"/>
    <s v="Termoeléctrica Mejillones"/>
    <s v="CTM2"/>
    <s v="Carbón"/>
    <n v="100434"/>
    <n v="39114.9"/>
    <s v="Ton"/>
    <s v="SING"/>
    <n v="103015.5039936"/>
    <n v="7.6227117120000021E-2"/>
    <d v="1998-03-31T00:00:00"/>
    <b v="1"/>
    <b v="0"/>
    <x v="0"/>
  </r>
  <r>
    <x v="5"/>
    <n v="2"/>
    <s v="Febrero"/>
    <s v="E-Cl"/>
    <s v="Termoeléctrica Mejillones"/>
    <s v="CTM1"/>
    <s v="Carbón"/>
    <n v="85707"/>
    <n v="34802.699999999997"/>
    <s v="Ton"/>
    <s v="SING"/>
    <n v="91658.618092799996"/>
    <n v="6.7823501760000002E-2"/>
    <d v="1998-03-31T00:00:00"/>
    <b v="1"/>
    <b v="0"/>
    <x v="0"/>
  </r>
  <r>
    <x v="5"/>
    <n v="2"/>
    <s v="Febrero"/>
    <s v="E-Cl"/>
    <s v="Termoeléctrica Tocopilla"/>
    <s v="U15"/>
    <s v="Carbón"/>
    <n v="47742.28"/>
    <n v="19491"/>
    <s v="Ton"/>
    <s v="SING"/>
    <n v="51332.745024000003"/>
    <n v="3.7984060800000011E-2"/>
    <d v="1993-01-01T00:00:00"/>
    <b v="1"/>
    <b v="0"/>
    <x v="0"/>
  </r>
  <r>
    <x v="5"/>
    <n v="2"/>
    <s v="Febrero"/>
    <s v="E-Cl"/>
    <s v="Termoeléctrica Tocopilla"/>
    <s v="U14"/>
    <s v="Carbón"/>
    <n v="55300.724999999999"/>
    <n v="23363.3"/>
    <s v="Ton"/>
    <s v="SING"/>
    <n v="61531.08213119999"/>
    <n v="4.5530399039999996E-2"/>
    <d v="1993-01-01T00:00:00"/>
    <b v="1"/>
    <b v="0"/>
    <x v="0"/>
  </r>
  <r>
    <x v="5"/>
    <n v="2"/>
    <s v="Febrero"/>
    <s v="E-Cl"/>
    <s v="Termoeléctrica Tocopilla"/>
    <s v="U12"/>
    <s v="Carbón"/>
    <n v="36231.06"/>
    <n v="17316.2"/>
    <s v="Ton"/>
    <s v="SING"/>
    <n v="45605.052556800001"/>
    <n v="3.3745810560000006E-2"/>
    <d v="1993-01-01T00:00:00"/>
    <b v="1"/>
    <b v="0"/>
    <x v="0"/>
  </r>
  <r>
    <x v="5"/>
    <n v="2"/>
    <s v="Febrero"/>
    <s v="E-Cl"/>
    <s v="Termoeléctrica Tocopilla"/>
    <s v="U13"/>
    <s v="Carbón"/>
    <n v="24880.982"/>
    <n v="11281"/>
    <s v="Ton"/>
    <s v="SING"/>
    <n v="29710.363583999999"/>
    <n v="2.1984412800000002E-2"/>
    <d v="1993-01-01T00:00:00"/>
    <b v="1"/>
    <b v="0"/>
    <x v="0"/>
  </r>
  <r>
    <x v="5"/>
    <n v="2"/>
    <s v="Febrero"/>
    <s v="Eléctrica Ventanas"/>
    <s v="Nueva Ventanas"/>
    <m/>
    <s v="Carbón"/>
    <n v="153240"/>
    <n v="53304.840479999999"/>
    <s v="Ton"/>
    <s v="SIC"/>
    <n v="140387.03939791871"/>
    <n v="0.103880473127424"/>
    <d v="2010-02-11T00:00:00"/>
    <b v="1"/>
    <b v="0"/>
    <x v="0"/>
  </r>
  <r>
    <x v="5"/>
    <n v="2"/>
    <s v="Febrero"/>
    <s v="Enel"/>
    <s v="Bocamina"/>
    <m/>
    <s v="Carbón"/>
    <n v="69122"/>
    <n v="24690.378399999998"/>
    <s v="Ton"/>
    <s v="SIC"/>
    <n v="65026.160738457598"/>
    <n v="4.8116609425920005E-2"/>
    <d v="1970-01-01T00:00:00"/>
    <b v="1"/>
    <b v="0"/>
    <x v="0"/>
  </r>
  <r>
    <x v="5"/>
    <n v="2"/>
    <s v="Febrero"/>
    <s v="Enel"/>
    <s v="Bocamina II"/>
    <m/>
    <s v="Carbón"/>
    <n v="188393"/>
    <n v="60752.974640000008"/>
    <s v="Ton"/>
    <s v="SIC"/>
    <n v="160002.92220228096"/>
    <n v="0.11839539697843202"/>
    <d v="2012-10-28T00:00:00"/>
    <b v="0"/>
    <b v="0"/>
    <x v="1"/>
  </r>
  <r>
    <x v="5"/>
    <n v="2"/>
    <s v="Febrero"/>
    <s v="Guacolda"/>
    <s v="Guacolda 1"/>
    <m/>
    <s v="Carbón"/>
    <n v="99654.9"/>
    <n v="33723.218159999997"/>
    <s v="Ton"/>
    <s v="SIC"/>
    <n v="88815.625632138224"/>
    <n v="6.5719807550208009E-2"/>
    <d v="1995-01-01T00:00:00"/>
    <b v="1"/>
    <b v="0"/>
    <x v="0"/>
  </r>
  <r>
    <x v="5"/>
    <n v="2"/>
    <s v="Febrero"/>
    <s v="Guacolda"/>
    <s v="Guacolda 2"/>
    <m/>
    <s v="Carbón"/>
    <n v="97207.97"/>
    <n v="32895.177047999998"/>
    <s v="Ton"/>
    <s v="SIC"/>
    <n v="86634.843564943862"/>
    <n v="6.410612103114241E-2"/>
    <d v="1996-01-01T00:00:00"/>
    <b v="1"/>
    <b v="0"/>
    <x v="0"/>
  </r>
  <r>
    <x v="5"/>
    <n v="2"/>
    <s v="Febrero"/>
    <s v="Guacolda"/>
    <s v="Guacolda 3"/>
    <m/>
    <s v="Carbón"/>
    <n v="91337"/>
    <n v="28835.090899999999"/>
    <s v="Ton"/>
    <s v="SIC"/>
    <n v="75941.940840057592"/>
    <n v="5.6193825145920001E-2"/>
    <d v="2009-01-01T00:00:00"/>
    <b v="1"/>
    <b v="0"/>
    <x v="0"/>
  </r>
  <r>
    <x v="5"/>
    <n v="2"/>
    <s v="Febrero"/>
    <s v="Guacolda"/>
    <s v="Guacolda 4"/>
    <m/>
    <s v="Carbón"/>
    <n v="102322"/>
    <n v="32768.620499999997"/>
    <s v="Ton"/>
    <s v="SIC"/>
    <n v="86301.536140511991"/>
    <n v="6.3859487630400003E-2"/>
    <d v="2010-01-01T00:00:00"/>
    <b v="1"/>
    <b v="0"/>
    <x v="0"/>
  </r>
  <r>
    <x v="5"/>
    <n v="2"/>
    <s v="Febrero"/>
    <s v="Hornitos"/>
    <s v="Termoeléctrica Hornitos"/>
    <s v="CTH"/>
    <s v="Carbón"/>
    <n v="105805"/>
    <n v="37003.699999999997"/>
    <s v="Ton"/>
    <s v="SING"/>
    <n v="97455.312556799996"/>
    <n v="7.2112810560000004E-2"/>
    <d v="2011-08-05T00:00:00"/>
    <b v="0"/>
    <b v="0"/>
    <x v="1"/>
  </r>
  <r>
    <x v="5"/>
    <n v="3"/>
    <s v="Marzo"/>
    <s v="Aes Gener"/>
    <s v="Campiche"/>
    <m/>
    <s v="Carbón"/>
    <n v="170620"/>
    <n v="60143.549999999996"/>
    <s v="Ton"/>
    <s v="SIC"/>
    <n v="158397.90246719998"/>
    <n v="0.11720775023999999"/>
    <d v="2013-03-15T00:00:00"/>
    <b v="0"/>
    <b v="0"/>
    <x v="1"/>
  </r>
  <r>
    <x v="5"/>
    <n v="3"/>
    <s v="Marzo"/>
    <s v="Aes Gener"/>
    <s v="Termoeléctrica Norgener"/>
    <s v="NTO2"/>
    <s v="Carbón"/>
    <n v="97926.502399999998"/>
    <n v="36391.1"/>
    <s v="Ton"/>
    <s v="SING"/>
    <n v="95841.929990399993"/>
    <n v="7.0918975679999996E-2"/>
    <d v="1997-04-07T00:00:00"/>
    <b v="1"/>
    <b v="0"/>
    <x v="0"/>
  </r>
  <r>
    <x v="5"/>
    <n v="3"/>
    <s v="Marzo"/>
    <s v="Aes Gener"/>
    <s v="Termoeléctrica Norgener"/>
    <s v="NTO1"/>
    <s v="Carbón"/>
    <n v="99150.696400000001"/>
    <n v="37183.699999999997"/>
    <s v="Ton"/>
    <s v="SING"/>
    <n v="97929.372076799977"/>
    <n v="7.2463594560000011E-2"/>
    <d v="1997-04-07T00:00:00"/>
    <b v="1"/>
    <b v="0"/>
    <x v="0"/>
  </r>
  <r>
    <x v="5"/>
    <n v="3"/>
    <s v="Marzo"/>
    <s v="Aes Gener"/>
    <s v="Ventanas 1"/>
    <m/>
    <s v="Carbón"/>
    <n v="82048"/>
    <n v="32177.174399999996"/>
    <s v="Ton"/>
    <s v="SIC"/>
    <n v="84743.865839001577"/>
    <n v="6.2706877470719999E-2"/>
    <d v="1964-01-01T00:00:00"/>
    <b v="1"/>
    <b v="0"/>
    <x v="0"/>
  </r>
  <r>
    <x v="5"/>
    <n v="3"/>
    <s v="Marzo"/>
    <s v="Aes Gener"/>
    <s v="Ventanas 2"/>
    <m/>
    <s v="Carbón"/>
    <n v="144009"/>
    <n v="54198.651204000002"/>
    <s v="Ton"/>
    <s v="SIC"/>
    <n v="142741.03652453146"/>
    <n v="0.10562233146635522"/>
    <d v="1977-01-01T00:00:00"/>
    <b v="1"/>
    <b v="0"/>
    <x v="0"/>
  </r>
  <r>
    <x v="5"/>
    <n v="3"/>
    <s v="Marzo"/>
    <s v="Andina"/>
    <s v="Termoeléctrica Andina"/>
    <s v="CTA"/>
    <s v="Carbón"/>
    <n v="99564"/>
    <n v="36184.400000000001"/>
    <s v="Ton"/>
    <s v="SING"/>
    <n v="95297.551641599988"/>
    <n v="7.0516158720000013E-2"/>
    <d v="2011-07-15T00:00:00"/>
    <b v="0"/>
    <b v="0"/>
    <x v="1"/>
  </r>
  <r>
    <x v="5"/>
    <n v="3"/>
    <s v="Marzo"/>
    <s v="Angamos"/>
    <s v="Termoeléctrica Angamos"/>
    <s v="ANG1"/>
    <s v="Carbón"/>
    <n v="143089.9688"/>
    <n v="54829.8"/>
    <s v="Ton"/>
    <s v="SING"/>
    <n v="144403.2703872"/>
    <n v="0.10685231424000001"/>
    <d v="2011-04-11T00:00:00"/>
    <b v="0"/>
    <b v="1"/>
    <x v="2"/>
  </r>
  <r>
    <x v="5"/>
    <n v="3"/>
    <s v="Marzo"/>
    <s v="Angamos"/>
    <s v="Termoeléctrica Angamos"/>
    <s v="ANG2"/>
    <s v="Carbón"/>
    <n v="181706.8015"/>
    <n v="68536.5"/>
    <s v="Ton"/>
    <s v="SING"/>
    <n v="180502.11273600001"/>
    <n v="0.13356393120000001"/>
    <d v="2011-04-11T00:00:00"/>
    <b v="0"/>
    <b v="1"/>
    <x v="2"/>
  </r>
  <r>
    <x v="5"/>
    <n v="3"/>
    <s v="Marzo"/>
    <s v="Celta"/>
    <s v="Termoeléctrica Tarapacá"/>
    <s v="CTTAR"/>
    <s v="Carbón"/>
    <n v="101001.099"/>
    <n v="42334.3"/>
    <s v="Ton"/>
    <s v="SING"/>
    <n v="111494.3218752"/>
    <n v="8.2501083840000003E-2"/>
    <d v="1995-01-01T00:00:00"/>
    <b v="1"/>
    <b v="0"/>
    <x v="0"/>
  </r>
  <r>
    <x v="5"/>
    <n v="3"/>
    <s v="Marzo"/>
    <s v="Colbún"/>
    <s v="Santa María"/>
    <m/>
    <s v="Carbón"/>
    <n v="247852"/>
    <n v="80639.5404672"/>
    <s v="Ton"/>
    <s v="SIC"/>
    <n v="212377.45470500781"/>
    <n v="0.15715033646247936"/>
    <d v="2012-08-15T00:00:00"/>
    <b v="0"/>
    <b v="0"/>
    <x v="1"/>
  </r>
  <r>
    <x v="5"/>
    <n v="3"/>
    <s v="Marzo"/>
    <s v="E-Cl"/>
    <s v="Termoeléctrica Mejillones"/>
    <s v="CTM2"/>
    <s v="Carbón"/>
    <n v="90934"/>
    <n v="35410.400000000001"/>
    <s v="Ton"/>
    <s v="SING"/>
    <n v="93259.095705600004"/>
    <n v="6.9007787520000002E-2"/>
    <d v="1998-03-31T00:00:00"/>
    <b v="1"/>
    <b v="0"/>
    <x v="0"/>
  </r>
  <r>
    <x v="5"/>
    <n v="3"/>
    <s v="Marzo"/>
    <s v="E-Cl"/>
    <s v="Termoeléctrica Mejillones"/>
    <s v="CTM1"/>
    <s v="Carbón"/>
    <n v="109786"/>
    <n v="44555.199999999997"/>
    <s v="Ton"/>
    <s v="SING"/>
    <n v="117343.42625279998"/>
    <n v="8.6829173759999989E-2"/>
    <d v="1998-03-31T00:00:00"/>
    <b v="1"/>
    <b v="0"/>
    <x v="0"/>
  </r>
  <r>
    <x v="5"/>
    <n v="3"/>
    <s v="Marzo"/>
    <s v="E-Cl"/>
    <s v="Termoeléctrica Tocopilla"/>
    <s v="U14"/>
    <s v="Carbón"/>
    <n v="5713.3649999999998"/>
    <n v="2437.1999999999998"/>
    <s v="Ton"/>
    <s v="SING"/>
    <n v="6418.7659007999991"/>
    <n v="4.7496153599999999E-3"/>
    <d v="1993-01-01T00:00:00"/>
    <b v="1"/>
    <b v="0"/>
    <x v="0"/>
  </r>
  <r>
    <x v="5"/>
    <n v="3"/>
    <s v="Marzo"/>
    <s v="E-Cl"/>
    <s v="Termoeléctrica Tocopilla"/>
    <s v="U15"/>
    <s v="Carbón"/>
    <n v="84417.39"/>
    <n v="34394.1"/>
    <s v="Ton"/>
    <s v="SING"/>
    <n v="90582.502982399994"/>
    <n v="6.7027222080000004E-2"/>
    <d v="1993-01-01T00:00:00"/>
    <b v="1"/>
    <b v="0"/>
    <x v="0"/>
  </r>
  <r>
    <x v="5"/>
    <n v="3"/>
    <s v="Marzo"/>
    <s v="E-Cl"/>
    <s v="Termoeléctrica Tocopilla"/>
    <s v="U12"/>
    <s v="Carbón"/>
    <n v="32172.959999999999"/>
    <n v="15377.1"/>
    <s v="Ton"/>
    <s v="SING"/>
    <n v="40498.114694399999"/>
    <n v="2.9966892480000007E-2"/>
    <d v="1993-01-01T00:00:00"/>
    <b v="1"/>
    <b v="0"/>
    <x v="0"/>
  </r>
  <r>
    <x v="5"/>
    <n v="3"/>
    <s v="Marzo"/>
    <s v="E-Cl"/>
    <s v="Termoeléctrica Tocopilla"/>
    <s v="U13"/>
    <s v="Carbón"/>
    <n v="43481.4"/>
    <n v="19645.3"/>
    <s v="Ton"/>
    <s v="SING"/>
    <n v="51739.119379199998"/>
    <n v="3.8284760640000012E-2"/>
    <d v="1993-01-01T00:00:00"/>
    <b v="1"/>
    <b v="0"/>
    <x v="0"/>
  </r>
  <r>
    <x v="5"/>
    <n v="3"/>
    <s v="Marzo"/>
    <s v="Eléctrica Ventanas"/>
    <s v="Nueva Ventanas"/>
    <m/>
    <s v="Carbón"/>
    <n v="192507"/>
    <n v="66963.944964000009"/>
    <s v="Ton"/>
    <s v="SIC"/>
    <n v="176360.53114966812"/>
    <n v="0.13049933594584323"/>
    <d v="2010-02-11T00:00:00"/>
    <b v="1"/>
    <b v="0"/>
    <x v="0"/>
  </r>
  <r>
    <x v="5"/>
    <n v="3"/>
    <s v="Marzo"/>
    <s v="Enel"/>
    <s v="Bocamina"/>
    <m/>
    <s v="Carbón"/>
    <n v="62941"/>
    <n v="22482.5252"/>
    <s v="Ton"/>
    <s v="SIC"/>
    <n v="59211.4172483328"/>
    <n v="4.3813945109760007E-2"/>
    <d v="1970-01-01T00:00:00"/>
    <b v="1"/>
    <b v="0"/>
    <x v="0"/>
  </r>
  <r>
    <x v="5"/>
    <n v="3"/>
    <s v="Marzo"/>
    <s v="Enel"/>
    <s v="Bocamina II"/>
    <m/>
    <s v="Carbón"/>
    <n v="240063"/>
    <n v="77415.516239999997"/>
    <s v="Ton"/>
    <s v="SIC"/>
    <n v="203886.45816270335"/>
    <n v="0.15086735804851201"/>
    <d v="2012-10-28T00:00:00"/>
    <b v="0"/>
    <b v="0"/>
    <x v="1"/>
  </r>
  <r>
    <x v="5"/>
    <n v="3"/>
    <s v="Marzo"/>
    <s v="Guacolda"/>
    <s v="Guacolda 1"/>
    <m/>
    <s v="Carbón"/>
    <n v="111536"/>
    <n v="37743.782399999996"/>
    <s v="Ton"/>
    <s v="SIC"/>
    <n v="99404.440930713579"/>
    <n v="7.3555083141119998E-2"/>
    <d v="1995-01-01T00:00:00"/>
    <b v="1"/>
    <b v="0"/>
    <x v="0"/>
  </r>
  <r>
    <x v="5"/>
    <n v="3"/>
    <s v="Marzo"/>
    <s v="Guacolda"/>
    <s v="Guacolda 2"/>
    <m/>
    <s v="Carbón"/>
    <n v="110599"/>
    <n v="37426.7016"/>
    <s v="Ton"/>
    <s v="SIC"/>
    <n v="98569.356642662387"/>
    <n v="7.2937156078080004E-2"/>
    <d v="1996-01-01T00:00:00"/>
    <b v="1"/>
    <b v="0"/>
    <x v="0"/>
  </r>
  <r>
    <x v="5"/>
    <n v="3"/>
    <s v="Marzo"/>
    <s v="Guacolda"/>
    <s v="Guacolda 3"/>
    <m/>
    <s v="Carbón"/>
    <n v="113511"/>
    <n v="35835.422700000003"/>
    <s v="Ton"/>
    <s v="SIC"/>
    <n v="94378.462689772801"/>
    <n v="6.9836071757760007E-2"/>
    <d v="2009-01-01T00:00:00"/>
    <b v="1"/>
    <b v="0"/>
    <x v="0"/>
  </r>
  <r>
    <x v="5"/>
    <n v="3"/>
    <s v="Marzo"/>
    <s v="Guacolda"/>
    <s v="Guacolda 4"/>
    <m/>
    <s v="Carbón"/>
    <n v="113285"/>
    <n v="36279.521249999998"/>
    <s v="Ton"/>
    <s v="SIC"/>
    <n v="95548.069053359985"/>
    <n v="7.070153101200001E-2"/>
    <d v="2010-01-01T00:00:00"/>
    <b v="1"/>
    <b v="0"/>
    <x v="0"/>
  </r>
  <r>
    <x v="5"/>
    <n v="3"/>
    <s v="Marzo"/>
    <s v="Hornitos"/>
    <s v="Termoeléctrica Hornitos"/>
    <s v="CTH"/>
    <s v="Carbón"/>
    <n v="117419"/>
    <n v="41057.9"/>
    <s v="Ton"/>
    <s v="SING"/>
    <n v="108132.71314560001"/>
    <n v="8.0013635520000015E-2"/>
    <d v="2011-08-05T00:00:00"/>
    <b v="0"/>
    <b v="0"/>
    <x v="1"/>
  </r>
  <r>
    <x v="5"/>
    <n v="4"/>
    <s v="Abril"/>
    <s v="Aes Gener"/>
    <s v="Campiche"/>
    <m/>
    <s v="Carbón"/>
    <n v="189143"/>
    <n v="66672.907500000001"/>
    <s v="Ton"/>
    <s v="SIC"/>
    <n v="175594.03625808001"/>
    <n v="0.12993216213600001"/>
    <d v="2013-03-15T00:00:00"/>
    <b v="0"/>
    <b v="0"/>
    <x v="1"/>
  </r>
  <r>
    <x v="5"/>
    <n v="4"/>
    <s v="Abril"/>
    <s v="Aes Gener"/>
    <s v="Termoeléctrica Norgener"/>
    <s v="NTO1"/>
    <s v="Carbón"/>
    <n v="84412.786999999997"/>
    <n v="31653.200000000001"/>
    <s v="Ton"/>
    <s v="SING"/>
    <n v="83363.893324799996"/>
    <n v="6.1685756160000008E-2"/>
    <d v="1997-04-07T00:00:00"/>
    <b v="1"/>
    <b v="0"/>
    <x v="0"/>
  </r>
  <r>
    <x v="5"/>
    <n v="4"/>
    <s v="Abril"/>
    <s v="Aes Gener"/>
    <s v="Termoeléctrica Norgener"/>
    <s v="NTO2"/>
    <s v="Carbón"/>
    <n v="86326.623399999997"/>
    <n v="32066.400000000001"/>
    <s v="Ton"/>
    <s v="SING"/>
    <n v="84452.1232896"/>
    <n v="6.2491000320000011E-2"/>
    <d v="1997-04-07T00:00:00"/>
    <b v="1"/>
    <b v="0"/>
    <x v="0"/>
  </r>
  <r>
    <x v="5"/>
    <n v="4"/>
    <s v="Abril"/>
    <s v="Aes Gener"/>
    <s v="Ventanas 1"/>
    <m/>
    <s v="Carbón"/>
    <n v="50476"/>
    <n v="19795.425299999995"/>
    <s v="Ton"/>
    <s v="SIC"/>
    <n v="52134.498977299183"/>
    <n v="3.8577324824639991E-2"/>
    <d v="1964-01-01T00:00:00"/>
    <b v="1"/>
    <b v="0"/>
    <x v="0"/>
  </r>
  <r>
    <x v="5"/>
    <n v="4"/>
    <s v="Abril"/>
    <s v="Aes Gener"/>
    <s v="Ventanas 2"/>
    <m/>
    <s v="Carbón"/>
    <n v="140441"/>
    <n v="52855.812996000001"/>
    <s v="Ton"/>
    <s v="SIC"/>
    <n v="139204.45187829735"/>
    <n v="0.10300540836660481"/>
    <d v="1977-01-01T00:00:00"/>
    <b v="1"/>
    <b v="0"/>
    <x v="0"/>
  </r>
  <r>
    <x v="5"/>
    <n v="4"/>
    <s v="Abril"/>
    <s v="Andina"/>
    <s v="Termoeléctrica Andina"/>
    <s v="CTA"/>
    <s v="Carbón"/>
    <n v="110810"/>
    <n v="39850.400000000001"/>
    <s v="Ton"/>
    <s v="SING"/>
    <n v="104952.56386559999"/>
    <n v="7.7660459520000016E-2"/>
    <d v="2011-07-15T00:00:00"/>
    <b v="0"/>
    <b v="0"/>
    <x v="1"/>
  </r>
  <r>
    <x v="5"/>
    <n v="4"/>
    <s v="Abril"/>
    <s v="Angamos"/>
    <s v="Termoeléctrica Angamos"/>
    <s v="ANG2"/>
    <s v="Carbón"/>
    <n v="51794.8364"/>
    <n v="19534.3"/>
    <s v="Ton"/>
    <s v="SING"/>
    <n v="51446.782675199996"/>
    <n v="3.8068443840000007E-2"/>
    <d v="2011-04-11T00:00:00"/>
    <b v="0"/>
    <b v="1"/>
    <x v="2"/>
  </r>
  <r>
    <x v="5"/>
    <n v="4"/>
    <s v="Abril"/>
    <s v="Angamos"/>
    <s v="Termoeléctrica Angamos"/>
    <s v="ANG1"/>
    <s v="Carbón"/>
    <n v="160559.22659999999"/>
    <n v="60934"/>
    <s v="Ton"/>
    <s v="SING"/>
    <n v="160479.682176"/>
    <n v="0.11874817920000001"/>
    <d v="2011-04-11T00:00:00"/>
    <b v="0"/>
    <b v="1"/>
    <x v="2"/>
  </r>
  <r>
    <x v="5"/>
    <n v="4"/>
    <s v="Abril"/>
    <s v="Celta"/>
    <s v="Termoeléctrica Tarapacá"/>
    <s v="CTTAR"/>
    <s v="Carbón"/>
    <n v="65962.487999999998"/>
    <n v="27659.4"/>
    <s v="Ton"/>
    <s v="SING"/>
    <n v="72845.566041600003"/>
    <n v="5.3902638720000014E-2"/>
    <d v="1995-01-01T00:00:00"/>
    <b v="1"/>
    <b v="0"/>
    <x v="0"/>
  </r>
  <r>
    <x v="5"/>
    <n v="4"/>
    <s v="Abril"/>
    <s v="Colbún"/>
    <s v="Santa María"/>
    <m/>
    <s v="Carbón"/>
    <n v="234958"/>
    <n v="76444.431148799995"/>
    <s v="Ton"/>
    <s v="SIC"/>
    <n v="201328.94631707319"/>
    <n v="0.14897490742278147"/>
    <d v="2012-08-15T00:00:00"/>
    <b v="0"/>
    <b v="0"/>
    <x v="1"/>
  </r>
  <r>
    <x v="5"/>
    <n v="4"/>
    <s v="Abril"/>
    <s v="E-Cl"/>
    <s v="Termoeléctrica Mejillones"/>
    <s v="CTM2"/>
    <s v="Carbón"/>
    <n v="111449"/>
    <n v="43391.9"/>
    <s v="Ton"/>
    <s v="SING"/>
    <n v="114279.6849216"/>
    <n v="8.4562134720000015E-2"/>
    <d v="1998-03-31T00:00:00"/>
    <b v="1"/>
    <b v="0"/>
    <x v="0"/>
  </r>
  <r>
    <x v="5"/>
    <n v="4"/>
    <s v="Abril"/>
    <s v="E-Cl"/>
    <s v="Termoeléctrica Mejillones"/>
    <s v="CTM1"/>
    <s v="Carbón"/>
    <n v="48886"/>
    <n v="19849.099999999999"/>
    <s v="Ton"/>
    <s v="SING"/>
    <n v="52275.860102399995"/>
    <n v="3.8681926080000005E-2"/>
    <d v="1998-03-31T00:00:00"/>
    <b v="1"/>
    <b v="0"/>
    <x v="0"/>
  </r>
  <r>
    <x v="5"/>
    <n v="4"/>
    <s v="Abril"/>
    <s v="E-Cl"/>
    <s v="Termoeléctrica Tocopilla"/>
    <s v="U15"/>
    <s v="Carbón"/>
    <n v="83193.09"/>
    <n v="33905"/>
    <s v="Ton"/>
    <s v="SING"/>
    <n v="89294.377919999999"/>
    <n v="6.6074064000000002E-2"/>
    <d v="1993-01-01T00:00:00"/>
    <b v="1"/>
    <b v="0"/>
    <x v="0"/>
  </r>
  <r>
    <x v="5"/>
    <n v="4"/>
    <s v="Abril"/>
    <s v="E-Cl"/>
    <s v="Termoeléctrica Tocopilla"/>
    <s v="U13"/>
    <s v="Carbón"/>
    <n v="43194.35"/>
    <n v="19550.400000000001"/>
    <s v="Ton"/>
    <s v="SING"/>
    <n v="51489.184665599998"/>
    <n v="3.8099819520000001E-2"/>
    <d v="1993-01-01T00:00:00"/>
    <b v="1"/>
    <b v="0"/>
    <x v="0"/>
  </r>
  <r>
    <x v="5"/>
    <n v="4"/>
    <s v="Abril"/>
    <s v="E-Cl"/>
    <s v="Termoeléctrica Tocopilla"/>
    <s v="U14"/>
    <s v="Carbón"/>
    <n v="80672.865000000005"/>
    <n v="34076.9"/>
    <s v="Ton"/>
    <s v="SING"/>
    <n v="89747.1047616"/>
    <n v="6.6409062720000009E-2"/>
    <d v="1993-01-01T00:00:00"/>
    <b v="1"/>
    <b v="0"/>
    <x v="0"/>
  </r>
  <r>
    <x v="5"/>
    <n v="4"/>
    <s v="Abril"/>
    <s v="E-Cl"/>
    <s v="Termoeléctrica Tocopilla"/>
    <s v="U12"/>
    <s v="Carbón"/>
    <n v="37642.04"/>
    <n v="17984.5"/>
    <s v="Ton"/>
    <s v="SING"/>
    <n v="47365.130208000002"/>
    <n v="3.5048193600000006E-2"/>
    <d v="1993-01-01T00:00:00"/>
    <b v="1"/>
    <b v="0"/>
    <x v="0"/>
  </r>
  <r>
    <x v="5"/>
    <n v="4"/>
    <s v="Abril"/>
    <s v="Eléctrica Ventanas"/>
    <s v="Nueva Ventanas"/>
    <m/>
    <s v="Carbón"/>
    <n v="195230"/>
    <n v="67911.145959999994"/>
    <s v="Ton"/>
    <s v="SIC"/>
    <n v="178855.14031359743"/>
    <n v="0.13234524124684799"/>
    <d v="2010-02-11T00:00:00"/>
    <b v="1"/>
    <b v="0"/>
    <x v="0"/>
  </r>
  <r>
    <x v="5"/>
    <n v="4"/>
    <s v="Abril"/>
    <s v="Enel"/>
    <s v="Bocamina"/>
    <m/>
    <s v="Carbón"/>
    <n v="74627"/>
    <n v="26656.7644"/>
    <s v="Ton"/>
    <s v="SIC"/>
    <n v="70204.960756761589"/>
    <n v="5.1948702462720001E-2"/>
    <d v="1970-01-01T00:00:00"/>
    <b v="1"/>
    <b v="0"/>
    <x v="0"/>
  </r>
  <r>
    <x v="5"/>
    <n v="4"/>
    <s v="Abril"/>
    <s v="Enel"/>
    <s v="Bocamina II"/>
    <m/>
    <s v="Carbón"/>
    <n v="200108"/>
    <n v="64530.827839999991"/>
    <s v="Ton"/>
    <s v="SIC"/>
    <n v="169952.51817240572"/>
    <n v="0.125757677294592"/>
    <d v="2012-10-28T00:00:00"/>
    <b v="0"/>
    <b v="0"/>
    <x v="1"/>
  </r>
  <r>
    <x v="5"/>
    <n v="4"/>
    <s v="Abril"/>
    <s v="Guacolda"/>
    <s v="Guacolda 1"/>
    <m/>
    <s v="Carbón"/>
    <n v="99297"/>
    <n v="33602.104799999994"/>
    <s v="Ton"/>
    <s v="SIC"/>
    <n v="88496.653735987187"/>
    <n v="6.5483781834239987E-2"/>
    <d v="1995-01-01T00:00:00"/>
    <b v="1"/>
    <b v="0"/>
    <x v="0"/>
  </r>
  <r>
    <x v="5"/>
    <n v="4"/>
    <s v="Abril"/>
    <s v="Guacolda"/>
    <s v="Guacolda 2"/>
    <m/>
    <s v="Carbón"/>
    <n v="108610.5"/>
    <n v="36753.7932"/>
    <s v="Ton"/>
    <s v="SIC"/>
    <n v="96797.142014284793"/>
    <n v="7.1625792188160009E-2"/>
    <d v="1996-01-01T00:00:00"/>
    <b v="1"/>
    <b v="0"/>
    <x v="0"/>
  </r>
  <r>
    <x v="5"/>
    <n v="4"/>
    <s v="Abril"/>
    <s v="Guacolda"/>
    <s v="Guacolda 3"/>
    <m/>
    <s v="Carbón"/>
    <n v="110240"/>
    <n v="34802.768000000004"/>
    <s v="Ton"/>
    <s v="SIC"/>
    <n v="91658.797181952003"/>
    <n v="6.7823634278400019E-2"/>
    <d v="2009-01-01T00:00:00"/>
    <b v="1"/>
    <b v="0"/>
    <x v="0"/>
  </r>
  <r>
    <x v="5"/>
    <n v="4"/>
    <s v="Abril"/>
    <s v="Guacolda"/>
    <s v="Guacolda 4"/>
    <m/>
    <s v="Carbón"/>
    <n v="108293"/>
    <n v="34680.833249999996"/>
    <s v="Ton"/>
    <s v="SIC"/>
    <n v="91337.662020527991"/>
    <n v="6.7586007837599993E-2"/>
    <d v="2010-01-01T00:00:00"/>
    <b v="1"/>
    <b v="0"/>
    <x v="0"/>
  </r>
  <r>
    <x v="5"/>
    <n v="4"/>
    <s v="Abril"/>
    <s v="Hornitos"/>
    <s v="Termoeléctrica Hornitos"/>
    <s v="CTH"/>
    <s v="Carbón"/>
    <n v="102228"/>
    <n v="35865.599999999999"/>
    <s v="Ton"/>
    <s v="SING"/>
    <n v="94457.939558399987"/>
    <n v="6.9894881280000001E-2"/>
    <d v="2011-08-05T00:00:00"/>
    <b v="0"/>
    <b v="0"/>
    <x v="1"/>
  </r>
  <r>
    <x v="5"/>
    <n v="5"/>
    <s v="Mayo"/>
    <s v="Aes Gener"/>
    <s v="Campiche"/>
    <m/>
    <s v="Carbón"/>
    <n v="203199"/>
    <n v="71627.647499999992"/>
    <s v="Ton"/>
    <s v="SIC"/>
    <n v="188643.15662543997"/>
    <n v="0.13958795944799998"/>
    <d v="2013-03-15T00:00:00"/>
    <b v="0"/>
    <b v="0"/>
    <x v="1"/>
  </r>
  <r>
    <x v="5"/>
    <n v="5"/>
    <s v="Mayo"/>
    <s v="Aes Gener"/>
    <s v="Termoeléctrica Norgener"/>
    <s v="NTO1"/>
    <s v="Carbón"/>
    <n v="97660.2696"/>
    <n v="36652.1"/>
    <s v="Ton"/>
    <s v="SING"/>
    <n v="96529.316294399992"/>
    <n v="7.1427612480000013E-2"/>
    <d v="1997-04-07T00:00:00"/>
    <b v="1"/>
    <b v="0"/>
    <x v="0"/>
  </r>
  <r>
    <x v="5"/>
    <n v="5"/>
    <s v="Mayo"/>
    <s v="Aes Gener"/>
    <s v="Termoeléctrica Norgener"/>
    <s v="NTO2"/>
    <s v="Carbón"/>
    <n v="98467.94"/>
    <n v="36558.6"/>
    <s v="Ton"/>
    <s v="SING"/>
    <n v="96283.068710399995"/>
    <n v="7.1245399680000002E-2"/>
    <d v="1997-04-07T00:00:00"/>
    <b v="1"/>
    <b v="0"/>
    <x v="0"/>
  </r>
  <r>
    <x v="5"/>
    <n v="5"/>
    <s v="Mayo"/>
    <s v="Aes Gener"/>
    <s v="Ventanas 1"/>
    <m/>
    <s v="Carbón"/>
    <n v="82917"/>
    <n v="32517.974474999999"/>
    <s v="Ton"/>
    <s v="SIC"/>
    <n v="85641.418727726399"/>
    <n v="6.3371028656880005E-2"/>
    <d v="1964-01-01T00:00:00"/>
    <b v="1"/>
    <b v="0"/>
    <x v="0"/>
  </r>
  <r>
    <x v="5"/>
    <n v="5"/>
    <s v="Mayo"/>
    <s v="Aes Gener"/>
    <s v="Ventanas 2"/>
    <m/>
    <s v="Carbón"/>
    <n v="137166"/>
    <n v="51623.247095999999"/>
    <s v="Ton"/>
    <s v="SIC"/>
    <n v="135958.28743983974"/>
    <n v="0.10060338394068481"/>
    <d v="1977-01-01T00:00:00"/>
    <b v="1"/>
    <b v="0"/>
    <x v="0"/>
  </r>
  <r>
    <x v="5"/>
    <n v="5"/>
    <s v="Mayo"/>
    <s v="Andina"/>
    <s v="Termoeléctrica Andina"/>
    <s v="CTA"/>
    <s v="Carbón"/>
    <n v="107014"/>
    <n v="38643.9"/>
    <s v="Ton"/>
    <s v="SING"/>
    <n v="101775.04824959999"/>
    <n v="7.5309232320000002E-2"/>
    <d v="2011-07-15T00:00:00"/>
    <b v="0"/>
    <b v="0"/>
    <x v="1"/>
  </r>
  <r>
    <x v="5"/>
    <n v="5"/>
    <s v="Mayo"/>
    <s v="Angamos"/>
    <s v="Termoeléctrica Angamos"/>
    <s v="ANG1"/>
    <s v="Carbón"/>
    <n v="56062.901599999997"/>
    <n v="21607.8"/>
    <s v="Ton"/>
    <s v="SING"/>
    <n v="56907.684979199999"/>
    <n v="4.2109280640000003E-2"/>
    <d v="2011-04-11T00:00:00"/>
    <b v="0"/>
    <b v="1"/>
    <x v="2"/>
  </r>
  <r>
    <x v="5"/>
    <n v="5"/>
    <s v="Mayo"/>
    <s v="Angamos"/>
    <s v="Termoeléctrica Angamos"/>
    <s v="ANG2"/>
    <s v="Carbón"/>
    <n v="186002.76949999999"/>
    <n v="69910.3"/>
    <s v="Ton"/>
    <s v="SING"/>
    <n v="184120.24033919998"/>
    <n v="0.13624119264000001"/>
    <d v="2011-04-11T00:00:00"/>
    <b v="0"/>
    <b v="1"/>
    <x v="2"/>
  </r>
  <r>
    <x v="5"/>
    <n v="5"/>
    <s v="Mayo"/>
    <s v="Celta"/>
    <s v="Termoeléctrica Tarapacá"/>
    <s v="CTTAR"/>
    <s v="Carbón"/>
    <n v="76300.906000000003"/>
    <n v="32003.7"/>
    <s v="Ton"/>
    <s v="SING"/>
    <n v="84286.992556800004"/>
    <n v="6.2368810560000008E-2"/>
    <d v="1995-01-01T00:00:00"/>
    <b v="1"/>
    <b v="0"/>
    <x v="0"/>
  </r>
  <r>
    <x v="5"/>
    <n v="5"/>
    <s v="Mayo"/>
    <s v="Colbún"/>
    <s v="Santa María"/>
    <m/>
    <s v="Carbón"/>
    <n v="151512"/>
    <n v="49294.974643199996"/>
    <s v="Ton"/>
    <s v="SIC"/>
    <n v="129826.40009870866"/>
    <n v="9.6066046584668163E-2"/>
    <d v="2012-08-15T00:00:00"/>
    <b v="0"/>
    <b v="0"/>
    <x v="1"/>
  </r>
  <r>
    <x v="5"/>
    <n v="5"/>
    <s v="Mayo"/>
    <s v="E-Cl"/>
    <s v="Termoeléctrica Mejillones"/>
    <s v="CTM2"/>
    <s v="Carbón"/>
    <n v="114881"/>
    <n v="44730.1"/>
    <s v="Ton"/>
    <s v="SING"/>
    <n v="117804.05408639998"/>
    <n v="8.7170018880000005E-2"/>
    <d v="1998-03-31T00:00:00"/>
    <b v="1"/>
    <b v="0"/>
    <x v="0"/>
  </r>
  <r>
    <x v="5"/>
    <n v="5"/>
    <s v="Mayo"/>
    <s v="E-Cl"/>
    <s v="Termoeléctrica Mejillones"/>
    <s v="CTM1"/>
    <s v="Carbón"/>
    <n v="93133"/>
    <n v="37814.800000000003"/>
    <s v="Ton"/>
    <s v="SING"/>
    <n v="99591.477427199992"/>
    <n v="7.3693482240000011E-2"/>
    <d v="1998-03-31T00:00:00"/>
    <b v="1"/>
    <b v="0"/>
    <x v="0"/>
  </r>
  <r>
    <x v="5"/>
    <n v="5"/>
    <s v="Mayo"/>
    <s v="E-Cl"/>
    <s v="Termoeléctrica Tocopilla"/>
    <s v="U13"/>
    <s v="Carbón"/>
    <n v="43717.45"/>
    <n v="19743.3"/>
    <s v="Ton"/>
    <s v="SING"/>
    <n v="51997.218451199995"/>
    <n v="3.8475743040000003E-2"/>
    <d v="1993-01-01T00:00:00"/>
    <b v="1"/>
    <b v="0"/>
    <x v="0"/>
  </r>
  <r>
    <x v="5"/>
    <n v="5"/>
    <s v="Mayo"/>
    <s v="E-Cl"/>
    <s v="Termoeléctrica Tocopilla"/>
    <s v="U15"/>
    <s v="Carbón"/>
    <n v="84534.274999999994"/>
    <n v="34425.1"/>
    <s v="Ton"/>
    <s v="SING"/>
    <n v="90664.146566399984"/>
    <n v="6.7087634880000011E-2"/>
    <d v="1993-01-01T00:00:00"/>
    <b v="1"/>
    <b v="0"/>
    <x v="0"/>
  </r>
  <r>
    <x v="5"/>
    <n v="5"/>
    <s v="Mayo"/>
    <s v="E-Cl"/>
    <s v="Termoeléctrica Tocopilla"/>
    <s v="U14"/>
    <s v="Carbón"/>
    <n v="82867.604999999996"/>
    <n v="34997.599999999999"/>
    <s v="Ton"/>
    <s v="SING"/>
    <n v="92171.919206399994"/>
    <n v="6.820332288E-2"/>
    <d v="1993-01-01T00:00:00"/>
    <b v="1"/>
    <b v="0"/>
    <x v="0"/>
  </r>
  <r>
    <x v="5"/>
    <n v="5"/>
    <s v="Mayo"/>
    <s v="Eléctrica Ventanas"/>
    <s v="Nueva Ventanas"/>
    <m/>
    <s v="Carbón"/>
    <n v="192733"/>
    <n v="67042.559515999994"/>
    <s v="Ton"/>
    <s v="SIC"/>
    <n v="176567.5754651466"/>
    <n v="0.1306525399847808"/>
    <d v="2010-02-11T00:00:00"/>
    <b v="1"/>
    <b v="0"/>
    <x v="0"/>
  </r>
  <r>
    <x v="5"/>
    <n v="5"/>
    <s v="Mayo"/>
    <s v="Enel"/>
    <s v="Bocamina"/>
    <m/>
    <s v="Carbón"/>
    <n v="83934"/>
    <n v="29981.2248"/>
    <s v="Ton"/>
    <s v="SIC"/>
    <n v="78960.472431667193"/>
    <n v="5.8427410890240013E-2"/>
    <d v="1970-01-01T00:00:00"/>
    <b v="1"/>
    <b v="0"/>
    <x v="0"/>
  </r>
  <r>
    <x v="5"/>
    <n v="5"/>
    <s v="Mayo"/>
    <s v="Enel"/>
    <s v="Bocamina II"/>
    <m/>
    <s v="Carbón"/>
    <n v="238830"/>
    <n v="77017.898400000005"/>
    <s v="Ton"/>
    <s v="SIC"/>
    <n v="202839.26637173761"/>
    <n v="0.15009248040192003"/>
    <d v="2012-10-28T00:00:00"/>
    <b v="0"/>
    <b v="0"/>
    <x v="1"/>
  </r>
  <r>
    <x v="5"/>
    <n v="5"/>
    <s v="Mayo"/>
    <s v="Guacolda"/>
    <s v="Guacolda 1"/>
    <m/>
    <s v="Carbón"/>
    <n v="103732.56999999999"/>
    <n v="35103.101687999995"/>
    <s v="Ton"/>
    <s v="SIC"/>
    <n v="92449.775204024816"/>
    <n v="6.8408924569574397E-2"/>
    <d v="1995-01-01T00:00:00"/>
    <b v="1"/>
    <b v="0"/>
    <x v="0"/>
  </r>
  <r>
    <x v="5"/>
    <n v="5"/>
    <s v="Mayo"/>
    <s v="Guacolda"/>
    <s v="Guacolda 2"/>
    <m/>
    <s v="Carbón"/>
    <n v="110630.29000000001"/>
    <n v="37437.290135999996"/>
    <s v="Ton"/>
    <s v="SIC"/>
    <n v="98597.243288738289"/>
    <n v="7.295779101703681E-2"/>
    <d v="1996-01-01T00:00:00"/>
    <b v="1"/>
    <b v="0"/>
    <x v="0"/>
  </r>
  <r>
    <x v="5"/>
    <n v="5"/>
    <s v="Mayo"/>
    <s v="Guacolda"/>
    <s v="Guacolda 3"/>
    <m/>
    <s v="Carbón"/>
    <n v="105400"/>
    <n v="33274.78"/>
    <s v="Ton"/>
    <s v="SIC"/>
    <n v="87634.590193919998"/>
    <n v="6.4845891264000005E-2"/>
    <d v="2009-01-01T00:00:00"/>
    <b v="1"/>
    <b v="0"/>
    <x v="0"/>
  </r>
  <r>
    <x v="5"/>
    <n v="5"/>
    <s v="Mayo"/>
    <s v="Guacolda"/>
    <s v="Guacolda 4"/>
    <m/>
    <s v="Carbón"/>
    <n v="113158"/>
    <n v="36238.849499999997"/>
    <s v="Ton"/>
    <s v="SIC"/>
    <n v="95440.953329567987"/>
    <n v="7.0622269905599999E-2"/>
    <d v="2010-01-01T00:00:00"/>
    <b v="1"/>
    <b v="0"/>
    <x v="0"/>
  </r>
  <r>
    <x v="5"/>
    <n v="5"/>
    <s v="Mayo"/>
    <s v="Hornitos"/>
    <s v="Termoeléctrica Hornitos"/>
    <s v="CTH"/>
    <s v="Carbón"/>
    <n v="96477"/>
    <n v="34374.800000000003"/>
    <s v="Ton"/>
    <s v="SING"/>
    <n v="90531.673267200007"/>
    <n v="6.6989610240000011E-2"/>
    <d v="2011-08-05T00:00:00"/>
    <b v="0"/>
    <b v="0"/>
    <x v="1"/>
  </r>
  <r>
    <x v="5"/>
    <n v="6"/>
    <s v="Junio"/>
    <s v="Aes Gener"/>
    <s v="Campiche"/>
    <m/>
    <s v="Carbón"/>
    <n v="195653"/>
    <n v="68967.682499999995"/>
    <s v="Ton"/>
    <s v="SIC"/>
    <n v="181637.70256367998"/>
    <n v="0.134404219656"/>
    <d v="2013-03-15T00:00:00"/>
    <b v="0"/>
    <b v="0"/>
    <x v="1"/>
  </r>
  <r>
    <x v="5"/>
    <n v="6"/>
    <s v="Junio"/>
    <s v="Aes Gener"/>
    <s v="Termoeléctrica Norgener"/>
    <s v="NTO1"/>
    <s v="Carbón"/>
    <n v="97648.662599999996"/>
    <n v="36595.699999999997"/>
    <s v="Ton"/>
    <s v="SING"/>
    <n v="96380.777644799979"/>
    <n v="7.1317700159999997E-2"/>
    <d v="1997-04-07T00:00:00"/>
    <b v="1"/>
    <b v="0"/>
    <x v="0"/>
  </r>
  <r>
    <x v="5"/>
    <n v="6"/>
    <s v="Junio"/>
    <s v="Aes Gener"/>
    <s v="Termoeléctrica Norgener"/>
    <s v="NTO2"/>
    <s v="Carbón"/>
    <n v="87721.353000000003"/>
    <n v="32562.2"/>
    <s v="Ton"/>
    <s v="SING"/>
    <n v="85757.893900800002"/>
    <n v="6.3457215360000013E-2"/>
    <d v="1997-04-07T00:00:00"/>
    <b v="1"/>
    <b v="0"/>
    <x v="0"/>
  </r>
  <r>
    <x v="5"/>
    <n v="6"/>
    <s v="Junio"/>
    <s v="Aes Gener"/>
    <s v="Ventanas 1"/>
    <m/>
    <s v="Carbón"/>
    <n v="79115"/>
    <n v="31026.925124999998"/>
    <s v="Ton"/>
    <s v="SIC"/>
    <n v="81714.495732408002"/>
    <n v="6.0465271683600011E-2"/>
    <d v="1964-01-01T00:00:00"/>
    <b v="1"/>
    <b v="0"/>
    <x v="0"/>
  </r>
  <r>
    <x v="5"/>
    <n v="6"/>
    <s v="Junio"/>
    <s v="Aes Gener"/>
    <s v="Ventanas 2"/>
    <m/>
    <s v="Carbón"/>
    <n v="132131"/>
    <n v="49728.294636000006"/>
    <s v="Ton"/>
    <s v="SIC"/>
    <n v="130967.61936422632"/>
    <n v="9.6910500586636833E-2"/>
    <d v="1977-01-01T00:00:00"/>
    <b v="1"/>
    <b v="0"/>
    <x v="0"/>
  </r>
  <r>
    <x v="5"/>
    <n v="6"/>
    <s v="Junio"/>
    <s v="Andina"/>
    <s v="Termoeléctrica Andina"/>
    <s v="CTA"/>
    <s v="Carbón"/>
    <n v="104243"/>
    <n v="37555.9"/>
    <s v="Ton"/>
    <s v="SING"/>
    <n v="98909.621817599997"/>
    <n v="7.3188937920000016E-2"/>
    <d v="2011-07-15T00:00:00"/>
    <b v="0"/>
    <b v="0"/>
    <x v="1"/>
  </r>
  <r>
    <x v="5"/>
    <n v="6"/>
    <s v="Junio"/>
    <s v="Angamos"/>
    <s v="Termoeléctrica Angamos"/>
    <s v="ANG1"/>
    <s v="Carbón"/>
    <n v="141499.78320000001"/>
    <n v="54541.3"/>
    <s v="Ton"/>
    <s v="SING"/>
    <n v="143643.4583232"/>
    <n v="0.10629008544000002"/>
    <d v="2011-04-11T00:00:00"/>
    <b v="0"/>
    <b v="1"/>
    <x v="2"/>
  </r>
  <r>
    <x v="5"/>
    <n v="6"/>
    <s v="Junio"/>
    <s v="Angamos"/>
    <s v="Termoeléctrica Angamos"/>
    <s v="ANG2"/>
    <s v="Carbón"/>
    <n v="178877.5932"/>
    <n v="67410"/>
    <s v="Ton"/>
    <s v="SING"/>
    <n v="177535.29024"/>
    <n v="0.13136860800000003"/>
    <d v="2011-04-11T00:00:00"/>
    <b v="0"/>
    <b v="1"/>
    <x v="2"/>
  </r>
  <r>
    <x v="5"/>
    <n v="6"/>
    <s v="Junio"/>
    <s v="Celta"/>
    <s v="Termoeléctrica Tarapacá"/>
    <s v="CTTAR"/>
    <s v="Carbón"/>
    <n v="99177.183000000005"/>
    <n v="41610.199999999997"/>
    <s v="Ton"/>
    <s v="SING"/>
    <n v="109587.28577279999"/>
    <n v="8.1089957759999998E-2"/>
    <d v="1995-01-01T00:00:00"/>
    <b v="1"/>
    <b v="0"/>
    <x v="0"/>
  </r>
  <r>
    <x v="5"/>
    <n v="6"/>
    <s v="Junio"/>
    <s v="Colbún"/>
    <s v="Santa María"/>
    <m/>
    <s v="Carbón"/>
    <n v="260366"/>
    <n v="84711.015417599992"/>
    <s v="Ton"/>
    <s v="SIC"/>
    <n v="223100.35170877806"/>
    <n v="0.1650848268458189"/>
    <d v="2012-08-15T00:00:00"/>
    <b v="0"/>
    <b v="0"/>
    <x v="1"/>
  </r>
  <r>
    <x v="5"/>
    <n v="6"/>
    <s v="Junio"/>
    <s v="E-Cl"/>
    <s v="Termoeléctrica Mejillones"/>
    <s v="CTM2"/>
    <s v="Carbón"/>
    <n v="105180"/>
    <n v="40952.199999999997"/>
    <s v="Ton"/>
    <s v="SING"/>
    <n v="107854.33486079999"/>
    <n v="7.9807647359999997E-2"/>
    <d v="1998-03-31T00:00:00"/>
    <b v="1"/>
    <b v="0"/>
    <x v="0"/>
  </r>
  <r>
    <x v="5"/>
    <n v="6"/>
    <s v="Junio"/>
    <s v="E-Cl"/>
    <s v="Termoeléctrica Mejillones"/>
    <s v="CTM1"/>
    <s v="Carbón"/>
    <n v="96532"/>
    <n v="39185"/>
    <s v="Ton"/>
    <s v="SING"/>
    <n v="103200.12383999999"/>
    <n v="7.6363728000000006E-2"/>
    <d v="1998-03-31T00:00:00"/>
    <b v="1"/>
    <b v="0"/>
    <x v="0"/>
  </r>
  <r>
    <x v="5"/>
    <n v="6"/>
    <s v="Junio"/>
    <s v="E-Cl"/>
    <s v="Termoeléctrica Tocopilla"/>
    <s v="U12"/>
    <s v="Carbón"/>
    <n v="18929.545999999998"/>
    <n v="9046"/>
    <s v="Ton"/>
    <s v="SING"/>
    <n v="23824.124543999998"/>
    <n v="1.7628844800000001E-2"/>
    <d v="1993-01-01T00:00:00"/>
    <b v="1"/>
    <b v="0"/>
    <x v="0"/>
  </r>
  <r>
    <x v="5"/>
    <n v="6"/>
    <s v="Junio"/>
    <s v="E-Cl"/>
    <s v="Termoeléctrica Tocopilla"/>
    <s v="U15"/>
    <s v="Carbón"/>
    <n v="80640.159"/>
    <n v="32849.1"/>
    <s v="Ton"/>
    <s v="SING"/>
    <n v="86513.492102399992"/>
    <n v="6.4016326080000005E-2"/>
    <d v="1993-01-01T00:00:00"/>
    <b v="1"/>
    <b v="0"/>
    <x v="0"/>
  </r>
  <r>
    <x v="5"/>
    <n v="6"/>
    <s v="Junio"/>
    <s v="E-Cl"/>
    <s v="Termoeléctrica Tocopilla"/>
    <s v="U14"/>
    <s v="Carbón"/>
    <n v="87676.054000000004"/>
    <n v="37024.5"/>
    <s v="Ton"/>
    <s v="SING"/>
    <n v="97510.092767999988"/>
    <n v="7.2153345600000002E-2"/>
    <d v="1993-01-01T00:00:00"/>
    <b v="1"/>
    <b v="0"/>
    <x v="0"/>
  </r>
  <r>
    <x v="5"/>
    <n v="6"/>
    <s v="Junio"/>
    <s v="E-Cl"/>
    <s v="Termoeléctrica Tocopilla"/>
    <s v="U13"/>
    <s v="Carbón"/>
    <n v="44391.067000000003"/>
    <n v="20040.400000000001"/>
    <s v="Ton"/>
    <s v="SING"/>
    <n v="52779.680025599999"/>
    <n v="3.9054731520000004E-2"/>
    <d v="1993-01-01T00:00:00"/>
    <b v="1"/>
    <b v="0"/>
    <x v="0"/>
  </r>
  <r>
    <x v="5"/>
    <n v="6"/>
    <s v="Junio"/>
    <s v="Eléctrica Ventanas"/>
    <s v="Nueva Ventanas"/>
    <m/>
    <s v="Carbón"/>
    <n v="191498"/>
    <n v="66612.962295999998"/>
    <s v="Ton"/>
    <s v="SIC"/>
    <n v="175436.16073233253"/>
    <n v="0.12981534092244479"/>
    <d v="2010-02-11T00:00:00"/>
    <b v="1"/>
    <b v="0"/>
    <x v="0"/>
  </r>
  <r>
    <x v="5"/>
    <n v="6"/>
    <s v="Junio"/>
    <s v="Enel"/>
    <s v="Bocamina"/>
    <m/>
    <s v="Carbón"/>
    <n v="89229"/>
    <n v="31872.598799999996"/>
    <s v="Ton"/>
    <s v="SIC"/>
    <n v="83941.716046003188"/>
    <n v="6.2113320541440004E-2"/>
    <d v="1970-01-01T00:00:00"/>
    <b v="1"/>
    <b v="0"/>
    <x v="0"/>
  </r>
  <r>
    <x v="5"/>
    <n v="6"/>
    <s v="Junio"/>
    <s v="Enel"/>
    <s v="Bocamina II"/>
    <m/>
    <s v="Carbón"/>
    <n v="161614"/>
    <n v="52117.282719999996"/>
    <s v="Ton"/>
    <s v="SIC"/>
    <n v="137259.41127748607"/>
    <n v="0.10156616056473601"/>
    <d v="2012-10-28T00:00:00"/>
    <b v="0"/>
    <b v="0"/>
    <x v="1"/>
  </r>
  <r>
    <x v="5"/>
    <n v="6"/>
    <s v="Junio"/>
    <s v="Guacolda"/>
    <s v="Guacolda 1"/>
    <m/>
    <s v="Carbón"/>
    <n v="109954"/>
    <n v="37208.433599999997"/>
    <s v="Ton"/>
    <s v="SIC"/>
    <n v="97994.512068710377"/>
    <n v="7.2511795399680001E-2"/>
    <d v="1995-01-01T00:00:00"/>
    <b v="1"/>
    <b v="0"/>
    <x v="0"/>
  </r>
  <r>
    <x v="5"/>
    <n v="6"/>
    <s v="Junio"/>
    <s v="Guacolda"/>
    <s v="Guacolda 2"/>
    <m/>
    <s v="Carbón"/>
    <n v="107878"/>
    <n v="36505.915200000003"/>
    <s v="Ton"/>
    <s v="SIC"/>
    <n v="96144.314649292806"/>
    <n v="7.1142727541760015E-2"/>
    <d v="1996-01-01T00:00:00"/>
    <b v="1"/>
    <b v="0"/>
    <x v="0"/>
  </r>
  <r>
    <x v="5"/>
    <n v="6"/>
    <s v="Junio"/>
    <s v="Guacolda"/>
    <s v="Guacolda 3"/>
    <m/>
    <s v="Carbón"/>
    <n v="109689"/>
    <n v="34628.817299999995"/>
    <s v="Ton"/>
    <s v="SIC"/>
    <n v="91200.669485587176"/>
    <n v="6.7484639154239995E-2"/>
    <d v="2009-01-01T00:00:00"/>
    <b v="1"/>
    <b v="0"/>
    <x v="0"/>
  </r>
  <r>
    <x v="5"/>
    <n v="6"/>
    <s v="Junio"/>
    <s v="Guacolda"/>
    <s v="Guacolda 4"/>
    <m/>
    <s v="Carbón"/>
    <n v="108905"/>
    <n v="34876.826249999998"/>
    <s v="Ton"/>
    <s v="SIC"/>
    <n v="91853.841728879983"/>
    <n v="6.7967958996E-2"/>
    <d v="2010-01-01T00:00:00"/>
    <b v="1"/>
    <b v="0"/>
    <x v="0"/>
  </r>
  <r>
    <x v="5"/>
    <n v="6"/>
    <s v="Junio"/>
    <s v="Hornitos"/>
    <s v="Termoeléctrica Hornitos"/>
    <s v="CTH"/>
    <s v="Carbón"/>
    <n v="105252"/>
    <n v="37035"/>
    <s v="Ton"/>
    <s v="SING"/>
    <n v="97537.746239999993"/>
    <n v="7.2173808000000006E-2"/>
    <d v="2011-08-05T00:00:00"/>
    <b v="0"/>
    <b v="0"/>
    <x v="1"/>
  </r>
  <r>
    <x v="5"/>
    <n v="7"/>
    <s v="Julio"/>
    <s v="Aes Gener"/>
    <s v="Campiche"/>
    <m/>
    <s v="Carbón"/>
    <n v="147101"/>
    <n v="52544.477199999994"/>
    <s v="Ton"/>
    <s v="SIC"/>
    <n v="138384.49800046076"/>
    <n v="0.10239867716735999"/>
    <d v="2013-03-15T00:00:00"/>
    <b v="0"/>
    <b v="0"/>
    <x v="1"/>
  </r>
  <r>
    <x v="5"/>
    <n v="7"/>
    <s v="Julio"/>
    <s v="Aes Gener"/>
    <s v="Termoeléctrica Norgener"/>
    <s v="NTO2"/>
    <s v="Carbón"/>
    <n v="12340.667299999999"/>
    <n v="4602.3"/>
    <s v="Ton"/>
    <s v="SING"/>
    <n v="12120.911827200001"/>
    <n v="8.9689622400000012E-3"/>
    <d v="1997-04-07T00:00:00"/>
    <b v="1"/>
    <b v="0"/>
    <x v="0"/>
  </r>
  <r>
    <x v="5"/>
    <n v="7"/>
    <s v="Julio"/>
    <s v="Aes Gener"/>
    <s v="Termoeléctrica Norgener"/>
    <s v="NTO1"/>
    <s v="Carbón"/>
    <n v="101046.7764"/>
    <n v="37867.5"/>
    <s v="Ton"/>
    <s v="SING"/>
    <n v="99730.271519999995"/>
    <n v="7.3796184000000001E-2"/>
    <d v="1997-04-07T00:00:00"/>
    <b v="1"/>
    <b v="0"/>
    <x v="0"/>
  </r>
  <r>
    <x v="5"/>
    <n v="7"/>
    <s v="Julio"/>
    <s v="Aes Gener"/>
    <s v="Ventanas 1"/>
    <m/>
    <s v="Carbón"/>
    <n v="82610"/>
    <n v="32397.57675"/>
    <s v="Ton"/>
    <s v="SIC"/>
    <n v="85324.331573711999"/>
    <n v="6.3136397570400002E-2"/>
    <d v="1964-01-01T00:00:00"/>
    <b v="1"/>
    <b v="0"/>
    <x v="0"/>
  </r>
  <r>
    <x v="5"/>
    <n v="7"/>
    <s v="Julio"/>
    <s v="Aes Gener"/>
    <s v="Ventanas 2"/>
    <m/>
    <s v="Carbón"/>
    <n v="138594"/>
    <n v="52160.683463999994"/>
    <s v="Ton"/>
    <s v="SIC"/>
    <n v="137373.71425453207"/>
    <n v="0.1016507399346432"/>
    <d v="1977-01-01T00:00:00"/>
    <b v="1"/>
    <b v="0"/>
    <x v="0"/>
  </r>
  <r>
    <x v="5"/>
    <n v="7"/>
    <s v="Julio"/>
    <s v="Andina"/>
    <s v="Termoeléctrica Andina"/>
    <s v="CTA"/>
    <s v="Carbón"/>
    <n v="116106"/>
    <n v="41711.5"/>
    <s v="Ton"/>
    <s v="SING"/>
    <n v="109854.07593600001"/>
    <n v="8.1287371200000014E-2"/>
    <d v="2011-07-15T00:00:00"/>
    <b v="0"/>
    <b v="0"/>
    <x v="1"/>
  </r>
  <r>
    <x v="5"/>
    <n v="7"/>
    <s v="Julio"/>
    <s v="Angamos"/>
    <s v="Termoeléctrica Angamos"/>
    <s v="ANG2"/>
    <s v="Carbón"/>
    <n v="113729.8863"/>
    <n v="44872.800000000003"/>
    <s v="Ton"/>
    <s v="SING"/>
    <n v="118179.87793920001"/>
    <n v="8.744811264000002E-2"/>
    <d v="2011-04-11T00:00:00"/>
    <b v="0"/>
    <b v="1"/>
    <x v="2"/>
  </r>
  <r>
    <x v="5"/>
    <n v="7"/>
    <s v="Julio"/>
    <s v="Angamos"/>
    <s v="Termoeléctrica Angamos"/>
    <s v="ANG1"/>
    <s v="Carbón"/>
    <n v="157756.64499999999"/>
    <n v="59985.5"/>
    <s v="Ton"/>
    <s v="SING"/>
    <n v="157981.65187199999"/>
    <n v="0.11689974240000001"/>
    <d v="2011-04-11T00:00:00"/>
    <b v="0"/>
    <b v="1"/>
    <x v="2"/>
  </r>
  <r>
    <x v="5"/>
    <n v="7"/>
    <s v="Julio"/>
    <s v="Celta"/>
    <s v="Termoeléctrica Tarapacá"/>
    <s v="CTTAR"/>
    <s v="Carbón"/>
    <n v="96095.767000000007"/>
    <n v="40297.300000000003"/>
    <s v="Ton"/>
    <s v="SING"/>
    <n v="106129.54830720001"/>
    <n v="7.8531378240000019E-2"/>
    <d v="1995-01-01T00:00:00"/>
    <b v="1"/>
    <b v="0"/>
    <x v="0"/>
  </r>
  <r>
    <x v="5"/>
    <n v="7"/>
    <s v="Julio"/>
    <s v="Colbún"/>
    <s v="Santa María"/>
    <m/>
    <s v="Carbón"/>
    <n v="270064"/>
    <n v="87866.294630399992"/>
    <s v="Ton"/>
    <s v="SIC"/>
    <n v="231410.29698147776"/>
    <n v="0.1712338349757235"/>
    <d v="2012-08-15T00:00:00"/>
    <b v="0"/>
    <b v="0"/>
    <x v="1"/>
  </r>
  <r>
    <x v="5"/>
    <n v="7"/>
    <s v="Julio"/>
    <s v="E-Cl"/>
    <s v="Termoeléctrica Mejillones"/>
    <s v="CTM1"/>
    <s v="Carbón"/>
    <n v="111068"/>
    <n v="45092.800000000003"/>
    <s v="Ton"/>
    <s v="SING"/>
    <n v="118759.2840192"/>
    <n v="8.7876848640000005E-2"/>
    <d v="1998-03-31T00:00:00"/>
    <b v="1"/>
    <b v="0"/>
    <x v="0"/>
  </r>
  <r>
    <x v="5"/>
    <n v="7"/>
    <s v="Julio"/>
    <s v="E-Cl"/>
    <s v="Termoeléctrica Mejillones"/>
    <s v="CTM2"/>
    <s v="Carbón"/>
    <n v="112382"/>
    <n v="43775.7"/>
    <s v="Ton"/>
    <s v="SING"/>
    <n v="115290.48516479997"/>
    <n v="8.5310084160000008E-2"/>
    <d v="1998-03-31T00:00:00"/>
    <b v="1"/>
    <b v="0"/>
    <x v="0"/>
  </r>
  <r>
    <x v="5"/>
    <n v="7"/>
    <s v="Julio"/>
    <s v="E-Cl"/>
    <s v="Termoeléctrica Tocopilla"/>
    <s v="U12"/>
    <s v="Carbón"/>
    <n v="40094.17"/>
    <n v="19162.400000000001"/>
    <s v="Ton"/>
    <s v="SING"/>
    <n v="50467.323033599998"/>
    <n v="3.7343685120000004E-2"/>
    <d v="1993-01-01T00:00:00"/>
    <b v="1"/>
    <b v="0"/>
    <x v="0"/>
  </r>
  <r>
    <x v="5"/>
    <n v="7"/>
    <s v="Julio"/>
    <s v="E-Cl"/>
    <s v="Termoeléctrica Tocopilla"/>
    <s v="U13"/>
    <s v="Carbón"/>
    <n v="17328.96"/>
    <n v="7817.1"/>
    <s v="Ton"/>
    <s v="SING"/>
    <n v="20587.614854400003"/>
    <n v="1.5233964480000002E-2"/>
    <d v="1993-01-01T00:00:00"/>
    <b v="1"/>
    <b v="0"/>
    <x v="0"/>
  </r>
  <r>
    <x v="5"/>
    <n v="7"/>
    <s v="Julio"/>
    <s v="E-Cl"/>
    <s v="Termoeléctrica Tocopilla"/>
    <s v="U14"/>
    <s v="Carbón"/>
    <n v="81476.274999999994"/>
    <n v="34492.300000000003"/>
    <s v="Ton"/>
    <s v="SING"/>
    <n v="90841.12878720001"/>
    <n v="6.7218594240000012E-2"/>
    <d v="1993-01-01T00:00:00"/>
    <b v="1"/>
    <b v="0"/>
    <x v="0"/>
  </r>
  <r>
    <x v="5"/>
    <n v="7"/>
    <s v="Julio"/>
    <s v="E-Cl"/>
    <s v="Termoeléctrica Tocopilla"/>
    <s v="U15"/>
    <s v="Carbón"/>
    <n v="85495.74"/>
    <n v="34828.800000000003"/>
    <s v="Ton"/>
    <s v="SING"/>
    <n v="91727.356723200006"/>
    <n v="6.7874365440000001E-2"/>
    <d v="1993-01-01T00:00:00"/>
    <b v="1"/>
    <b v="0"/>
    <x v="0"/>
  </r>
  <r>
    <x v="5"/>
    <n v="7"/>
    <s v="Julio"/>
    <s v="Eléctrica Ventanas"/>
    <s v="Nueva Ventanas"/>
    <m/>
    <s v="Carbón"/>
    <n v="181834"/>
    <n v="63251.320567999996"/>
    <s v="Ton"/>
    <s v="SIC"/>
    <n v="166582.72593240114"/>
    <n v="0.12326417352291841"/>
    <d v="2010-02-11T00:00:00"/>
    <b v="1"/>
    <b v="0"/>
    <x v="0"/>
  </r>
  <r>
    <x v="5"/>
    <n v="7"/>
    <s v="Julio"/>
    <s v="Enel"/>
    <s v="Bocamina"/>
    <m/>
    <s v="Carbón"/>
    <n v="86667"/>
    <n v="30957.452399999998"/>
    <s v="Ton"/>
    <s v="SIC"/>
    <n v="81531.527917593587"/>
    <n v="6.0329883237119998E-2"/>
    <d v="1970-01-01T00:00:00"/>
    <b v="1"/>
    <b v="0"/>
    <x v="0"/>
  </r>
  <r>
    <x v="5"/>
    <n v="7"/>
    <s v="Julio"/>
    <s v="Enel"/>
    <s v="Bocamina II"/>
    <m/>
    <s v="Carbón"/>
    <n v="116474"/>
    <n v="37560.535519999998"/>
    <s v="Ton"/>
    <s v="SIC"/>
    <n v="98921.830219745272"/>
    <n v="7.3197971621376007E-2"/>
    <d v="2012-10-28T00:00:00"/>
    <b v="0"/>
    <b v="0"/>
    <x v="1"/>
  </r>
  <r>
    <x v="5"/>
    <n v="7"/>
    <s v="Julio"/>
    <s v="Guacolda"/>
    <s v="Guacolda 1"/>
    <m/>
    <s v="Carbón"/>
    <n v="114311.48000000001"/>
    <n v="38683.004831999999"/>
    <s v="Ton"/>
    <s v="SIC"/>
    <n v="101878.03723786444"/>
    <n v="7.5385439816601604E-2"/>
    <d v="1995-01-01T00:00:00"/>
    <b v="1"/>
    <b v="0"/>
    <x v="0"/>
  </r>
  <r>
    <x v="5"/>
    <n v="7"/>
    <s v="Julio"/>
    <s v="Guacolda"/>
    <s v="Guacolda 2"/>
    <m/>
    <s v="Carbón"/>
    <n v="113129"/>
    <n v="38282.853599999995"/>
    <s v="Ton"/>
    <s v="SIC"/>
    <n v="100824.17334359039"/>
    <n v="7.4605625095680014E-2"/>
    <d v="1996-01-01T00:00:00"/>
    <b v="1"/>
    <b v="0"/>
    <x v="0"/>
  </r>
  <r>
    <x v="5"/>
    <n v="7"/>
    <s v="Julio"/>
    <s v="Guacolda"/>
    <s v="Guacolda 3"/>
    <m/>
    <s v="Carbón"/>
    <n v="114188"/>
    <n v="36049.151599999997"/>
    <s v="Ton"/>
    <s v="SIC"/>
    <n v="94941.352799462387"/>
    <n v="7.0252586638079997E-2"/>
    <d v="2009-01-01T00:00:00"/>
    <b v="1"/>
    <b v="0"/>
    <x v="0"/>
  </r>
  <r>
    <x v="5"/>
    <n v="7"/>
    <s v="Julio"/>
    <s v="Guacolda"/>
    <s v="Guacolda 4"/>
    <m/>
    <s v="Carbón"/>
    <n v="113314.8"/>
    <n v="36289.064700000003"/>
    <s v="Ton"/>
    <s v="SIC"/>
    <n v="95573.203294060804"/>
    <n v="7.0720129287360003E-2"/>
    <d v="2010-01-01T00:00:00"/>
    <b v="1"/>
    <b v="0"/>
    <x v="0"/>
  </r>
  <r>
    <x v="5"/>
    <n v="7"/>
    <s v="Julio"/>
    <s v="Hornitos"/>
    <s v="Termoeléctrica Hornitos"/>
    <s v="CTH"/>
    <s v="Carbón"/>
    <n v="115114"/>
    <n v="40306.5"/>
    <s v="Ton"/>
    <s v="SING"/>
    <n v="106153.77801599998"/>
    <n v="7.8549307200000001E-2"/>
    <d v="2011-08-05T00:00:00"/>
    <b v="0"/>
    <b v="0"/>
    <x v="1"/>
  </r>
  <r>
    <x v="5"/>
    <n v="8"/>
    <s v="Agosto"/>
    <s v="Aes Gener"/>
    <s v="Campiche"/>
    <m/>
    <s v="Carbón"/>
    <n v="202132"/>
    <n v="72201.550399999993"/>
    <s v="Ton"/>
    <s v="SIC"/>
    <n v="190154.62403266557"/>
    <n v="0.14070638141951999"/>
    <d v="2013-03-15T00:00:00"/>
    <b v="0"/>
    <b v="0"/>
    <x v="1"/>
  </r>
  <r>
    <x v="5"/>
    <n v="8"/>
    <s v="Agosto"/>
    <s v="Aes Gener"/>
    <s v="Termoeléctrica Norgener"/>
    <s v="NTO1"/>
    <s v="Carbón"/>
    <n v="100292.31909999999"/>
    <n v="37590.9"/>
    <s v="Ton"/>
    <s v="SING"/>
    <n v="99001.800057600005"/>
    <n v="7.3257145920000016E-2"/>
    <d v="1997-04-07T00:00:00"/>
    <b v="1"/>
    <b v="0"/>
    <x v="0"/>
  </r>
  <r>
    <x v="5"/>
    <n v="8"/>
    <s v="Agosto"/>
    <s v="Aes Gener"/>
    <s v="Termoeléctrica Norgener"/>
    <s v="NTO2"/>
    <s v="Carbón"/>
    <n v="90898.767600000006"/>
    <n v="33745.800000000003"/>
    <s v="Ton"/>
    <s v="SING"/>
    <n v="88875.09861120001"/>
    <n v="6.5763815040000007E-2"/>
    <d v="1997-04-07T00:00:00"/>
    <b v="1"/>
    <b v="0"/>
    <x v="0"/>
  </r>
  <r>
    <x v="5"/>
    <n v="8"/>
    <s v="Agosto"/>
    <s v="Aes Gener"/>
    <s v="Ventanas 1"/>
    <m/>
    <s v="Carbón"/>
    <n v="83335"/>
    <n v="32681.903624999999"/>
    <s v="Ton"/>
    <s v="SIC"/>
    <n v="86073.15302863199"/>
    <n v="6.3690493784400004E-2"/>
    <d v="1964-01-01T00:00:00"/>
    <b v="1"/>
    <b v="0"/>
    <x v="0"/>
  </r>
  <r>
    <x v="5"/>
    <n v="8"/>
    <s v="Agosto"/>
    <s v="Aes Gener"/>
    <s v="Ventanas 2"/>
    <m/>
    <s v="Carbón"/>
    <n v="133764"/>
    <n v="50342.883984"/>
    <s v="Ton"/>
    <s v="SIC"/>
    <n v="132586.24120483737"/>
    <n v="9.8108212308019221E-2"/>
    <d v="1977-01-01T00:00:00"/>
    <b v="1"/>
    <b v="0"/>
    <x v="0"/>
  </r>
  <r>
    <x v="5"/>
    <n v="8"/>
    <s v="Agosto"/>
    <s v="Andina"/>
    <s v="Termoeléctrica Andina"/>
    <s v="CTA"/>
    <s v="Carbón"/>
    <n v="115576"/>
    <n v="41527.9"/>
    <s v="Ton"/>
    <s v="SING"/>
    <n v="109370.5352256"/>
    <n v="8.0929571520000021E-2"/>
    <d v="2011-07-15T00:00:00"/>
    <b v="0"/>
    <b v="0"/>
    <x v="1"/>
  </r>
  <r>
    <x v="5"/>
    <n v="8"/>
    <s v="Agosto"/>
    <s v="Angamos"/>
    <s v="Termoeléctrica Angamos"/>
    <s v="ANG2"/>
    <s v="Carbón"/>
    <n v="78510.832299999995"/>
    <n v="31568.6"/>
    <s v="Ton"/>
    <s v="SING"/>
    <n v="83141.085350399997"/>
    <n v="6.1520887680000011E-2"/>
    <d v="2011-04-11T00:00:00"/>
    <b v="0"/>
    <b v="1"/>
    <x v="2"/>
  </r>
  <r>
    <x v="5"/>
    <n v="8"/>
    <s v="Agosto"/>
    <s v="Angamos"/>
    <s v="Termoeléctrica Angamos"/>
    <s v="ANG1"/>
    <s v="Carbón"/>
    <n v="166090.6759"/>
    <n v="62699.9"/>
    <s v="Ton"/>
    <s v="SING"/>
    <n v="165130.4694336"/>
    <n v="0.12218956512000001"/>
    <d v="2011-04-11T00:00:00"/>
    <b v="0"/>
    <b v="1"/>
    <x v="2"/>
  </r>
  <r>
    <x v="5"/>
    <n v="8"/>
    <s v="Agosto"/>
    <s v="Celta"/>
    <s v="Termoeléctrica Tarapacá"/>
    <s v="CTTAR"/>
    <s v="Carbón"/>
    <n v="104253.94500000001"/>
    <n v="43704.7"/>
    <s v="Ton"/>
    <s v="SING"/>
    <n v="115103.49502079999"/>
    <n v="8.5171719360000009E-2"/>
    <d v="1995-01-01T00:00:00"/>
    <b v="1"/>
    <b v="0"/>
    <x v="0"/>
  </r>
  <r>
    <x v="5"/>
    <n v="8"/>
    <s v="Agosto"/>
    <s v="Colbún"/>
    <s v="Santa María"/>
    <m/>
    <s v="Carbón"/>
    <n v="212591"/>
    <n v="69167.247177599987"/>
    <s v="Ton"/>
    <s v="SIC"/>
    <n v="182163.28887074668"/>
    <n v="0.13479313129970685"/>
    <d v="2012-08-15T00:00:00"/>
    <b v="0"/>
    <b v="0"/>
    <x v="1"/>
  </r>
  <r>
    <x v="5"/>
    <n v="8"/>
    <s v="Agosto"/>
    <s v="E-Cl"/>
    <s v="Termoeléctrica Mejillones"/>
    <s v="CTM2"/>
    <s v="Carbón"/>
    <n v="99044"/>
    <n v="38579.300000000003"/>
    <s v="Ton"/>
    <s v="SING"/>
    <n v="101604.91355519999"/>
    <n v="7.5183339840000016E-2"/>
    <d v="1998-03-31T00:00:00"/>
    <b v="1"/>
    <b v="0"/>
    <x v="0"/>
  </r>
  <r>
    <x v="5"/>
    <n v="8"/>
    <s v="Agosto"/>
    <s v="E-Cl"/>
    <s v="Termoeléctrica Mejillones"/>
    <s v="CTM1"/>
    <s v="Carbón"/>
    <n v="105328"/>
    <n v="42754.7"/>
    <s v="Ton"/>
    <s v="SING"/>
    <n v="112601.51422079997"/>
    <n v="8.3320359359999999E-2"/>
    <d v="1998-03-31T00:00:00"/>
    <b v="1"/>
    <b v="0"/>
    <x v="0"/>
  </r>
  <r>
    <x v="5"/>
    <n v="8"/>
    <s v="Agosto"/>
    <s v="E-Cl"/>
    <s v="Termoeléctrica Tocopilla"/>
    <s v="U12"/>
    <s v="Carbón"/>
    <n v="45418.006999999998"/>
    <n v="21690.799999999999"/>
    <s v="Ton"/>
    <s v="SING"/>
    <n v="57126.279091199991"/>
    <n v="4.2271031039999997E-2"/>
    <d v="1993-01-01T00:00:00"/>
    <b v="1"/>
    <b v="0"/>
    <x v="0"/>
  </r>
  <r>
    <x v="5"/>
    <n v="8"/>
    <s v="Agosto"/>
    <s v="E-Cl"/>
    <s v="Termoeléctrica Tocopilla"/>
    <s v="U15"/>
    <s v="Carbón"/>
    <n v="85006.293000000005"/>
    <n v="34743.699999999997"/>
    <s v="Ton"/>
    <s v="SING"/>
    <n v="91503.231916799996"/>
    <n v="6.7708522560000012E-2"/>
    <d v="1993-01-01T00:00:00"/>
    <b v="1"/>
    <b v="0"/>
    <x v="0"/>
  </r>
  <r>
    <x v="5"/>
    <n v="8"/>
    <s v="Agosto"/>
    <s v="E-Cl"/>
    <s v="Termoeléctrica Tocopilla"/>
    <s v="U13"/>
    <s v="Carbón"/>
    <n v="4773.16"/>
    <n v="2165.4"/>
    <s v="Ton"/>
    <s v="SING"/>
    <n v="5702.9360256"/>
    <n v="4.2199315200000002E-3"/>
    <d v="1993-01-01T00:00:00"/>
    <b v="1"/>
    <b v="0"/>
    <x v="0"/>
  </r>
  <r>
    <x v="5"/>
    <n v="8"/>
    <s v="Agosto"/>
    <s v="E-Cl"/>
    <s v="Termoeléctrica Tocopilla"/>
    <s v="U14"/>
    <s v="Carbón"/>
    <n v="89694.782999999996"/>
    <n v="37913.9"/>
    <s v="Ton"/>
    <s v="SING"/>
    <n v="99852.473529599985"/>
    <n v="7.3886608320000005E-2"/>
    <d v="1993-01-01T00:00:00"/>
    <b v="1"/>
    <b v="0"/>
    <x v="0"/>
  </r>
  <r>
    <x v="5"/>
    <n v="8"/>
    <s v="Agosto"/>
    <s v="Eléctrica Ventanas"/>
    <s v="Nueva Ventanas"/>
    <m/>
    <s v="Carbón"/>
    <n v="197636"/>
    <n v="68748.077872000009"/>
    <s v="Ton"/>
    <s v="SIC"/>
    <n v="181059.33776068303"/>
    <n v="0.13397625415695363"/>
    <d v="2010-02-11T00:00:00"/>
    <b v="1"/>
    <b v="0"/>
    <x v="0"/>
  </r>
  <r>
    <x v="5"/>
    <n v="8"/>
    <s v="Agosto"/>
    <s v="Enel"/>
    <s v="Bocamina"/>
    <m/>
    <s v="Carbón"/>
    <n v="84509"/>
    <n v="30186.614799999999"/>
    <s v="Ton"/>
    <s v="SIC"/>
    <n v="79501.400680627194"/>
    <n v="5.882767492224001E-2"/>
    <d v="1970-01-01T00:00:00"/>
    <b v="1"/>
    <b v="0"/>
    <x v="0"/>
  </r>
  <r>
    <x v="5"/>
    <n v="8"/>
    <s v="Agosto"/>
    <s v="Enel"/>
    <s v="Bocamina II"/>
    <m/>
    <s v="Carbón"/>
    <n v="213660"/>
    <n v="68901.07680000001"/>
    <s v="Ton"/>
    <s v="SIC"/>
    <n v="181462.28552939522"/>
    <n v="0.13427441846784002"/>
    <d v="2012-10-28T00:00:00"/>
    <b v="0"/>
    <b v="0"/>
    <x v="1"/>
  </r>
  <r>
    <x v="5"/>
    <n v="8"/>
    <s v="Agosto"/>
    <s v="Guacolda"/>
    <s v="Guacolda 1"/>
    <m/>
    <s v="Carbón"/>
    <n v="113189"/>
    <n v="38303.157599999999"/>
    <s v="Ton"/>
    <s v="SIC"/>
    <n v="100877.6472574464"/>
    <n v="7.4645193530880005E-2"/>
    <d v="1995-01-01T00:00:00"/>
    <b v="1"/>
    <b v="0"/>
    <x v="0"/>
  </r>
  <r>
    <x v="5"/>
    <n v="8"/>
    <s v="Agosto"/>
    <s v="Guacolda"/>
    <s v="Guacolda 2"/>
    <m/>
    <s v="Carbón"/>
    <n v="111228"/>
    <n v="37639.555200000003"/>
    <s v="Ton"/>
    <s v="SIC"/>
    <n v="99129.941506252784"/>
    <n v="7.3351965173760011E-2"/>
    <d v="1996-01-01T00:00:00"/>
    <b v="1"/>
    <b v="0"/>
    <x v="0"/>
  </r>
  <r>
    <x v="5"/>
    <n v="8"/>
    <s v="Agosto"/>
    <s v="Guacolda"/>
    <s v="Guacolda 3"/>
    <m/>
    <s v="Carbón"/>
    <n v="114470"/>
    <n v="36138.179000000004"/>
    <s v="Ton"/>
    <s v="SIC"/>
    <n v="95175.821057855996"/>
    <n v="7.0426083235200013E-2"/>
    <d v="2009-01-01T00:00:00"/>
    <b v="1"/>
    <b v="0"/>
    <x v="0"/>
  </r>
  <r>
    <x v="5"/>
    <n v="8"/>
    <s v="Agosto"/>
    <s v="Guacolda"/>
    <s v="Guacolda 4"/>
    <m/>
    <s v="Carbón"/>
    <n v="112669"/>
    <n v="36082.247249999993"/>
    <s v="Ton"/>
    <s v="SIC"/>
    <n v="95028.515621423969"/>
    <n v="7.0317083440799996E-2"/>
    <d v="2010-01-01T00:00:00"/>
    <b v="1"/>
    <b v="0"/>
    <x v="0"/>
  </r>
  <r>
    <x v="5"/>
    <n v="8"/>
    <s v="Agosto"/>
    <s v="Hornitos"/>
    <s v="Termoeléctrica Hornitos"/>
    <s v="CTH"/>
    <s v="Carbón"/>
    <n v="113001"/>
    <n v="39627.1"/>
    <s v="Ton"/>
    <s v="SING"/>
    <n v="104364.46669439999"/>
    <n v="7.7225292480000013E-2"/>
    <d v="2011-08-05T00:00:00"/>
    <b v="0"/>
    <b v="0"/>
    <x v="1"/>
  </r>
  <r>
    <x v="5"/>
    <n v="9"/>
    <s v="Septiembre"/>
    <s v="Aes Gener"/>
    <s v="Campiche"/>
    <m/>
    <s v="Carbón"/>
    <n v="175585"/>
    <n v="62718.962"/>
    <s v="Ton"/>
    <s v="SIC"/>
    <n v="165180.67233676801"/>
    <n v="0.12222671314560002"/>
    <d v="2013-03-15T00:00:00"/>
    <b v="0"/>
    <b v="0"/>
    <x v="1"/>
  </r>
  <r>
    <x v="5"/>
    <n v="9"/>
    <s v="Septiembre"/>
    <s v="Aes Gener"/>
    <s v="Termoeléctrica Norgener"/>
    <s v="NTO1"/>
    <s v="Carbón"/>
    <n v="97473.482099999994"/>
    <n v="36526.800000000003"/>
    <s v="Ton"/>
    <s v="SING"/>
    <n v="96199.318195200001"/>
    <n v="7.1183427840000021E-2"/>
    <d v="1997-04-07T00:00:00"/>
    <b v="1"/>
    <b v="0"/>
    <x v="0"/>
  </r>
  <r>
    <x v="5"/>
    <n v="9"/>
    <s v="Septiembre"/>
    <s v="Aes Gener"/>
    <s v="Termoeléctrica Norgener"/>
    <s v="NTO2"/>
    <s v="Carbón"/>
    <n v="96788.880300000004"/>
    <n v="35941"/>
    <s v="Ton"/>
    <s v="SING"/>
    <n v="94656.517823999995"/>
    <n v="7.0041820800000015E-2"/>
    <d v="1997-04-07T00:00:00"/>
    <b v="1"/>
    <b v="0"/>
    <x v="0"/>
  </r>
  <r>
    <x v="5"/>
    <n v="9"/>
    <s v="Septiembre"/>
    <s v="Aes Gener"/>
    <s v="Ventanas 1"/>
    <m/>
    <s v="Carbón"/>
    <n v="60555"/>
    <n v="23748.157124999994"/>
    <s v="Ton"/>
    <s v="SIC"/>
    <n v="62544.666486455979"/>
    <n v="4.6280408605199996E-2"/>
    <d v="1964-01-01T00:00:00"/>
    <b v="1"/>
    <b v="0"/>
    <x v="0"/>
  </r>
  <r>
    <x v="5"/>
    <n v="9"/>
    <s v="Septiembre"/>
    <s v="Aes Gener"/>
    <s v="Ventanas 2"/>
    <m/>
    <s v="Carbón"/>
    <n v="89220"/>
    <n v="33578.482320000003"/>
    <s v="Ton"/>
    <s v="SIC"/>
    <n v="88434.440060820474"/>
    <n v="6.5437746345216014E-2"/>
    <d v="1977-01-01T00:00:00"/>
    <b v="1"/>
    <b v="0"/>
    <x v="0"/>
  </r>
  <r>
    <x v="5"/>
    <n v="9"/>
    <s v="Septiembre"/>
    <s v="Andina"/>
    <s v="Termoeléctrica Andina"/>
    <s v="CTA"/>
    <s v="Carbón"/>
    <n v="111334"/>
    <n v="40022.300000000003"/>
    <s v="Ton"/>
    <s v="SING"/>
    <n v="105405.29070720001"/>
    <n v="7.7995458240000023E-2"/>
    <d v="2011-07-15T00:00:00"/>
    <b v="0"/>
    <b v="0"/>
    <x v="1"/>
  </r>
  <r>
    <x v="5"/>
    <n v="9"/>
    <s v="Septiembre"/>
    <s v="Angamos"/>
    <s v="Termoeléctrica Angamos"/>
    <s v="ANG2"/>
    <s v="Carbón"/>
    <n v="139818.47279999999"/>
    <n v="53238.5"/>
    <s v="Ton"/>
    <s v="SING"/>
    <n v="140212.32086400001"/>
    <n v="0.1037511888"/>
    <d v="2011-04-11T00:00:00"/>
    <b v="0"/>
    <b v="1"/>
    <x v="2"/>
  </r>
  <r>
    <x v="5"/>
    <n v="9"/>
    <s v="Septiembre"/>
    <s v="Angamos"/>
    <s v="Termoeléctrica Angamos"/>
    <s v="ANG1"/>
    <s v="Carbón"/>
    <n v="151402.41450000001"/>
    <n v="57950.6"/>
    <s v="Ton"/>
    <s v="SING"/>
    <n v="152622.40899839997"/>
    <n v="0.11293412928"/>
    <d v="2011-04-11T00:00:00"/>
    <b v="0"/>
    <b v="1"/>
    <x v="2"/>
  </r>
  <r>
    <x v="5"/>
    <n v="9"/>
    <s v="Septiembre"/>
    <s v="Celta"/>
    <s v="Termoeléctrica Tarapacá"/>
    <s v="CTTAR"/>
    <s v="Carbón"/>
    <n v="91021.202000000005"/>
    <n v="38136.9"/>
    <s v="Ton"/>
    <s v="SING"/>
    <n v="100439.78060160001"/>
    <n v="7.4321190720000013E-2"/>
    <d v="1995-01-01T00:00:00"/>
    <b v="1"/>
    <b v="0"/>
    <x v="0"/>
  </r>
  <r>
    <x v="5"/>
    <n v="9"/>
    <s v="Septiembre"/>
    <s v="Colbún"/>
    <s v="Santa María"/>
    <m/>
    <s v="Carbón"/>
    <n v="163455"/>
    <n v="53180.672687999999"/>
    <s v="Ton"/>
    <s v="SIC"/>
    <n v="140060.02315416883"/>
    <n v="0.10363849493437441"/>
    <d v="2012-08-15T00:00:00"/>
    <b v="0"/>
    <b v="0"/>
    <x v="1"/>
  </r>
  <r>
    <x v="5"/>
    <n v="9"/>
    <s v="Septiembre"/>
    <s v="E-Cl"/>
    <s v="Termoeléctrica Mejillones"/>
    <s v="CTM1"/>
    <s v="Carbón"/>
    <n v="92037"/>
    <n v="37367.300000000003"/>
    <s v="Ton"/>
    <s v="SING"/>
    <n v="98412.912787199995"/>
    <n v="7.2821394240000017E-2"/>
    <d v="1998-03-31T00:00:00"/>
    <b v="1"/>
    <b v="0"/>
    <x v="0"/>
  </r>
  <r>
    <x v="5"/>
    <n v="9"/>
    <s v="Septiembre"/>
    <s v="E-Cl"/>
    <s v="Termoeléctrica Mejillones"/>
    <s v="CTM2"/>
    <s v="Carbón"/>
    <n v="110442"/>
    <n v="43011"/>
    <s v="Ton"/>
    <s v="SING"/>
    <n v="113276.522304"/>
    <n v="8.3819836800000005E-2"/>
    <d v="1998-03-31T00:00:00"/>
    <b v="1"/>
    <b v="0"/>
    <x v="0"/>
  </r>
  <r>
    <x v="5"/>
    <n v="9"/>
    <s v="Septiembre"/>
    <s v="E-Cl"/>
    <s v="Termoeléctrica Tocopilla"/>
    <s v="U14"/>
    <s v="Carbón"/>
    <n v="80586.842999999993"/>
    <n v="34054.5"/>
    <s v="Ton"/>
    <s v="SING"/>
    <n v="89688.110687999986"/>
    <n v="6.6365409600000008E-2"/>
    <d v="1993-01-01T00:00:00"/>
    <b v="1"/>
    <b v="0"/>
    <x v="0"/>
  </r>
  <r>
    <x v="5"/>
    <n v="9"/>
    <s v="Septiembre"/>
    <s v="E-Cl"/>
    <s v="Termoeléctrica Tocopilla"/>
    <s v="U13"/>
    <s v="Carbón"/>
    <n v="54865.284"/>
    <n v="24982.3"/>
    <s v="Ton"/>
    <s v="SING"/>
    <n v="65794.984147199983"/>
    <n v="4.8685506240000002E-2"/>
    <d v="1993-01-01T00:00:00"/>
    <b v="1"/>
    <b v="0"/>
    <x v="0"/>
  </r>
  <r>
    <x v="5"/>
    <n v="9"/>
    <s v="Septiembre"/>
    <s v="E-Cl"/>
    <s v="Termoeléctrica Tocopilla"/>
    <s v="U15"/>
    <s v="Carbón"/>
    <n v="82850.445999999996"/>
    <n v="33790.699999999997"/>
    <s v="Ton"/>
    <s v="SING"/>
    <n v="88993.350124799996"/>
    <n v="6.5851316159999992E-2"/>
    <d v="1993-01-01T00:00:00"/>
    <b v="1"/>
    <b v="0"/>
    <x v="0"/>
  </r>
  <r>
    <x v="5"/>
    <n v="9"/>
    <s v="Septiembre"/>
    <s v="E-Cl"/>
    <s v="Termoeléctrica Tocopilla"/>
    <s v="U12"/>
    <s v="Carbón"/>
    <n v="41987.94"/>
    <n v="20042.400000000001"/>
    <s v="Ton"/>
    <s v="SING"/>
    <n v="52784.947353599993"/>
    <n v="3.9058629120000007E-2"/>
    <d v="1993-01-01T00:00:00"/>
    <b v="1"/>
    <b v="0"/>
    <x v="0"/>
  </r>
  <r>
    <x v="5"/>
    <n v="9"/>
    <s v="Septiembre"/>
    <s v="Eléctrica Ventanas"/>
    <s v="Nueva Ventanas"/>
    <m/>
    <s v="Carbón"/>
    <n v="69807"/>
    <n v="24282.504563999999"/>
    <s v="Ton"/>
    <s v="SIC"/>
    <n v="63951.958100042488"/>
    <n v="4.7321744894323205E-2"/>
    <d v="2010-02-11T00:00:00"/>
    <b v="1"/>
    <b v="0"/>
    <x v="0"/>
  </r>
  <r>
    <x v="5"/>
    <n v="9"/>
    <s v="Septiembre"/>
    <s v="Enel"/>
    <s v="Bocamina"/>
    <m/>
    <s v="Carbón"/>
    <n v="51318"/>
    <n v="18330.7896"/>
    <s v="Ton"/>
    <s v="SIC"/>
    <n v="48277.140661094396"/>
    <n v="3.572304277248E-2"/>
    <d v="1970-01-01T00:00:00"/>
    <b v="1"/>
    <b v="0"/>
    <x v="0"/>
  </r>
  <r>
    <x v="5"/>
    <n v="9"/>
    <s v="Septiembre"/>
    <s v="Enel"/>
    <s v="Bocamina II"/>
    <m/>
    <s v="Carbón"/>
    <n v="169870"/>
    <n v="54779.677599999995"/>
    <s v="Ton"/>
    <s v="SIC"/>
    <n v="144271.2648267264"/>
    <n v="0.10675463570688001"/>
    <d v="2012-10-28T00:00:00"/>
    <b v="0"/>
    <b v="0"/>
    <x v="1"/>
  </r>
  <r>
    <x v="5"/>
    <n v="9"/>
    <s v="Septiembre"/>
    <s v="Guacolda"/>
    <s v="Guacolda 1"/>
    <m/>
    <s v="Carbón"/>
    <n v="106129"/>
    <n v="35914.053599999992"/>
    <s v="Ton"/>
    <s v="SIC"/>
    <n v="94585.550060390378"/>
    <n v="6.9989307655679997E-2"/>
    <d v="1995-01-01T00:00:00"/>
    <b v="1"/>
    <b v="0"/>
    <x v="0"/>
  </r>
  <r>
    <x v="5"/>
    <n v="9"/>
    <s v="Septiembre"/>
    <s v="Guacolda"/>
    <s v="Guacolda 2"/>
    <m/>
    <s v="Carbón"/>
    <n v="103998"/>
    <n v="35192.923199999997"/>
    <s v="Ton"/>
    <s v="SIC"/>
    <n v="92686.334886604789"/>
    <n v="6.8583968732160008E-2"/>
    <d v="1996-01-01T00:00:00"/>
    <b v="1"/>
    <b v="0"/>
    <x v="0"/>
  </r>
  <r>
    <x v="5"/>
    <n v="9"/>
    <s v="Septiembre"/>
    <s v="Guacolda"/>
    <s v="Guacolda 3"/>
    <m/>
    <s v="Carbón"/>
    <n v="110361"/>
    <n v="34840.967700000001"/>
    <s v="Ton"/>
    <s v="SIC"/>
    <n v="91759.402356652805"/>
    <n v="6.7898077853760008E-2"/>
    <d v="2009-01-01T00:00:00"/>
    <b v="1"/>
    <b v="0"/>
    <x v="0"/>
  </r>
  <r>
    <x v="5"/>
    <n v="9"/>
    <s v="Septiembre"/>
    <s v="Guacolda"/>
    <s v="Guacolda 4"/>
    <m/>
    <s v="Carbón"/>
    <n v="108881.01000000001"/>
    <n v="34869.1434525"/>
    <s v="Ton"/>
    <s v="SIC"/>
    <n v="91833.607821684956"/>
    <n v="6.7952986760232009E-2"/>
    <d v="2010-01-01T00:00:00"/>
    <b v="1"/>
    <b v="0"/>
    <x v="0"/>
  </r>
  <r>
    <x v="5"/>
    <n v="9"/>
    <s v="Septiembre"/>
    <s v="Hornitos"/>
    <s v="Termoeléctrica Hornitos"/>
    <s v="CTH"/>
    <s v="Carbón"/>
    <n v="110156"/>
    <n v="38608"/>
    <s v="Ton"/>
    <s v="SING"/>
    <n v="101680.49971199999"/>
    <n v="7.5239270400000016E-2"/>
    <d v="2011-08-05T00:00:00"/>
    <b v="0"/>
    <b v="0"/>
    <x v="1"/>
  </r>
  <r>
    <x v="5"/>
    <n v="10"/>
    <s v="Octubre"/>
    <s v="Aes Gener"/>
    <s v="Campiche"/>
    <m/>
    <s v="Carbón"/>
    <n v="200410"/>
    <n v="71586.452000000005"/>
    <s v="Ton"/>
    <s v="SIC"/>
    <n v="188534.66152012799"/>
    <n v="0.13950767765760003"/>
    <d v="2013-03-15T00:00:00"/>
    <b v="0"/>
    <b v="0"/>
    <x v="1"/>
  </r>
  <r>
    <x v="5"/>
    <n v="10"/>
    <s v="Octubre"/>
    <s v="Aes Gener"/>
    <s v="Termoeléctrica Norgener"/>
    <s v="NTO2"/>
    <s v="Carbón"/>
    <n v="100133.9621"/>
    <n v="37177.9"/>
    <s v="Ton"/>
    <s v="SING"/>
    <n v="97914.096825600005"/>
    <n v="7.2452291520000017E-2"/>
    <d v="1997-04-07T00:00:00"/>
    <b v="1"/>
    <b v="0"/>
    <x v="0"/>
  </r>
  <r>
    <x v="5"/>
    <n v="10"/>
    <s v="Octubre"/>
    <s v="Aes Gener"/>
    <s v="Termoeléctrica Norgener"/>
    <s v="NTO1"/>
    <s v="Carbón"/>
    <n v="99217.109899999996"/>
    <n v="37208.9"/>
    <s v="Ton"/>
    <s v="SING"/>
    <n v="97995.740409599995"/>
    <n v="7.251270432000001E-2"/>
    <d v="1997-04-07T00:00:00"/>
    <b v="1"/>
    <b v="0"/>
    <x v="0"/>
  </r>
  <r>
    <x v="5"/>
    <n v="10"/>
    <s v="Octubre"/>
    <s v="Aes Gener"/>
    <s v="Ventanas 2"/>
    <m/>
    <s v="Carbón"/>
    <n v="126265"/>
    <n v="47520.590340000002"/>
    <s v="Ton"/>
    <s v="SIC"/>
    <n v="125153.26803720575"/>
    <n v="9.2608126454592016E-2"/>
    <d v="1977-01-01T00:00:00"/>
    <b v="1"/>
    <b v="0"/>
    <x v="0"/>
  </r>
  <r>
    <x v="5"/>
    <n v="10"/>
    <s v="Octubre"/>
    <s v="Andina"/>
    <s v="Termoeléctrica Andina"/>
    <s v="CTA"/>
    <s v="Carbón"/>
    <n v="101147"/>
    <n v="36330.300000000003"/>
    <s v="Ton"/>
    <s v="SING"/>
    <n v="95681.80321920001"/>
    <n v="7.0800488640000006E-2"/>
    <d v="2011-07-15T00:00:00"/>
    <b v="0"/>
    <b v="0"/>
    <x v="1"/>
  </r>
  <r>
    <x v="5"/>
    <n v="10"/>
    <s v="Octubre"/>
    <s v="Angamos"/>
    <s v="Termoeléctrica Angamos"/>
    <s v="ANG1"/>
    <s v="Carbón"/>
    <n v="159125.33480000001"/>
    <n v="60577.1"/>
    <s v="Ton"/>
    <s v="SING"/>
    <n v="159539.72749439997"/>
    <n v="0.11805265248000001"/>
    <d v="2011-04-11T00:00:00"/>
    <b v="0"/>
    <b v="1"/>
    <x v="2"/>
  </r>
  <r>
    <x v="5"/>
    <n v="10"/>
    <s v="Octubre"/>
    <s v="Angamos"/>
    <s v="Termoeléctrica Angamos"/>
    <s v="ANG2"/>
    <s v="Carbón"/>
    <n v="188416.19399999999"/>
    <n v="70798.2"/>
    <s v="Ton"/>
    <s v="SING"/>
    <n v="186458.67060479999"/>
    <n v="0.13797153216000002"/>
    <d v="2011-04-11T00:00:00"/>
    <b v="0"/>
    <b v="1"/>
    <x v="2"/>
  </r>
  <r>
    <x v="5"/>
    <n v="10"/>
    <s v="Octubre"/>
    <s v="Colbún"/>
    <s v="Santa María"/>
    <m/>
    <s v="Carbón"/>
    <n v="103613"/>
    <n v="33710.862556799999"/>
    <s v="Ton"/>
    <s v="SIC"/>
    <n v="88783.085124792109"/>
    <n v="6.569572895069184E-2"/>
    <d v="2012-08-15T00:00:00"/>
    <b v="0"/>
    <b v="0"/>
    <x v="1"/>
  </r>
  <r>
    <x v="5"/>
    <n v="10"/>
    <s v="Octubre"/>
    <s v="E-Cl"/>
    <s v="Termoeléctrica Mejillones"/>
    <s v="CTM2"/>
    <s v="Carbón"/>
    <n v="112823"/>
    <n v="43950.1"/>
    <s v="Ton"/>
    <s v="SING"/>
    <n v="115749.79616639999"/>
    <n v="8.5649954880000004E-2"/>
    <d v="1998-03-31T00:00:00"/>
    <b v="1"/>
    <b v="0"/>
    <x v="0"/>
  </r>
  <r>
    <x v="5"/>
    <n v="10"/>
    <s v="Octubre"/>
    <s v="E-Cl"/>
    <s v="Termoeléctrica Mejillones"/>
    <s v="CTM1"/>
    <s v="Carbón"/>
    <n v="104222"/>
    <n v="42317.3"/>
    <s v="Ton"/>
    <s v="SING"/>
    <n v="111449.5495872"/>
    <n v="8.2467954240000016E-2"/>
    <d v="1998-03-31T00:00:00"/>
    <b v="1"/>
    <b v="0"/>
    <x v="0"/>
  </r>
  <r>
    <x v="5"/>
    <n v="10"/>
    <s v="Octubre"/>
    <s v="E-Cl"/>
    <s v="Termoeléctrica Tocopilla"/>
    <s v="U12"/>
    <s v="Carbón"/>
    <n v="52039.42"/>
    <n v="24839.599999999999"/>
    <s v="Ton"/>
    <s v="SING"/>
    <n v="65419.16029439999"/>
    <n v="4.8407412480000002E-2"/>
    <d v="1993-01-01T00:00:00"/>
    <b v="1"/>
    <b v="0"/>
    <x v="0"/>
  </r>
  <r>
    <x v="5"/>
    <n v="10"/>
    <s v="Octubre"/>
    <s v="E-Cl"/>
    <s v="Termoeléctrica Tocopilla"/>
    <s v="U13"/>
    <s v="Carbón"/>
    <n v="56403.976000000002"/>
    <n v="25716.3"/>
    <s v="Ton"/>
    <s v="SING"/>
    <n v="67728.09352319999"/>
    <n v="5.0115925440000007E-2"/>
    <d v="1993-01-01T00:00:00"/>
    <b v="1"/>
    <b v="0"/>
    <x v="0"/>
  </r>
  <r>
    <x v="5"/>
    <n v="10"/>
    <s v="Octubre"/>
    <s v="E-Cl"/>
    <s v="Termoeléctrica Tocopilla"/>
    <s v="U14"/>
    <s v="Carbón"/>
    <n v="85189.47"/>
    <n v="35970.300000000003"/>
    <s v="Ton"/>
    <s v="SING"/>
    <n v="94733.684179200005"/>
    <n v="7.009892064000002E-2"/>
    <d v="1993-01-01T00:00:00"/>
    <b v="1"/>
    <b v="0"/>
    <x v="0"/>
  </r>
  <r>
    <x v="5"/>
    <n v="10"/>
    <s v="Octubre"/>
    <s v="E-Cl"/>
    <s v="Termoeléctrica Tocopilla"/>
    <s v="U15"/>
    <s v="Carbón"/>
    <n v="85621.455000000002"/>
    <n v="34873.1"/>
    <s v="Ton"/>
    <s v="SING"/>
    <n v="91844.028038399993"/>
    <n v="6.796069728000001E-2"/>
    <d v="1993-01-01T00:00:00"/>
    <b v="1"/>
    <b v="0"/>
    <x v="0"/>
  </r>
  <r>
    <x v="5"/>
    <n v="10"/>
    <s v="Octubre"/>
    <s v="Eléctrica Ventanas"/>
    <s v="Nueva Ventanas"/>
    <m/>
    <s v="Carbón"/>
    <n v="201960"/>
    <n v="70252.189920000004"/>
    <s v="Ton"/>
    <s v="SIC"/>
    <n v="185020.66351346689"/>
    <n v="0.13690746771609602"/>
    <d v="2010-02-11T00:00:00"/>
    <b v="1"/>
    <b v="0"/>
    <x v="0"/>
  </r>
  <r>
    <x v="5"/>
    <n v="10"/>
    <s v="Octubre"/>
    <s v="Enel"/>
    <s v="Bocamina"/>
    <m/>
    <s v="Carbón"/>
    <n v="81949"/>
    <n v="29272.182799999999"/>
    <s v="Ton"/>
    <s v="SIC"/>
    <n v="77093.094041779186"/>
    <n v="5.7045629840639996E-2"/>
    <d v="1970-01-01T00:00:00"/>
    <b v="1"/>
    <b v="0"/>
    <x v="0"/>
  </r>
  <r>
    <x v="5"/>
    <n v="10"/>
    <s v="Octubre"/>
    <s v="Enel"/>
    <s v="Bocamina II"/>
    <m/>
    <s v="Carbón"/>
    <n v="255324"/>
    <n v="82336.883520000003"/>
    <s v="Ton"/>
    <s v="SIC"/>
    <n v="216847.68599881727"/>
    <n v="0.16045811860377601"/>
    <d v="2012-10-28T00:00:00"/>
    <b v="0"/>
    <b v="0"/>
    <x v="1"/>
  </r>
  <r>
    <x v="5"/>
    <n v="10"/>
    <s v="Octubre"/>
    <s v="Guacolda"/>
    <s v="Guacolda 1"/>
    <m/>
    <s v="Carbón"/>
    <n v="85714"/>
    <n v="29005.617599999994"/>
    <s v="Ton"/>
    <s v="SIC"/>
    <n v="76391.050870886378"/>
    <n v="5.6526147578879991E-2"/>
    <d v="1995-01-01T00:00:00"/>
    <b v="1"/>
    <b v="0"/>
    <x v="0"/>
  </r>
  <r>
    <x v="5"/>
    <n v="10"/>
    <s v="Octubre"/>
    <s v="Guacolda"/>
    <s v="Guacolda 2"/>
    <m/>
    <s v="Carbón"/>
    <n v="54709"/>
    <n v="18513.525599999997"/>
    <s v="Ton"/>
    <s v="SIC"/>
    <n v="48758.405885798391"/>
    <n v="3.6079158689280001E-2"/>
    <d v="1996-01-01T00:00:00"/>
    <b v="1"/>
    <b v="0"/>
    <x v="0"/>
  </r>
  <r>
    <x v="5"/>
    <n v="10"/>
    <s v="Octubre"/>
    <s v="Guacolda"/>
    <s v="Guacolda 3"/>
    <m/>
    <s v="Carbón"/>
    <n v="114622"/>
    <n v="36186.165399999998"/>
    <s v="Ton"/>
    <s v="SIC"/>
    <n v="95302.201112025592"/>
    <n v="7.0519599131520005E-2"/>
    <d v="2009-01-01T00:00:00"/>
    <b v="1"/>
    <b v="0"/>
    <x v="0"/>
  </r>
  <r>
    <x v="5"/>
    <n v="10"/>
    <s v="Octubre"/>
    <s v="Guacolda"/>
    <s v="Guacolda 4"/>
    <m/>
    <s v="Carbón"/>
    <n v="112507.4"/>
    <n v="36030.494849999995"/>
    <s v="Ton"/>
    <s v="SIC"/>
    <n v="94892.217188630384"/>
    <n v="7.0216228363680008E-2"/>
    <d v="2010-01-01T00:00:00"/>
    <b v="1"/>
    <b v="0"/>
    <x v="0"/>
  </r>
  <r>
    <x v="5"/>
    <n v="10"/>
    <s v="Octubre"/>
    <s v="Hornitos"/>
    <s v="Termoeléctrica Hornitos"/>
    <s v="CTH"/>
    <s v="Carbón"/>
    <n v="113791"/>
    <n v="39854.199999999997"/>
    <s v="Ton"/>
    <s v="SING"/>
    <n v="104962.57178879998"/>
    <n v="7.7667864959999999E-2"/>
    <d v="2011-08-05T00:00:00"/>
    <b v="0"/>
    <b v="0"/>
    <x v="1"/>
  </r>
  <r>
    <x v="5"/>
    <n v="11"/>
    <s v="Noviembre"/>
    <s v="Aes Gener"/>
    <s v="Campiche"/>
    <m/>
    <s v="Carbón"/>
    <n v="193464"/>
    <n v="69105.340800000005"/>
    <s v="Ton"/>
    <s v="SIC"/>
    <n v="182000.24827269121"/>
    <n v="0.13467248815104002"/>
    <d v="2013-03-15T00:00:00"/>
    <b v="0"/>
    <b v="0"/>
    <x v="1"/>
  </r>
  <r>
    <x v="5"/>
    <n v="11"/>
    <s v="Noviembre"/>
    <s v="Aes Gener"/>
    <s v="Termoeléctrica Norgener"/>
    <s v="NTO1"/>
    <s v="Carbón"/>
    <n v="17318.2929"/>
    <n v="6509.1"/>
    <s v="Ton"/>
    <s v="SING"/>
    <n v="17142.782342399998"/>
    <n v="1.2684934080000002E-2"/>
    <d v="1997-04-07T00:00:00"/>
    <b v="1"/>
    <b v="0"/>
    <x v="0"/>
  </r>
  <r>
    <x v="5"/>
    <n v="11"/>
    <s v="Noviembre"/>
    <s v="Aes Gener"/>
    <s v="Termoeléctrica Norgener"/>
    <s v="NTO2"/>
    <s v="Carbón"/>
    <n v="97537.240900000004"/>
    <n v="36208.800000000003"/>
    <s v="Ton"/>
    <s v="SING"/>
    <n v="95361.813043200003"/>
    <n v="7.0563709440000011E-2"/>
    <d v="1997-04-07T00:00:00"/>
    <b v="1"/>
    <b v="0"/>
    <x v="0"/>
  </r>
  <r>
    <x v="5"/>
    <n v="11"/>
    <s v="Noviembre"/>
    <s v="Aes Gener"/>
    <s v="Ventanas 2"/>
    <m/>
    <s v="Carbón"/>
    <n v="92235"/>
    <n v="34713.195659999998"/>
    <s v="Ton"/>
    <s v="SIC"/>
    <n v="91422.893734698227"/>
    <n v="6.7649075702208003E-2"/>
    <d v="1977-01-01T00:00:00"/>
    <b v="1"/>
    <b v="0"/>
    <x v="0"/>
  </r>
  <r>
    <x v="5"/>
    <n v="11"/>
    <s v="Noviembre"/>
    <s v="Andina"/>
    <s v="Termoeléctrica Andina"/>
    <s v="CTA"/>
    <s v="Carbón"/>
    <n v="84874"/>
    <n v="30509"/>
    <s v="Ton"/>
    <s v="SING"/>
    <n v="80350.454975999994"/>
    <n v="5.9455939200000002E-2"/>
    <d v="2011-07-15T00:00:00"/>
    <b v="0"/>
    <b v="0"/>
    <x v="1"/>
  </r>
  <r>
    <x v="5"/>
    <n v="11"/>
    <s v="Noviembre"/>
    <s v="Angamos"/>
    <s v="Termoeléctrica Angamos"/>
    <s v="ANG1"/>
    <s v="Carbón"/>
    <n v="165414.89420000001"/>
    <n v="62600.1"/>
    <s v="Ton"/>
    <s v="SING"/>
    <n v="164867.62976639997"/>
    <n v="0.12199507488"/>
    <d v="2011-04-11T00:00:00"/>
    <b v="0"/>
    <b v="1"/>
    <x v="2"/>
  </r>
  <r>
    <x v="5"/>
    <n v="11"/>
    <s v="Noviembre"/>
    <s v="Angamos"/>
    <s v="Termoeléctrica Angamos"/>
    <s v="ANG2"/>
    <s v="Carbón"/>
    <n v="187045.90210000001"/>
    <n v="70298"/>
    <s v="Ton"/>
    <s v="SING"/>
    <n v="185141.31187199999"/>
    <n v="0.13699674240000001"/>
    <d v="2011-04-11T00:00:00"/>
    <b v="0"/>
    <b v="1"/>
    <x v="2"/>
  </r>
  <r>
    <x v="5"/>
    <n v="11"/>
    <s v="Noviembre"/>
    <s v="Celta"/>
    <s v="Termoeléctrica Tarapacá"/>
    <s v="CTTAR"/>
    <s v="Carbón"/>
    <n v="54081.656000000003"/>
    <n v="22769.599999999999"/>
    <s v="Ton"/>
    <s v="SING"/>
    <n v="59967.475814399993"/>
    <n v="4.4373396480000001E-2"/>
    <d v="1995-01-01T00:00:00"/>
    <b v="1"/>
    <b v="0"/>
    <x v="0"/>
  </r>
  <r>
    <x v="5"/>
    <n v="11"/>
    <s v="Noviembre"/>
    <s v="Colbún"/>
    <s v="Santa María"/>
    <m/>
    <s v="Carbón"/>
    <n v="223128"/>
    <n v="72595.498060800004"/>
    <s v="Ton"/>
    <s v="SIC"/>
    <n v="191192.14980479877"/>
    <n v="0.14147410662088705"/>
    <d v="2012-08-15T00:00:00"/>
    <b v="0"/>
    <b v="0"/>
    <x v="1"/>
  </r>
  <r>
    <x v="5"/>
    <n v="11"/>
    <s v="Noviembre"/>
    <s v="E-Cl"/>
    <s v="Termoeléctrica Mejillones"/>
    <s v="CTM1"/>
    <s v="Carbón"/>
    <n v="83674"/>
    <n v="33934.5"/>
    <s v="Ton"/>
    <s v="SING"/>
    <n v="89372.071007999999"/>
    <n v="6.6131553600000004E-2"/>
    <d v="1998-03-31T00:00:00"/>
    <b v="1"/>
    <b v="0"/>
    <x v="0"/>
  </r>
  <r>
    <x v="5"/>
    <n v="11"/>
    <s v="Noviembre"/>
    <s v="E-Cl"/>
    <s v="Termoeléctrica Mejillones"/>
    <s v="CTM2"/>
    <s v="Carbón"/>
    <n v="29089"/>
    <n v="11325.1"/>
    <s v="Ton"/>
    <s v="SING"/>
    <n v="29826.508166400003"/>
    <n v="2.2070354880000004E-2"/>
    <d v="1998-03-31T00:00:00"/>
    <b v="1"/>
    <b v="0"/>
    <x v="0"/>
  </r>
  <r>
    <x v="5"/>
    <n v="11"/>
    <s v="Noviembre"/>
    <s v="E-Cl"/>
    <s v="Termoeléctrica Tocopilla"/>
    <s v="U13"/>
    <s v="Carbón"/>
    <n v="49875.91"/>
    <n v="22722.400000000001"/>
    <s v="Ton"/>
    <s v="SING"/>
    <n v="59843.166873599999"/>
    <n v="4.4281413120000009E-2"/>
    <d v="1993-01-01T00:00:00"/>
    <b v="1"/>
    <b v="0"/>
    <x v="0"/>
  </r>
  <r>
    <x v="5"/>
    <n v="11"/>
    <s v="Noviembre"/>
    <s v="E-Cl"/>
    <s v="Termoeléctrica Tocopilla"/>
    <s v="U14"/>
    <s v="Carbón"/>
    <n v="79180.898000000001"/>
    <n v="33553.4"/>
    <s v="Ton"/>
    <s v="SING"/>
    <n v="88368.381657599995"/>
    <n v="6.5388865920000011E-2"/>
    <d v="1993-01-01T00:00:00"/>
    <b v="1"/>
    <b v="0"/>
    <x v="0"/>
  </r>
  <r>
    <x v="5"/>
    <n v="11"/>
    <s v="Noviembre"/>
    <s v="E-Cl"/>
    <s v="Termoeléctrica Tocopilla"/>
    <s v="U15"/>
    <s v="Carbón"/>
    <n v="82664.260999999999"/>
    <n v="33709.9"/>
    <s v="Ton"/>
    <s v="SING"/>
    <n v="88780.55007360001"/>
    <n v="6.569385312000002E-2"/>
    <d v="1993-01-01T00:00:00"/>
    <b v="1"/>
    <b v="0"/>
    <x v="0"/>
  </r>
  <r>
    <x v="5"/>
    <n v="11"/>
    <s v="Noviembre"/>
    <s v="E-Cl"/>
    <s v="Termoeléctrica Tocopilla"/>
    <s v="U12"/>
    <s v="Carbón"/>
    <n v="47851.273000000001"/>
    <n v="22843"/>
    <s v="Ton"/>
    <s v="SING"/>
    <n v="60160.786751999993"/>
    <n v="4.4516438400000004E-2"/>
    <d v="1993-01-01T00:00:00"/>
    <b v="1"/>
    <b v="0"/>
    <x v="0"/>
  </r>
  <r>
    <x v="5"/>
    <n v="11"/>
    <s v="Noviembre"/>
    <s v="Eléctrica Ventanas"/>
    <s v="Nueva Ventanas"/>
    <m/>
    <s v="Carbón"/>
    <n v="196953"/>
    <n v="68510.494955999995"/>
    <s v="Ton"/>
    <s v="SIC"/>
    <n v="180433.62418779876"/>
    <n v="0.13351325257025282"/>
    <d v="2010-02-11T00:00:00"/>
    <b v="1"/>
    <b v="0"/>
    <x v="0"/>
  </r>
  <r>
    <x v="5"/>
    <n v="11"/>
    <s v="Noviembre"/>
    <s v="Enel"/>
    <s v="Bocamina II"/>
    <m/>
    <s v="Carbón"/>
    <n v="132248"/>
    <n v="42647.335039999998"/>
    <s v="Ton"/>
    <s v="SIC"/>
    <n v="112318.75099078655"/>
    <n v="8.3111126525951998E-2"/>
    <d v="2012-10-28T00:00:00"/>
    <b v="0"/>
    <b v="0"/>
    <x v="1"/>
  </r>
  <r>
    <x v="5"/>
    <n v="11"/>
    <s v="Noviembre"/>
    <s v="Guacolda"/>
    <s v="Guacolda 1"/>
    <m/>
    <s v="Carbón"/>
    <n v="106518"/>
    <n v="36045.691199999994"/>
    <s v="Ton"/>
    <s v="SIC"/>
    <n v="94932.239268556776"/>
    <n v="7.024584301056E-2"/>
    <d v="1995-01-01T00:00:00"/>
    <b v="1"/>
    <b v="0"/>
    <x v="0"/>
  </r>
  <r>
    <x v="5"/>
    <n v="11"/>
    <s v="Noviembre"/>
    <s v="Guacolda"/>
    <s v="Guacolda 2"/>
    <m/>
    <s v="Carbón"/>
    <n v="106120.6"/>
    <n v="35911.211039999995"/>
    <s v="Ton"/>
    <s v="SIC"/>
    <n v="94578.063712450545"/>
    <n v="6.9983768074752012E-2"/>
    <d v="1996-01-01T00:00:00"/>
    <b v="1"/>
    <b v="0"/>
    <x v="0"/>
  </r>
  <r>
    <x v="5"/>
    <n v="11"/>
    <s v="Noviembre"/>
    <s v="Guacolda"/>
    <s v="Guacolda 3"/>
    <m/>
    <s v="Carbón"/>
    <n v="82687"/>
    <n v="26104.285899999999"/>
    <s v="Ton"/>
    <s v="SIC"/>
    <n v="68749.918020537589"/>
    <n v="5.0872032361920005E-2"/>
    <d v="2009-01-01T00:00:00"/>
    <b v="1"/>
    <b v="0"/>
    <x v="0"/>
  </r>
  <r>
    <x v="5"/>
    <n v="11"/>
    <s v="Noviembre"/>
    <s v="Guacolda"/>
    <s v="Guacolda 4"/>
    <m/>
    <s v="Carbón"/>
    <n v="80829"/>
    <n v="25885.487249999998"/>
    <s v="Ton"/>
    <s v="SIC"/>
    <n v="68173.675892783984"/>
    <n v="5.0445637552800002E-2"/>
    <d v="2010-01-01T00:00:00"/>
    <b v="1"/>
    <b v="0"/>
    <x v="0"/>
  </r>
  <r>
    <x v="5"/>
    <n v="11"/>
    <s v="Noviembre"/>
    <s v="Hornitos"/>
    <s v="Termoeléctrica Hornitos"/>
    <s v="CTH"/>
    <s v="Carbón"/>
    <n v="92205"/>
    <n v="32267.4"/>
    <s v="Ton"/>
    <s v="SING"/>
    <n v="84981.489753599992"/>
    <n v="6.2882709120000005E-2"/>
    <d v="2011-08-05T00:00:00"/>
    <b v="0"/>
    <b v="0"/>
    <x v="1"/>
  </r>
  <r>
    <x v="5"/>
    <n v="12"/>
    <s v="Diciembre"/>
    <s v="Aes Gener"/>
    <s v="Campiche"/>
    <m/>
    <s v="Carbón"/>
    <n v="162837"/>
    <n v="58165.376399999994"/>
    <s v="Ton"/>
    <s v="SIC"/>
    <n v="153188.05787112957"/>
    <n v="0.11335268552831999"/>
    <d v="2013-03-15T00:00:00"/>
    <b v="0"/>
    <b v="0"/>
    <x v="1"/>
  </r>
  <r>
    <x v="5"/>
    <n v="12"/>
    <s v="Diciembre"/>
    <s v="Aes Gener"/>
    <s v="Termoeléctrica Norgener"/>
    <s v="NTO2"/>
    <s v="Carbón"/>
    <n v="95928.1495"/>
    <n v="35713"/>
    <s v="Ton"/>
    <s v="SING"/>
    <n v="94056.042431999987"/>
    <n v="6.9597494400000001E-2"/>
    <d v="1997-04-07T00:00:00"/>
    <b v="1"/>
    <b v="0"/>
    <x v="0"/>
  </r>
  <r>
    <x v="5"/>
    <n v="12"/>
    <s v="Diciembre"/>
    <s v="Aes Gener"/>
    <s v="Termoeléctrica Norgener"/>
    <s v="NTO1"/>
    <s v="Carbón"/>
    <n v="87226.464000000007"/>
    <n v="32699.1"/>
    <s v="Ton"/>
    <s v="SING"/>
    <n v="86118.442502399994"/>
    <n v="6.3724006080000006E-2"/>
    <d v="1997-04-07T00:00:00"/>
    <b v="1"/>
    <b v="0"/>
    <x v="0"/>
  </r>
  <r>
    <x v="5"/>
    <n v="12"/>
    <s v="Diciembre"/>
    <s v="Aes Gener"/>
    <s v="Ventanas 1"/>
    <m/>
    <s v="Carbón"/>
    <n v="36618"/>
    <n v="14360.664149999999"/>
    <s v="Ton"/>
    <s v="SIC"/>
    <n v="37821.164187945593"/>
    <n v="2.798606229552E-2"/>
    <d v="1964-01-01T00:00:00"/>
    <b v="1"/>
    <b v="0"/>
    <x v="0"/>
  </r>
  <r>
    <x v="5"/>
    <n v="12"/>
    <s v="Diciembre"/>
    <s v="Aes Gener"/>
    <s v="Ventanas 2"/>
    <m/>
    <s v="Carbón"/>
    <n v="119221"/>
    <n v="44869.538675999996"/>
    <s v="Ton"/>
    <s v="SIC"/>
    <n v="118171.28870758884"/>
    <n v="8.7441756971788798E-2"/>
    <d v="1977-01-01T00:00:00"/>
    <b v="1"/>
    <b v="0"/>
    <x v="0"/>
  </r>
  <r>
    <x v="5"/>
    <n v="12"/>
    <s v="Diciembre"/>
    <s v="Andina"/>
    <s v="Termoeléctrica Andina"/>
    <s v="CTA"/>
    <s v="Carbón"/>
    <n v="112581"/>
    <n v="40433.1"/>
    <s v="Ton"/>
    <s v="SING"/>
    <n v="106487.1998784"/>
    <n v="7.8796025280000015E-2"/>
    <d v="2011-07-15T00:00:00"/>
    <b v="0"/>
    <b v="0"/>
    <x v="1"/>
  </r>
  <r>
    <x v="5"/>
    <n v="12"/>
    <s v="Diciembre"/>
    <s v="Angamos"/>
    <s v="Termoeléctrica Angamos"/>
    <s v="ANG2"/>
    <s v="Carbón"/>
    <n v="190706.87229999999"/>
    <n v="71700.899999999994"/>
    <s v="Ton"/>
    <s v="SING"/>
    <n v="188836.07909759998"/>
    <n v="0.13973071392"/>
    <d v="2011-04-11T00:00:00"/>
    <b v="0"/>
    <b v="1"/>
    <x v="2"/>
  </r>
  <r>
    <x v="5"/>
    <n v="12"/>
    <s v="Diciembre"/>
    <s v="Angamos"/>
    <s v="Termoeléctrica Angamos"/>
    <s v="ANG1"/>
    <s v="Carbón"/>
    <n v="170033.1324"/>
    <n v="64413.8"/>
    <s v="Ton"/>
    <s v="SING"/>
    <n v="169644.3061632"/>
    <n v="0.12552961344000002"/>
    <d v="2011-04-11T00:00:00"/>
    <b v="0"/>
    <b v="1"/>
    <x v="2"/>
  </r>
  <r>
    <x v="5"/>
    <n v="12"/>
    <s v="Diciembre"/>
    <s v="Celta"/>
    <s v="Termoeléctrica Tarapacá"/>
    <s v="CTTAR"/>
    <s v="Carbón"/>
    <n v="62621.756999999998"/>
    <n v="26297.9"/>
    <s v="Ton"/>
    <s v="SING"/>
    <n v="69259.832505600003"/>
    <n v="5.1249347520000009E-2"/>
    <d v="1995-01-01T00:00:00"/>
    <b v="1"/>
    <b v="0"/>
    <x v="0"/>
  </r>
  <r>
    <x v="5"/>
    <n v="12"/>
    <s v="Diciembre"/>
    <s v="Colbún"/>
    <s v="Santa María"/>
    <m/>
    <s v="Carbón"/>
    <n v="265181"/>
    <n v="86277.593001600006"/>
    <s v="Ton"/>
    <s v="SIC"/>
    <n v="227226.19069496586"/>
    <n v="0.16813777324151813"/>
    <d v="2012-08-15T00:00:00"/>
    <b v="0"/>
    <b v="0"/>
    <x v="1"/>
  </r>
  <r>
    <x v="5"/>
    <n v="12"/>
    <s v="Diciembre"/>
    <s v="E-Cl"/>
    <s v="Termoeléctrica Mejillones"/>
    <s v="CTM2"/>
    <s v="Carbón"/>
    <n v="3"/>
    <n v="1.2"/>
    <s v="Ton"/>
    <s v="SING"/>
    <n v="3.1603968"/>
    <n v="2.3385600000000005E-6"/>
    <d v="1998-03-31T00:00:00"/>
    <b v="1"/>
    <b v="0"/>
    <x v="0"/>
  </r>
  <r>
    <x v="5"/>
    <n v="12"/>
    <s v="Diciembre"/>
    <s v="E-Cl"/>
    <s v="Termoeléctrica Mejillones"/>
    <s v="CTM1"/>
    <s v="Carbón"/>
    <n v="105881"/>
    <n v="42942.9"/>
    <s v="Ton"/>
    <s v="SING"/>
    <n v="113097.1697856"/>
    <n v="8.3687123520000017E-2"/>
    <d v="1998-03-31T00:00:00"/>
    <b v="1"/>
    <b v="0"/>
    <x v="0"/>
  </r>
  <r>
    <x v="5"/>
    <n v="12"/>
    <s v="Diciembre"/>
    <s v="E-Cl"/>
    <s v="Termoeléctrica Tocopilla"/>
    <s v="U12"/>
    <s v="Carbón"/>
    <n v="30991.19"/>
    <n v="14806.4"/>
    <s v="Ton"/>
    <s v="SING"/>
    <n v="38995.082649599994"/>
    <n v="2.885471232E-2"/>
    <d v="1993-01-01T00:00:00"/>
    <b v="1"/>
    <b v="0"/>
    <x v="0"/>
  </r>
  <r>
    <x v="5"/>
    <n v="12"/>
    <s v="Diciembre"/>
    <s v="E-Cl"/>
    <s v="Termoeléctrica Tocopilla"/>
    <s v="U13"/>
    <s v="Carbón"/>
    <n v="56698.54"/>
    <n v="25820.5"/>
    <s v="Ton"/>
    <s v="SING"/>
    <n v="68002.521311999997"/>
    <n v="5.0318990400000006E-2"/>
    <d v="1993-01-01T00:00:00"/>
    <b v="1"/>
    <b v="0"/>
    <x v="0"/>
  </r>
  <r>
    <x v="5"/>
    <n v="12"/>
    <s v="Diciembre"/>
    <s v="E-Cl"/>
    <s v="Termoeléctrica Tocopilla"/>
    <s v="U14"/>
    <s v="Carbón"/>
    <n v="87930.875"/>
    <n v="37125.300000000003"/>
    <s v="Ton"/>
    <s v="SING"/>
    <n v="97775.56609919999"/>
    <n v="7.2349784640000012E-2"/>
    <d v="1993-01-01T00:00:00"/>
    <b v="1"/>
    <b v="0"/>
    <x v="0"/>
  </r>
  <r>
    <x v="5"/>
    <n v="12"/>
    <s v="Diciembre"/>
    <s v="E-Cl"/>
    <s v="Termoeléctrica Tocopilla"/>
    <s v="U15"/>
    <s v="Carbón"/>
    <n v="86743.164999999994"/>
    <n v="35303.599999999999"/>
    <s v="Ton"/>
    <s v="SING"/>
    <n v="92977.820390399997"/>
    <n v="6.8799655680000002E-2"/>
    <d v="1993-01-01T00:00:00"/>
    <b v="1"/>
    <b v="0"/>
    <x v="0"/>
  </r>
  <r>
    <x v="5"/>
    <n v="12"/>
    <s v="Diciembre"/>
    <s v="Eléctrica Ventanas"/>
    <s v="Nueva Ventanas"/>
    <m/>
    <s v="Carbón"/>
    <n v="197970"/>
    <n v="68864.260439999998"/>
    <s v="Ton"/>
    <s v="SIC"/>
    <n v="181365.32360745216"/>
    <n v="0.13420267074547201"/>
    <d v="2010-02-11T00:00:00"/>
    <b v="1"/>
    <b v="0"/>
    <x v="0"/>
  </r>
  <r>
    <x v="5"/>
    <n v="12"/>
    <s v="Diciembre"/>
    <s v="Enel"/>
    <s v="Bocamina"/>
    <m/>
    <s v="Carbón"/>
    <n v="55280"/>
    <n v="19746.016"/>
    <s v="Ton"/>
    <s v="SIC"/>
    <n v="52004.371482623988"/>
    <n v="3.84810359808E-2"/>
    <d v="1970-01-01T00:00:00"/>
    <b v="1"/>
    <b v="0"/>
    <x v="0"/>
  </r>
  <r>
    <x v="5"/>
    <n v="12"/>
    <s v="Diciembre"/>
    <s v="Enel"/>
    <s v="Bocamina II"/>
    <m/>
    <s v="Carbón"/>
    <n v="32168"/>
    <n v="10373.53664"/>
    <s v="Ton"/>
    <s v="SIC"/>
    <n v="27320.41000144896"/>
    <n v="2.0215948204032004E-2"/>
    <d v="2012-10-28T00:00:00"/>
    <b v="0"/>
    <b v="0"/>
    <x v="1"/>
  </r>
  <r>
    <x v="5"/>
    <n v="12"/>
    <s v="Diciembre"/>
    <s v="Guacolda"/>
    <s v="Guacolda 1"/>
    <m/>
    <s v="Carbón"/>
    <n v="112731"/>
    <n v="38148.170399999995"/>
    <s v="Ton"/>
    <s v="SIC"/>
    <n v="100469.46304834558"/>
    <n v="7.4343154475519993E-2"/>
    <d v="1995-01-01T00:00:00"/>
    <b v="1"/>
    <b v="0"/>
    <x v="0"/>
  </r>
  <r>
    <x v="5"/>
    <n v="12"/>
    <s v="Diciembre"/>
    <s v="Guacolda"/>
    <s v="Guacolda 2"/>
    <m/>
    <s v="Carbón"/>
    <n v="111258"/>
    <n v="37649.707199999997"/>
    <s v="Ton"/>
    <s v="SIC"/>
    <n v="99156.678463180782"/>
    <n v="7.337174939136E-2"/>
    <d v="1996-01-01T00:00:00"/>
    <b v="1"/>
    <b v="0"/>
    <x v="0"/>
  </r>
  <r>
    <x v="5"/>
    <n v="12"/>
    <s v="Diciembre"/>
    <s v="Guacolda"/>
    <s v="Guacolda 3"/>
    <m/>
    <s v="Carbón"/>
    <n v="114493"/>
    <n v="36145.4401"/>
    <s v="Ton"/>
    <s v="SIC"/>
    <n v="95194.944355526401"/>
    <n v="7.0440233666880001E-2"/>
    <d v="2009-01-01T00:00:00"/>
    <b v="1"/>
    <b v="0"/>
    <x v="0"/>
  </r>
  <r>
    <x v="5"/>
    <n v="12"/>
    <s v="Diciembre"/>
    <s v="Guacolda"/>
    <s v="Guacolda 4"/>
    <m/>
    <s v="Carbón"/>
    <n v="113610"/>
    <n v="36383.602500000001"/>
    <s v="Ton"/>
    <s v="SIC"/>
    <n v="95822.184094559998"/>
    <n v="7.0904364551999999E-2"/>
    <d v="2010-01-01T00:00:00"/>
    <b v="1"/>
    <b v="0"/>
    <x v="0"/>
  </r>
  <r>
    <x v="5"/>
    <n v="12"/>
    <s v="Diciembre"/>
    <s v="Hornitos"/>
    <s v="Termoeléctrica Hornitos"/>
    <s v="CTH"/>
    <s v="Carbón"/>
    <n v="117026"/>
    <n v="40906.6"/>
    <s v="Ton"/>
    <s v="SING"/>
    <n v="107734.23978239998"/>
    <n v="7.9718782079999995E-2"/>
    <d v="2011-08-05T00:00:00"/>
    <b v="0"/>
    <b v="0"/>
    <x v="1"/>
  </r>
  <r>
    <x v="6"/>
    <n v="1"/>
    <s v="Enero"/>
    <s v="Aes Gener"/>
    <s v="Campiche"/>
    <m/>
    <s v="Carbón"/>
    <n v="86997"/>
    <n v="31075.328399999999"/>
    <s v="Ton"/>
    <s v="SIC"/>
    <n v="81841.973695257591"/>
    <n v="6.0559599985920004E-2"/>
    <d v="2013-03-15T00:00:00"/>
    <b v="0"/>
    <b v="0"/>
    <x v="1"/>
  </r>
  <r>
    <x v="6"/>
    <n v="1"/>
    <s v="Enero"/>
    <s v="Aes Gener"/>
    <s v="Termoeléctrica Norgener"/>
    <s v="NTO2"/>
    <s v="Carbón"/>
    <n v="90251.585800000001"/>
    <n v="33605.4"/>
    <s v="Ton"/>
    <s v="SING"/>
    <n v="88505.332185599997"/>
    <n v="6.5490203520000012E-2"/>
    <d v="1997-04-07T00:00:00"/>
    <b v="1"/>
    <b v="0"/>
    <x v="0"/>
  </r>
  <r>
    <x v="6"/>
    <n v="1"/>
    <s v="Enero"/>
    <s v="Aes Gener"/>
    <s v="Termoeléctrica Norgener"/>
    <s v="NTO1"/>
    <s v="Carbón"/>
    <n v="71845.539799999999"/>
    <n v="27321.5"/>
    <s v="Ton"/>
    <s v="SING"/>
    <n v="71955.650976000004"/>
    <n v="5.3244139200000005E-2"/>
    <d v="1997-04-07T00:00:00"/>
    <b v="1"/>
    <b v="0"/>
    <x v="0"/>
  </r>
  <r>
    <x v="6"/>
    <n v="1"/>
    <s v="Enero"/>
    <s v="Aes Gener"/>
    <s v="Ventanas 1"/>
    <m/>
    <s v="Carbón"/>
    <n v="60246"/>
    <n v="23626.975049999997"/>
    <s v="Ton"/>
    <s v="SIC"/>
    <n v="62225.513618083191"/>
    <n v="4.604424897744E-2"/>
    <d v="1964-01-01T00:00:00"/>
    <b v="1"/>
    <b v="0"/>
    <x v="0"/>
  </r>
  <r>
    <x v="6"/>
    <n v="1"/>
    <s v="Enero"/>
    <s v="Aes Gener"/>
    <s v="Ventanas 2"/>
    <m/>
    <s v="Carbón"/>
    <n v="107898"/>
    <n v="40608.059688000001"/>
    <s v="Ton"/>
    <s v="SIC"/>
    <n v="106947.98491013683"/>
    <n v="7.9136986719974406E-2"/>
    <d v="1977-01-01T00:00:00"/>
    <b v="1"/>
    <b v="0"/>
    <x v="0"/>
  </r>
  <r>
    <x v="6"/>
    <n v="1"/>
    <s v="Enero"/>
    <s v="Andina"/>
    <s v="Termoeléctrica Andina"/>
    <s v="CTA"/>
    <s v="Carbón"/>
    <n v="105106"/>
    <n v="37759"/>
    <s v="Ton"/>
    <s v="SING"/>
    <n v="99444.518975999992"/>
    <n v="7.3584739199999999E-2"/>
    <d v="2011-07-15T00:00:00"/>
    <b v="0"/>
    <b v="0"/>
    <x v="1"/>
  </r>
  <r>
    <x v="6"/>
    <n v="1"/>
    <s v="Enero"/>
    <s v="Angamos"/>
    <s v="Termoeléctrica Angamos"/>
    <s v="ANG1"/>
    <s v="Carbón"/>
    <n v="163609.03"/>
    <n v="62315.199999999997"/>
    <s v="Ton"/>
    <s v="SING"/>
    <n v="164117.29889279997"/>
    <n v="0.12143986176"/>
    <d v="2011-04-11T00:00:00"/>
    <b v="0"/>
    <b v="1"/>
    <x v="2"/>
  </r>
  <r>
    <x v="6"/>
    <n v="1"/>
    <s v="Enero"/>
    <s v="Angamos"/>
    <s v="Termoeléctrica Angamos"/>
    <s v="ANG2"/>
    <s v="Carbón"/>
    <n v="174456.45180000001"/>
    <n v="65954.899999999994"/>
    <s v="Ton"/>
    <s v="SING"/>
    <n v="173703.04575359996"/>
    <n v="0.12853290912000001"/>
    <d v="2011-04-11T00:00:00"/>
    <b v="0"/>
    <b v="1"/>
    <x v="2"/>
  </r>
  <r>
    <x v="6"/>
    <n v="1"/>
    <s v="Enero"/>
    <s v="Celta"/>
    <s v="Termoeléctrica Tarapacá"/>
    <s v="CTTAR"/>
    <s v="Carbón"/>
    <n v="67852.815000000002"/>
    <n v="28498.5"/>
    <s v="Ton"/>
    <s v="SING"/>
    <n v="75055.473503999994"/>
    <n v="5.5537876800000004E-2"/>
    <d v="1995-01-01T00:00:00"/>
    <b v="1"/>
    <b v="0"/>
    <x v="0"/>
  </r>
  <r>
    <x v="6"/>
    <n v="1"/>
    <s v="Enero"/>
    <s v="Colbún"/>
    <s v="Santa María"/>
    <m/>
    <s v="Carbón"/>
    <n v="199767"/>
    <n v="64994.912611200001"/>
    <s v="Ton"/>
    <s v="SIC"/>
    <n v="171174.76152726341"/>
    <n v="0.12666208569670656"/>
    <d v="2012-08-15T00:00:00"/>
    <b v="0"/>
    <b v="0"/>
    <x v="1"/>
  </r>
  <r>
    <x v="6"/>
    <n v="1"/>
    <s v="Enero"/>
    <s v="E-Cl"/>
    <s v="Termoeléctrica Mejillones"/>
    <s v="CTM2"/>
    <s v="Carbón"/>
    <n v="52818"/>
    <n v="20663.400000000001"/>
    <s v="Ton"/>
    <s v="SING"/>
    <n v="54420.452697600005"/>
    <n v="4.0268833920000011E-2"/>
    <d v="1998-03-31T00:00:00"/>
    <b v="1"/>
    <b v="0"/>
    <x v="0"/>
  </r>
  <r>
    <x v="6"/>
    <n v="1"/>
    <s v="Enero"/>
    <s v="E-Cl"/>
    <s v="Termoeléctrica Mejillones"/>
    <s v="CTM1"/>
    <s v="Carbón"/>
    <n v="97382"/>
    <n v="39522.9"/>
    <s v="Ton"/>
    <s v="SING"/>
    <n v="104090.0389056"/>
    <n v="7.7022227520000014E-2"/>
    <d v="1998-03-31T00:00:00"/>
    <b v="1"/>
    <b v="0"/>
    <x v="0"/>
  </r>
  <r>
    <x v="6"/>
    <n v="1"/>
    <s v="Enero"/>
    <s v="E-Cl"/>
    <s v="Termoeléctrica Tocopilla"/>
    <s v="U15"/>
    <s v="Carbón"/>
    <n v="63120.165000000001"/>
    <n v="25696.7"/>
    <s v="Ton"/>
    <s v="SING"/>
    <n v="67676.473708799997"/>
    <n v="5.0077728960000005E-2"/>
    <d v="1993-01-01T00:00:00"/>
    <b v="1"/>
    <b v="0"/>
    <x v="0"/>
  </r>
  <r>
    <x v="6"/>
    <n v="1"/>
    <s v="Enero"/>
    <s v="E-Cl"/>
    <s v="Termoeléctrica Tocopilla"/>
    <s v="U14"/>
    <s v="Carbón"/>
    <n v="78210.369000000006"/>
    <n v="33131"/>
    <s v="Ton"/>
    <s v="SING"/>
    <n v="87255.921983999986"/>
    <n v="6.4565692800000005E-2"/>
    <d v="1993-01-01T00:00:00"/>
    <b v="1"/>
    <b v="0"/>
    <x v="0"/>
  </r>
  <r>
    <x v="6"/>
    <n v="1"/>
    <s v="Enero"/>
    <s v="E-Cl"/>
    <s v="Termoeléctrica Tocopilla"/>
    <s v="U13"/>
    <s v="Carbón"/>
    <n v="57941.32"/>
    <n v="26408"/>
    <s v="Ton"/>
    <s v="SING"/>
    <n v="69549.798911999998"/>
    <n v="5.14639104E-2"/>
    <d v="1993-01-01T00:00:00"/>
    <b v="1"/>
    <b v="0"/>
    <x v="0"/>
  </r>
  <r>
    <x v="6"/>
    <n v="1"/>
    <s v="Enero"/>
    <s v="E-Cl"/>
    <s v="Termoeléctrica Tocopilla"/>
    <s v="U12"/>
    <s v="Carbón"/>
    <n v="43527.73"/>
    <n v="20798.2"/>
    <s v="Ton"/>
    <s v="SING"/>
    <n v="54775.470604799993"/>
    <n v="4.0531532160000001E-2"/>
    <d v="1993-01-01T00:00:00"/>
    <b v="1"/>
    <b v="0"/>
    <x v="0"/>
  </r>
  <r>
    <x v="6"/>
    <n v="1"/>
    <s v="Enero"/>
    <s v="Eléctrica Ventanas"/>
    <s v="Nueva Ventanas"/>
    <m/>
    <s v="Carbón"/>
    <n v="191414"/>
    <n v="66583.742728000012"/>
    <s v="Ton"/>
    <s v="SIC"/>
    <n v="175359.20620799542"/>
    <n v="0.12975839782832646"/>
    <d v="2010-02-11T00:00:00"/>
    <b v="1"/>
    <b v="0"/>
    <x v="0"/>
  </r>
  <r>
    <x v="6"/>
    <n v="1"/>
    <s v="Enero"/>
    <s v="Enel"/>
    <s v="Bocamina"/>
    <m/>
    <s v="Carbón"/>
    <n v="74567"/>
    <n v="26635.332399999999"/>
    <s v="Ton"/>
    <s v="SIC"/>
    <n v="70148.516069913603"/>
    <n v="5.1906935781120003E-2"/>
    <d v="1970-01-01T00:00:00"/>
    <b v="1"/>
    <b v="0"/>
    <x v="0"/>
  </r>
  <r>
    <x v="6"/>
    <n v="1"/>
    <s v="Enero"/>
    <s v="Guacolda"/>
    <s v="Guacolda 1"/>
    <m/>
    <s v="Carbón"/>
    <n v="110424"/>
    <n v="37367.481599999999"/>
    <s v="Ton"/>
    <s v="SIC"/>
    <n v="98413.391060582391"/>
    <n v="7.2821748142080006E-2"/>
    <d v="1995-01-01T00:00:00"/>
    <b v="1"/>
    <b v="0"/>
    <x v="0"/>
  </r>
  <r>
    <x v="6"/>
    <n v="1"/>
    <s v="Enero"/>
    <s v="Guacolda"/>
    <s v="Guacolda 2"/>
    <m/>
    <s v="Carbón"/>
    <n v="108107"/>
    <n v="36583.408799999997"/>
    <s v="Ton"/>
    <s v="SIC"/>
    <n v="96348.406753843185"/>
    <n v="7.129374706944E-2"/>
    <d v="1996-01-01T00:00:00"/>
    <b v="1"/>
    <b v="0"/>
    <x v="0"/>
  </r>
  <r>
    <x v="6"/>
    <n v="1"/>
    <s v="Enero"/>
    <s v="Guacolda"/>
    <s v="Guacolda 3"/>
    <m/>
    <s v="Carbón"/>
    <n v="114408"/>
    <n v="36118.605599999995"/>
    <s v="Ton"/>
    <s v="SIC"/>
    <n v="95124.271298918378"/>
    <n v="7.0387938593279992E-2"/>
    <d v="2009-01-01T00:00:00"/>
    <b v="1"/>
    <b v="0"/>
    <x v="0"/>
  </r>
  <r>
    <x v="6"/>
    <n v="1"/>
    <s v="Enero"/>
    <s v="Guacolda"/>
    <s v="Guacolda 4"/>
    <m/>
    <s v="Carbón"/>
    <n v="111658"/>
    <n v="35758.474499999997"/>
    <s v="Ton"/>
    <s v="SIC"/>
    <n v="94175.806985567979"/>
    <n v="6.9686115105599994E-2"/>
    <d v="2010-01-01T00:00:00"/>
    <b v="1"/>
    <b v="0"/>
    <x v="0"/>
  </r>
  <r>
    <x v="6"/>
    <n v="1"/>
    <s v="Enero"/>
    <s v="Hornitos"/>
    <s v="Termoeléctrica Hornitos"/>
    <s v="CTH"/>
    <s v="Carbón"/>
    <n v="101981"/>
    <n v="35725.699999999997"/>
    <s v="Ton"/>
    <s v="SING"/>
    <n v="94089.489964799985"/>
    <n v="6.9622244160000013E-2"/>
    <d v="2011-08-05T00:00:00"/>
    <b v="0"/>
    <b v="0"/>
    <x v="1"/>
  </r>
  <r>
    <x v="6"/>
    <n v="2"/>
    <s v="Febrero"/>
    <s v="Aes Gener"/>
    <s v="Campiche"/>
    <m/>
    <s v="Carbón"/>
    <n v="171421"/>
    <n v="61231.581200000001"/>
    <s v="Ton"/>
    <s v="SIC"/>
    <n v="161263.41106951679"/>
    <n v="0.11932810544256001"/>
    <d v="2013-03-15T00:00:00"/>
    <b v="0"/>
    <b v="0"/>
    <x v="1"/>
  </r>
  <r>
    <x v="6"/>
    <n v="2"/>
    <s v="Febrero"/>
    <s v="Aes Gener"/>
    <s v="Termoeléctrica Norgener"/>
    <s v="NTO1"/>
    <s v="Carbón"/>
    <n v="84413.089300000007"/>
    <n v="31647.200000000001"/>
    <s v="Ton"/>
    <s v="SING"/>
    <n v="83348.091340799991"/>
    <n v="6.1674063360000003E-2"/>
    <d v="1997-04-07T00:00:00"/>
    <b v="1"/>
    <b v="0"/>
    <x v="0"/>
  </r>
  <r>
    <x v="6"/>
    <n v="2"/>
    <s v="Febrero"/>
    <s v="Aes Gener"/>
    <s v="Termoeléctrica Norgener"/>
    <s v="NTO2"/>
    <s v="Carbón"/>
    <n v="86352.111900000004"/>
    <n v="32058.7"/>
    <s v="Ton"/>
    <s v="SING"/>
    <n v="84431.8440768"/>
    <n v="6.2475994560000012E-2"/>
    <d v="1997-04-07T00:00:00"/>
    <b v="1"/>
    <b v="0"/>
    <x v="0"/>
  </r>
  <r>
    <x v="6"/>
    <n v="2"/>
    <s v="Febrero"/>
    <s v="Aes Gener"/>
    <s v="Ventanas 1"/>
    <m/>
    <s v="Carbón"/>
    <n v="60324"/>
    <n v="23657.564699999999"/>
    <s v="Ton"/>
    <s v="SIC"/>
    <n v="62306.076478060786"/>
    <n v="4.6103862087359997E-2"/>
    <d v="1964-01-01T00:00:00"/>
    <b v="1"/>
    <b v="0"/>
    <x v="0"/>
  </r>
  <r>
    <x v="6"/>
    <n v="2"/>
    <s v="Febrero"/>
    <s v="Aes Gener"/>
    <s v="Ventanas 2"/>
    <m/>
    <s v="Carbón"/>
    <n v="69215"/>
    <n v="26049.480539999997"/>
    <s v="Ton"/>
    <s v="SIC"/>
    <n v="68605.579116898545"/>
    <n v="5.0765227676352005E-2"/>
    <d v="1977-01-01T00:00:00"/>
    <b v="1"/>
    <b v="0"/>
    <x v="0"/>
  </r>
  <r>
    <x v="6"/>
    <n v="2"/>
    <s v="Febrero"/>
    <s v="Angamos"/>
    <s v="Termoeléctrica Angamos"/>
    <s v="ANG2"/>
    <s v="Carbón"/>
    <n v="172609.69279999999"/>
    <n v="64816.800000000003"/>
    <s v="Ton"/>
    <s v="SING"/>
    <n v="170705.67275520001"/>
    <n v="0.12631497984000001"/>
    <d v="2011-04-11T00:00:00"/>
    <b v="0"/>
    <b v="1"/>
    <x v="2"/>
  </r>
  <r>
    <x v="6"/>
    <n v="2"/>
    <s v="Febrero"/>
    <s v="Angamos"/>
    <s v="Termoeléctrica Angamos"/>
    <s v="ANG1"/>
    <s v="Carbón"/>
    <n v="163415.04319999999"/>
    <n v="61705.1"/>
    <s v="Ton"/>
    <s v="SING"/>
    <n v="162510.50048639998"/>
    <n v="0.12025089888000001"/>
    <d v="2011-04-11T00:00:00"/>
    <b v="0"/>
    <b v="1"/>
    <x v="2"/>
  </r>
  <r>
    <x v="6"/>
    <n v="2"/>
    <s v="Febrero"/>
    <s v="Celta"/>
    <s v="Termoeléctrica Tarapacá"/>
    <s v="CTTAR"/>
    <s v="Carbón"/>
    <n v="85308.93"/>
    <n v="35779.4"/>
    <s v="Ton"/>
    <s v="SING"/>
    <n v="94230.917721599995"/>
    <n v="6.9726894720000016E-2"/>
    <d v="1995-01-01T00:00:00"/>
    <b v="1"/>
    <b v="0"/>
    <x v="0"/>
  </r>
  <r>
    <x v="6"/>
    <n v="2"/>
    <s v="Febrero"/>
    <s v="Colbún"/>
    <s v="Santa María"/>
    <m/>
    <s v="Carbón"/>
    <n v="246700"/>
    <n v="80264.73311999999"/>
    <s v="Ton"/>
    <s v="SIC"/>
    <n v="211390.33808775165"/>
    <n v="0.156419911904256"/>
    <d v="2012-08-15T00:00:00"/>
    <b v="0"/>
    <b v="0"/>
    <x v="1"/>
  </r>
  <r>
    <x v="6"/>
    <n v="2"/>
    <s v="Febrero"/>
    <s v="E-Cl"/>
    <s v="Termoeléctrica Mejillones"/>
    <s v="CTM2"/>
    <s v="Carbón"/>
    <n v="59356"/>
    <n v="23136.7"/>
    <s v="Ton"/>
    <s v="SING"/>
    <n v="60934.293868799992"/>
    <n v="4.5088800960000001E-2"/>
    <d v="1998-03-31T00:00:00"/>
    <b v="1"/>
    <b v="0"/>
    <x v="0"/>
  </r>
  <r>
    <x v="6"/>
    <n v="2"/>
    <s v="Febrero"/>
    <s v="E-Cl"/>
    <s v="Termoeléctrica Mejillones"/>
    <s v="CTM1"/>
    <s v="Carbón"/>
    <n v="93680"/>
    <n v="38030.400000000001"/>
    <s v="Ton"/>
    <s v="SING"/>
    <n v="100159.29538560001"/>
    <n v="7.4113643520000008E-2"/>
    <d v="1998-03-31T00:00:00"/>
    <b v="1"/>
    <b v="0"/>
    <x v="0"/>
  </r>
  <r>
    <x v="6"/>
    <n v="2"/>
    <s v="Febrero"/>
    <s v="E-Cl"/>
    <s v="Termoeléctrica Tocopilla"/>
    <s v="U12"/>
    <s v="Carbón"/>
    <n v="45238.080000000002"/>
    <n v="21594.5"/>
    <s v="Ton"/>
    <s v="SING"/>
    <n v="56872.657247999996"/>
    <n v="4.2083361600000001E-2"/>
    <d v="1993-01-01T00:00:00"/>
    <b v="1"/>
    <b v="0"/>
    <x v="0"/>
  </r>
  <r>
    <x v="6"/>
    <n v="2"/>
    <s v="Febrero"/>
    <s v="E-Cl"/>
    <s v="Termoeléctrica Tocopilla"/>
    <s v="U14"/>
    <s v="Carbón"/>
    <n v="65451.12"/>
    <n v="27656.400000000001"/>
    <s v="Ton"/>
    <s v="SING"/>
    <n v="72837.665049600007"/>
    <n v="5.3896792320000012E-2"/>
    <d v="1993-01-01T00:00:00"/>
    <b v="1"/>
    <b v="0"/>
    <x v="0"/>
  </r>
  <r>
    <x v="6"/>
    <n v="2"/>
    <s v="Febrero"/>
    <s v="E-Cl"/>
    <s v="Termoeléctrica Tocopilla"/>
    <s v="U13"/>
    <s v="Carbón"/>
    <n v="52249.52"/>
    <n v="23809.3"/>
    <s v="Ton"/>
    <s v="SING"/>
    <n v="62705.696275199996"/>
    <n v="4.6399563840000005E-2"/>
    <d v="1993-01-01T00:00:00"/>
    <b v="1"/>
    <b v="0"/>
    <x v="0"/>
  </r>
  <r>
    <x v="6"/>
    <n v="2"/>
    <s v="Febrero"/>
    <s v="Eléctrica Ventanas"/>
    <s v="Nueva Ventanas"/>
    <m/>
    <s v="Carbón"/>
    <n v="175742"/>
    <n v="61132.206184000002"/>
    <s v="Ton"/>
    <s v="SIC"/>
    <n v="161001.69066737816"/>
    <n v="0.11913444341137922"/>
    <d v="2010-02-11T00:00:00"/>
    <b v="1"/>
    <b v="0"/>
    <x v="0"/>
  </r>
  <r>
    <x v="6"/>
    <n v="2"/>
    <s v="Febrero"/>
    <s v="Enel"/>
    <s v="Bocamina"/>
    <m/>
    <s v="Carbón"/>
    <n v="59866"/>
    <n v="21384.135200000001"/>
    <s v="Ton"/>
    <s v="SIC"/>
    <n v="56318.6270473728"/>
    <n v="4.1673402677760006E-2"/>
    <d v="1970-01-01T00:00:00"/>
    <b v="1"/>
    <b v="0"/>
    <x v="0"/>
  </r>
  <r>
    <x v="6"/>
    <n v="2"/>
    <s v="Febrero"/>
    <s v="Guacolda"/>
    <s v="Guacolda 1"/>
    <m/>
    <s v="Carbón"/>
    <n v="99898"/>
    <n v="33805.483199999995"/>
    <s v="Ton"/>
    <s v="SIC"/>
    <n v="89032.284106444786"/>
    <n v="6.5880125660159994E-2"/>
    <d v="1995-01-01T00:00:00"/>
    <b v="1"/>
    <b v="0"/>
    <x v="0"/>
  </r>
  <r>
    <x v="6"/>
    <n v="2"/>
    <s v="Febrero"/>
    <s v="Guacolda"/>
    <s v="Guacolda 2"/>
    <m/>
    <s v="Carbón"/>
    <n v="96252"/>
    <n v="32571.676799999997"/>
    <s v="Ton"/>
    <s v="SIC"/>
    <n v="85782.852607795183"/>
    <n v="6.3475683747840003E-2"/>
    <d v="1996-01-01T00:00:00"/>
    <b v="1"/>
    <b v="0"/>
    <x v="0"/>
  </r>
  <r>
    <x v="6"/>
    <n v="2"/>
    <s v="Febrero"/>
    <s v="Guacolda"/>
    <s v="Guacolda 3"/>
    <m/>
    <s v="Carbón"/>
    <n v="103374"/>
    <n v="32635.171799999996"/>
    <s v="Ton"/>
    <s v="SIC"/>
    <n v="85950.077103475182"/>
    <n v="6.3599422803839997E-2"/>
    <d v="2009-01-01T00:00:00"/>
    <b v="1"/>
    <b v="0"/>
    <x v="0"/>
  </r>
  <r>
    <x v="6"/>
    <n v="2"/>
    <s v="Febrero"/>
    <s v="Guacolda"/>
    <s v="Guacolda 4"/>
    <m/>
    <s v="Carbón"/>
    <n v="103251"/>
    <n v="33066.132749999997"/>
    <s v="Ton"/>
    <s v="SIC"/>
    <n v="87085.083442895993"/>
    <n v="6.4439279503199998E-2"/>
    <d v="2010-01-01T00:00:00"/>
    <b v="1"/>
    <b v="0"/>
    <x v="0"/>
  </r>
  <r>
    <x v="6"/>
    <n v="2"/>
    <s v="Febrero"/>
    <s v="Hornitos"/>
    <s v="Termoeléctrica Hornitos"/>
    <s v="CTH"/>
    <s v="Carbón"/>
    <n v="95794"/>
    <n v="33809.300000000003"/>
    <s v="Ton"/>
    <s v="SING"/>
    <n v="89042.336275199996"/>
    <n v="6.588756384000001E-2"/>
    <d v="2011-08-05T00:00:00"/>
    <b v="0"/>
    <b v="0"/>
    <x v="1"/>
  </r>
  <r>
    <x v="6"/>
    <n v="3"/>
    <s v="Marzo"/>
    <s v="Aes Gener"/>
    <s v="Campiche"/>
    <m/>
    <s v="Carbón"/>
    <n v="194410"/>
    <n v="69443.251999999993"/>
    <s v="Ton"/>
    <s v="SIC"/>
    <n v="182890.19283532797"/>
    <n v="0.13533100949760002"/>
    <d v="2013-03-15T00:00:00"/>
    <b v="0"/>
    <b v="0"/>
    <x v="1"/>
  </r>
  <r>
    <x v="6"/>
    <n v="3"/>
    <s v="Marzo"/>
    <s v="Aes Gener"/>
    <s v="Termoeléctrica Norgener"/>
    <s v="NTO1"/>
    <s v="Carbón"/>
    <n v="99907.304199999999"/>
    <n v="37457.1"/>
    <s v="Ton"/>
    <s v="SING"/>
    <n v="98649.415814399996"/>
    <n v="7.2996396480000003E-2"/>
    <d v="1997-04-07T00:00:00"/>
    <b v="1"/>
    <b v="0"/>
    <x v="0"/>
  </r>
  <r>
    <x v="6"/>
    <n v="3"/>
    <s v="Marzo"/>
    <s v="Aes Gener"/>
    <s v="Termoeléctrica Norgener"/>
    <s v="NTO2"/>
    <s v="Carbón"/>
    <n v="98698.828599999993"/>
    <n v="36659.699999999997"/>
    <s v="Ton"/>
    <s v="SING"/>
    <n v="96549.332140799976"/>
    <n v="7.1442423359999993E-2"/>
    <d v="1997-04-07T00:00:00"/>
    <b v="1"/>
    <b v="0"/>
    <x v="0"/>
  </r>
  <r>
    <x v="6"/>
    <n v="3"/>
    <s v="Marzo"/>
    <s v="Aes Gener"/>
    <s v="Ventanas 1"/>
    <m/>
    <s v="Carbón"/>
    <n v="66667"/>
    <n v="26145.130724999999"/>
    <s v="Ton"/>
    <s v="SIC"/>
    <n v="68857.489565726384"/>
    <n v="5.0951630756880001E-2"/>
    <d v="1964-01-01T00:00:00"/>
    <b v="1"/>
    <b v="0"/>
    <x v="0"/>
  </r>
  <r>
    <x v="6"/>
    <n v="3"/>
    <s v="Marzo"/>
    <s v="Aes Gener"/>
    <s v="Ventanas 2"/>
    <m/>
    <s v="Carbón"/>
    <n v="15"/>
    <n v="5.64534"/>
    <s v="Ton"/>
    <s v="SIC"/>
    <n v="14.867928725759999"/>
    <n v="1.1001638592000001E-5"/>
    <d v="1977-01-01T00:00:00"/>
    <b v="1"/>
    <b v="0"/>
    <x v="0"/>
  </r>
  <r>
    <x v="6"/>
    <n v="3"/>
    <s v="Marzo"/>
    <s v="Andina"/>
    <s v="Termoeléctrica Andina"/>
    <s v="CTA"/>
    <s v="Carbón"/>
    <n v="101136"/>
    <n v="36328"/>
    <s v="Ton"/>
    <s v="SING"/>
    <n v="95675.745792000002"/>
    <n v="7.0796006400000014E-2"/>
    <d v="2011-07-15T00:00:00"/>
    <b v="0"/>
    <b v="0"/>
    <x v="1"/>
  </r>
  <r>
    <x v="6"/>
    <n v="3"/>
    <s v="Marzo"/>
    <s v="Angamos"/>
    <s v="Termoeléctrica Angamos"/>
    <s v="ANG2"/>
    <s v="Carbón"/>
    <n v="189887.1727"/>
    <n v="71404.3"/>
    <s v="Ton"/>
    <s v="SING"/>
    <n v="188054.93435519998"/>
    <n v="0.13915269984000003"/>
    <d v="2011-04-11T00:00:00"/>
    <b v="0"/>
    <b v="1"/>
    <x v="2"/>
  </r>
  <r>
    <x v="6"/>
    <n v="3"/>
    <s v="Marzo"/>
    <s v="Angamos"/>
    <s v="Termoeléctrica Angamos"/>
    <s v="ANG1"/>
    <s v="Carbón"/>
    <n v="101124.963"/>
    <n v="38197.199999999997"/>
    <s v="Ton"/>
    <s v="SING"/>
    <n v="100598.5905408"/>
    <n v="7.4438703360000011E-2"/>
    <d v="2011-04-11T00:00:00"/>
    <b v="0"/>
    <b v="1"/>
    <x v="2"/>
  </r>
  <r>
    <x v="6"/>
    <n v="3"/>
    <s v="Marzo"/>
    <s v="Celta"/>
    <s v="Termoeléctrica Tarapacá"/>
    <s v="CTTAR"/>
    <s v="Carbón"/>
    <n v="101590.228"/>
    <n v="42618.6"/>
    <s v="Ton"/>
    <s v="SING"/>
    <n v="112243.07255039999"/>
    <n v="8.3055127679999993E-2"/>
    <d v="1995-01-01T00:00:00"/>
    <b v="1"/>
    <b v="0"/>
    <x v="0"/>
  </r>
  <r>
    <x v="6"/>
    <n v="3"/>
    <s v="Marzo"/>
    <s v="Colbún"/>
    <s v="Santa María"/>
    <m/>
    <s v="Carbón"/>
    <n v="259529"/>
    <n v="84438.6944544"/>
    <s v="Ton"/>
    <s v="SIC"/>
    <n v="222383.14979155289"/>
    <n v="0.16455412775273473"/>
    <d v="2012-08-15T00:00:00"/>
    <b v="0"/>
    <b v="0"/>
    <x v="1"/>
  </r>
  <r>
    <x v="6"/>
    <n v="3"/>
    <s v="Marzo"/>
    <s v="E-Cl"/>
    <s v="Termoeléctrica Mejillones"/>
    <s v="CTM1"/>
    <s v="Carbón"/>
    <n v="107268"/>
    <n v="43559"/>
    <s v="Ton"/>
    <s v="SING"/>
    <n v="114719.77017599999"/>
    <n v="8.4887779200000013E-2"/>
    <d v="1998-03-31T00:00:00"/>
    <b v="1"/>
    <b v="0"/>
    <x v="0"/>
  </r>
  <r>
    <x v="6"/>
    <n v="3"/>
    <s v="Marzo"/>
    <s v="E-Cl"/>
    <s v="Termoeléctrica Mejillones"/>
    <s v="CTM2"/>
    <s v="Carbón"/>
    <n v="107407"/>
    <n v="41840.9"/>
    <s v="Ton"/>
    <s v="SING"/>
    <n v="110194.87205760001"/>
    <n v="8.1539545920000012E-2"/>
    <d v="1998-03-31T00:00:00"/>
    <b v="1"/>
    <b v="0"/>
    <x v="0"/>
  </r>
  <r>
    <x v="6"/>
    <n v="3"/>
    <s v="Marzo"/>
    <s v="E-Cl"/>
    <s v="Termoeléctrica Tocopilla"/>
    <s v="U15"/>
    <s v="Carbón"/>
    <n v="40652.985000000001"/>
    <n v="16797.400000000001"/>
    <s v="Ton"/>
    <s v="SING"/>
    <n v="44238.707673600002"/>
    <n v="3.2734773120000005E-2"/>
    <d v="1993-01-01T00:00:00"/>
    <b v="1"/>
    <b v="0"/>
    <x v="0"/>
  </r>
  <r>
    <x v="6"/>
    <n v="3"/>
    <s v="Marzo"/>
    <s v="E-Cl"/>
    <s v="Termoeléctrica Tocopilla"/>
    <s v="U13"/>
    <s v="Carbón"/>
    <n v="51807.779799999997"/>
    <n v="23604.9"/>
    <s v="Ton"/>
    <s v="SING"/>
    <n v="62167.3753536"/>
    <n v="4.6001229120000008E-2"/>
    <d v="1993-01-01T00:00:00"/>
    <b v="1"/>
    <b v="0"/>
    <x v="0"/>
  </r>
  <r>
    <x v="6"/>
    <n v="3"/>
    <s v="Marzo"/>
    <s v="E-Cl"/>
    <s v="Termoeléctrica Tocopilla"/>
    <s v="U14"/>
    <s v="Carbón"/>
    <n v="90168.767999999996"/>
    <n v="38070"/>
    <s v="Ton"/>
    <s v="SING"/>
    <n v="100263.58847999999"/>
    <n v="7.4190815999999993E-2"/>
    <d v="1993-01-01T00:00:00"/>
    <b v="1"/>
    <b v="0"/>
    <x v="0"/>
  </r>
  <r>
    <x v="6"/>
    <n v="3"/>
    <s v="Marzo"/>
    <s v="E-Cl"/>
    <s v="Termoeléctrica Tocopilla"/>
    <s v="U12"/>
    <s v="Carbón"/>
    <n v="47576.0118"/>
    <n v="22710.3"/>
    <s v="Ton"/>
    <s v="SING"/>
    <n v="59811.299539199994"/>
    <n v="4.4257832639999994E-2"/>
    <d v="1993-01-01T00:00:00"/>
    <b v="1"/>
    <b v="0"/>
    <x v="0"/>
  </r>
  <r>
    <x v="6"/>
    <n v="3"/>
    <s v="Marzo"/>
    <s v="Eléctrica Ventanas"/>
    <s v="Nueva Ventanas"/>
    <m/>
    <s v="Carbón"/>
    <n v="204545"/>
    <n v="71151.387340000001"/>
    <s v="Ton"/>
    <s v="SIC"/>
    <n v="187388.84738741376"/>
    <n v="0.13865982364819204"/>
    <d v="2010-02-11T00:00:00"/>
    <b v="1"/>
    <b v="0"/>
    <x v="0"/>
  </r>
  <r>
    <x v="6"/>
    <n v="3"/>
    <s v="Marzo"/>
    <s v="Enel"/>
    <s v="Bocamina"/>
    <m/>
    <s v="Carbón"/>
    <n v="82211"/>
    <n v="29365.769199999999"/>
    <s v="Ton"/>
    <s v="SIC"/>
    <n v="77339.569174348784"/>
    <n v="5.7228011016960005E-2"/>
    <d v="1970-01-01T00:00:00"/>
    <b v="1"/>
    <b v="0"/>
    <x v="0"/>
  </r>
  <r>
    <x v="6"/>
    <n v="3"/>
    <s v="Marzo"/>
    <s v="Guacolda"/>
    <s v="Guacolda 1"/>
    <m/>
    <s v="Carbón"/>
    <n v="111655"/>
    <n v="37784.051999999996"/>
    <s v="Ton"/>
    <s v="SIC"/>
    <n v="99510.497526527979"/>
    <n v="7.3633560537599993E-2"/>
    <d v="1995-01-01T00:00:00"/>
    <b v="1"/>
    <b v="0"/>
    <x v="0"/>
  </r>
  <r>
    <x v="6"/>
    <n v="3"/>
    <s v="Marzo"/>
    <s v="Guacolda"/>
    <s v="Guacolda 2"/>
    <m/>
    <s v="Carbón"/>
    <n v="110070"/>
    <n v="37247.687999999995"/>
    <s v="Ton"/>
    <s v="SIC"/>
    <n v="98097.894968831984"/>
    <n v="7.2588294374399995E-2"/>
    <d v="1996-01-01T00:00:00"/>
    <b v="1"/>
    <b v="0"/>
    <x v="0"/>
  </r>
  <r>
    <x v="6"/>
    <n v="3"/>
    <s v="Marzo"/>
    <s v="Guacolda"/>
    <s v="Guacolda 3"/>
    <m/>
    <s v="Carbón"/>
    <n v="112374"/>
    <n v="35476.471799999992"/>
    <s v="Ton"/>
    <s v="SIC"/>
    <n v="93433.106626675173"/>
    <n v="6.9136548243839996E-2"/>
    <d v="2009-01-01T00:00:00"/>
    <b v="1"/>
    <b v="0"/>
    <x v="0"/>
  </r>
  <r>
    <x v="6"/>
    <n v="3"/>
    <s v="Marzo"/>
    <s v="Guacolda"/>
    <s v="Guacolda 4"/>
    <m/>
    <s v="Carbón"/>
    <n v="111935.33"/>
    <n v="35847.289432500002"/>
    <s v="Ton"/>
    <s v="SIC"/>
    <n v="94409.715675955682"/>
    <n v="6.9859197646055998E-2"/>
    <d v="2010-01-01T00:00:00"/>
    <b v="1"/>
    <b v="0"/>
    <x v="0"/>
  </r>
  <r>
    <x v="6"/>
    <n v="3"/>
    <s v="Marzo"/>
    <s v="Hornitos"/>
    <s v="Termoeléctrica Hornitos"/>
    <s v="CTH"/>
    <s v="Carbón"/>
    <n v="92610"/>
    <n v="33134.400000000001"/>
    <s v="Ton"/>
    <s v="SING"/>
    <n v="87264.876441600005"/>
    <n v="6.4572318720000008E-2"/>
    <d v="2011-08-05T00:00:00"/>
    <b v="0"/>
    <b v="0"/>
    <x v="1"/>
  </r>
  <r>
    <x v="6"/>
    <n v="4"/>
    <s v="Abril"/>
    <s v="Aes Gener"/>
    <s v="Campiche"/>
    <m/>
    <s v="Carbón"/>
    <n v="179394"/>
    <n v="64079.536799999994"/>
    <s v="Ton"/>
    <s v="SIC"/>
    <n v="168763.96920683517"/>
    <n v="0.12487820131584"/>
    <d v="2013-03-15T00:00:00"/>
    <b v="0"/>
    <b v="0"/>
    <x v="1"/>
  </r>
  <r>
    <x v="6"/>
    <n v="4"/>
    <s v="Abril"/>
    <s v="Aes Gener"/>
    <s v="Termoeléctrica Norgener"/>
    <s v="NTO1"/>
    <s v="Carbón"/>
    <n v="97063.565400000007"/>
    <n v="36390.5"/>
    <s v="Ton"/>
    <s v="SING"/>
    <n v="95840.349791999994"/>
    <n v="7.0917806400000005E-2"/>
    <d v="1997-04-07T00:00:00"/>
    <b v="1"/>
    <b v="0"/>
    <x v="0"/>
  </r>
  <r>
    <x v="6"/>
    <n v="4"/>
    <s v="Abril"/>
    <s v="Aes Gener"/>
    <s v="Termoeléctrica Norgener"/>
    <s v="NTO2"/>
    <s v="Carbón"/>
    <n v="80364.235799999995"/>
    <n v="29867.3"/>
    <s v="Ton"/>
    <s v="SING"/>
    <n v="78660.432787199999"/>
    <n v="5.8205394240000007E-2"/>
    <d v="1997-04-07T00:00:00"/>
    <b v="1"/>
    <b v="0"/>
    <x v="0"/>
  </r>
  <r>
    <x v="6"/>
    <n v="4"/>
    <s v="Abril"/>
    <s v="Aes Gener"/>
    <s v="Ventanas 1"/>
    <m/>
    <s v="Carbón"/>
    <n v="73999"/>
    <n v="29020.557824999996"/>
    <s v="Ton"/>
    <s v="SIC"/>
    <n v="76430.398403620784"/>
    <n v="5.655526308936E-2"/>
    <d v="1964-01-01T00:00:00"/>
    <b v="1"/>
    <b v="0"/>
    <x v="0"/>
  </r>
  <r>
    <x v="6"/>
    <n v="4"/>
    <s v="Abril"/>
    <s v="Aes Gener"/>
    <s v="Ventanas 2"/>
    <m/>
    <s v="Carbón"/>
    <n v="97678"/>
    <n v="36761.701368000002"/>
    <s v="Ton"/>
    <s v="SIC"/>
    <n v="96817.969471652352"/>
    <n v="7.1641203625958411E-2"/>
    <d v="1977-01-01T00:00:00"/>
    <b v="1"/>
    <b v="0"/>
    <x v="0"/>
  </r>
  <r>
    <x v="6"/>
    <n v="4"/>
    <s v="Abril"/>
    <s v="Andina"/>
    <s v="Termoeléctrica Andina"/>
    <s v="CTA"/>
    <s v="Carbón"/>
    <n v="28929"/>
    <n v="10391.799999999999"/>
    <s v="Ton"/>
    <s v="SING"/>
    <n v="27368.509555199995"/>
    <n v="2.0251539839999999E-2"/>
    <d v="2011-07-15T00:00:00"/>
    <b v="0"/>
    <b v="0"/>
    <x v="1"/>
  </r>
  <r>
    <x v="6"/>
    <n v="4"/>
    <s v="Abril"/>
    <s v="Angamos"/>
    <s v="Termoeléctrica Angamos"/>
    <s v="ANG2"/>
    <s v="Carbón"/>
    <n v="186797.1832"/>
    <n v="70208.899999999994"/>
    <s v="Ton"/>
    <s v="SING"/>
    <n v="184906.65240959998"/>
    <n v="0.13682310432"/>
    <d v="2011-04-11T00:00:00"/>
    <b v="0"/>
    <b v="1"/>
    <x v="2"/>
  </r>
  <r>
    <x v="6"/>
    <n v="4"/>
    <s v="Abril"/>
    <s v="Angamos"/>
    <s v="Termoeléctrica Angamos"/>
    <s v="ANG1"/>
    <s v="Carbón"/>
    <n v="97941.217399999994"/>
    <n v="36915.5"/>
    <s v="Ton"/>
    <s v="SING"/>
    <n v="97223.023391999988"/>
    <n v="7.1940926399999994E-2"/>
    <d v="2011-04-11T00:00:00"/>
    <b v="0"/>
    <b v="1"/>
    <x v="2"/>
  </r>
  <r>
    <x v="6"/>
    <n v="4"/>
    <s v="Abril"/>
    <s v="Celta"/>
    <s v="Termoeléctrica Tarapacá"/>
    <s v="CTTAR"/>
    <s v="Carbón"/>
    <n v="29413.236000000001"/>
    <n v="12308.1"/>
    <s v="Ton"/>
    <s v="SING"/>
    <n v="32415.3998784"/>
    <n v="2.3986025280000003E-2"/>
    <d v="1995-01-01T00:00:00"/>
    <b v="1"/>
    <b v="0"/>
    <x v="0"/>
  </r>
  <r>
    <x v="6"/>
    <n v="4"/>
    <s v="Abril"/>
    <s v="Colbún"/>
    <s v="Santa María"/>
    <m/>
    <s v="Carbón"/>
    <n v="226264"/>
    <n v="73615.806950400001"/>
    <s v="Ton"/>
    <s v="SIC"/>
    <n v="193879.30059621827"/>
    <n v="0.14346248458493954"/>
    <d v="2012-08-15T00:00:00"/>
    <b v="0"/>
    <b v="0"/>
    <x v="1"/>
  </r>
  <r>
    <x v="6"/>
    <n v="4"/>
    <s v="Abril"/>
    <s v="E-Cl"/>
    <s v="Termoeléctrica Mejillones"/>
    <s v="CTM1"/>
    <s v="Carbón"/>
    <n v="84094"/>
    <n v="34115.699999999997"/>
    <s v="Ton"/>
    <s v="SING"/>
    <n v="89849.290924799992"/>
    <n v="6.6484676160000006E-2"/>
    <d v="1998-03-31T00:00:00"/>
    <b v="1"/>
    <b v="0"/>
    <x v="0"/>
  </r>
  <r>
    <x v="6"/>
    <n v="4"/>
    <s v="Abril"/>
    <s v="E-Cl"/>
    <s v="Termoeléctrica Mejillones"/>
    <s v="CTM2"/>
    <s v="Carbón"/>
    <n v="81721"/>
    <n v="31818.7"/>
    <s v="Ton"/>
    <s v="SING"/>
    <n v="83799.764716799997"/>
    <n v="6.200828256000001E-2"/>
    <d v="1998-03-31T00:00:00"/>
    <b v="1"/>
    <b v="0"/>
    <x v="0"/>
  </r>
  <r>
    <x v="6"/>
    <n v="4"/>
    <s v="Abril"/>
    <s v="E-Cl"/>
    <s v="Termoeléctrica Tocopilla"/>
    <s v="U15"/>
    <s v="Carbón"/>
    <n v="82198.682000000001"/>
    <n v="33514.1"/>
    <s v="Ton"/>
    <s v="SING"/>
    <n v="88264.878662399991"/>
    <n v="6.5312278079999994E-2"/>
    <d v="1993-01-01T00:00:00"/>
    <b v="1"/>
    <b v="0"/>
    <x v="0"/>
  </r>
  <r>
    <x v="6"/>
    <n v="4"/>
    <s v="Abril"/>
    <s v="E-Cl"/>
    <s v="Termoeléctrica Tocopilla"/>
    <s v="U14"/>
    <s v="Carbón"/>
    <n v="67178.910999999993"/>
    <n v="28382.5"/>
    <s v="Ton"/>
    <s v="SING"/>
    <n v="74749.968479999996"/>
    <n v="5.5311816000000007E-2"/>
    <d v="1993-01-01T00:00:00"/>
    <b v="1"/>
    <b v="0"/>
    <x v="0"/>
  </r>
  <r>
    <x v="6"/>
    <n v="4"/>
    <s v="Abril"/>
    <s v="E-Cl"/>
    <s v="Termoeléctrica Tocopilla"/>
    <s v="U12"/>
    <s v="Carbón"/>
    <n v="53193.392999999996"/>
    <n v="25383.7"/>
    <s v="Ton"/>
    <s v="SING"/>
    <n v="66852.136876799996"/>
    <n v="4.9467754560000007E-2"/>
    <d v="1993-01-01T00:00:00"/>
    <b v="1"/>
    <b v="0"/>
    <x v="0"/>
  </r>
  <r>
    <x v="6"/>
    <n v="4"/>
    <s v="Abril"/>
    <s v="E-Cl"/>
    <s v="Termoeléctrica Tocopilla"/>
    <s v="U13"/>
    <s v="Carbón"/>
    <n v="57319.3"/>
    <n v="26124.2"/>
    <s v="Ton"/>
    <s v="SING"/>
    <n v="68802.365068799991"/>
    <n v="5.0910840960000009E-2"/>
    <d v="1993-01-01T00:00:00"/>
    <b v="1"/>
    <b v="0"/>
    <x v="0"/>
  </r>
  <r>
    <x v="6"/>
    <n v="4"/>
    <s v="Abril"/>
    <s v="Eléctrica Ventanas"/>
    <s v="Nueva Ventanas"/>
    <m/>
    <s v="Carbón"/>
    <n v="199620"/>
    <n v="69438.216240000009"/>
    <s v="Ton"/>
    <s v="SIC"/>
    <n v="182876.93033550339"/>
    <n v="0.13532119580851204"/>
    <d v="2010-02-11T00:00:00"/>
    <b v="1"/>
    <b v="0"/>
    <x v="0"/>
  </r>
  <r>
    <x v="6"/>
    <n v="4"/>
    <s v="Abril"/>
    <s v="Enel"/>
    <s v="Bocamina"/>
    <m/>
    <s v="Carbón"/>
    <n v="78053"/>
    <n v="27880.531599999998"/>
    <s v="Ton"/>
    <s v="SIC"/>
    <n v="73427.952375782392"/>
    <n v="5.4333579982080001E-2"/>
    <d v="1970-01-01T00:00:00"/>
    <b v="1"/>
    <b v="0"/>
    <x v="0"/>
  </r>
  <r>
    <x v="6"/>
    <n v="4"/>
    <s v="Abril"/>
    <s v="Guacolda"/>
    <s v="Guacolda 1"/>
    <m/>
    <s v="Carbón"/>
    <n v="102161"/>
    <n v="34571.282399999996"/>
    <s v="Ton"/>
    <s v="SIC"/>
    <n v="91049.141890713581"/>
    <n v="6.7372515141119985E-2"/>
    <d v="1995-01-01T00:00:00"/>
    <b v="1"/>
    <b v="0"/>
    <x v="0"/>
  </r>
  <r>
    <x v="6"/>
    <n v="4"/>
    <s v="Abril"/>
    <s v="Guacolda"/>
    <s v="Guacolda 2"/>
    <m/>
    <s v="Carbón"/>
    <n v="103101"/>
    <n v="34889.378400000001"/>
    <s v="Ton"/>
    <s v="SIC"/>
    <n v="91886.899874457609"/>
    <n v="6.7992420625920022E-2"/>
    <d v="1996-01-01T00:00:00"/>
    <b v="1"/>
    <b v="0"/>
    <x v="0"/>
  </r>
  <r>
    <x v="6"/>
    <n v="4"/>
    <s v="Abril"/>
    <s v="Guacolda"/>
    <s v="Guacolda 3"/>
    <m/>
    <s v="Carbón"/>
    <n v="109583"/>
    <n v="34595.3531"/>
    <s v="Ton"/>
    <s v="SIC"/>
    <n v="91112.536026758389"/>
    <n v="6.7419424121280006E-2"/>
    <d v="2009-01-01T00:00:00"/>
    <b v="1"/>
    <b v="0"/>
    <x v="0"/>
  </r>
  <r>
    <x v="6"/>
    <n v="4"/>
    <s v="Abril"/>
    <s v="Guacolda"/>
    <s v="Guacolda 4"/>
    <m/>
    <s v="Carbón"/>
    <n v="109275"/>
    <n v="34995.318749999999"/>
    <s v="Ton"/>
    <s v="SIC"/>
    <n v="92165.911160399992"/>
    <n v="6.8198877180000006E-2"/>
    <d v="2010-01-01T00:00:00"/>
    <b v="1"/>
    <b v="0"/>
    <x v="0"/>
  </r>
  <r>
    <x v="6"/>
    <n v="4"/>
    <s v="Abril"/>
    <s v="Hornitos"/>
    <s v="Termoeléctrica Hornitos"/>
    <s v="CTH"/>
    <s v="Carbón"/>
    <n v="75292"/>
    <n v="26743.599999999999"/>
    <s v="Ton"/>
    <s v="SING"/>
    <n v="70433.656550400003"/>
    <n v="5.2117927680000009E-2"/>
    <d v="2011-08-05T00:00:00"/>
    <b v="0"/>
    <b v="0"/>
    <x v="1"/>
  </r>
  <r>
    <x v="6"/>
    <n v="5"/>
    <s v="Mayo"/>
    <s v="Aes Gener"/>
    <s v="Campiche"/>
    <m/>
    <s v="Carbón"/>
    <n v="200043"/>
    <n v="71455.359599999996"/>
    <s v="Ton"/>
    <s v="SIC"/>
    <n v="188189.4081855744"/>
    <n v="0.13925220478848002"/>
    <d v="2013-03-15T00:00:00"/>
    <b v="0"/>
    <b v="0"/>
    <x v="1"/>
  </r>
  <r>
    <x v="6"/>
    <n v="5"/>
    <s v="Mayo"/>
    <s v="Aes Gener"/>
    <s v="Termoeléctrica Norgener"/>
    <s v="NTO2"/>
    <s v="Carbón"/>
    <n v="99602.774799999999"/>
    <n v="36975.599999999999"/>
    <s v="Ton"/>
    <s v="SING"/>
    <n v="97381.306598399984"/>
    <n v="7.2058049280000008E-2"/>
    <d v="1997-04-07T00:00:00"/>
    <b v="1"/>
    <b v="0"/>
    <x v="0"/>
  </r>
  <r>
    <x v="6"/>
    <n v="5"/>
    <s v="Mayo"/>
    <s v="Aes Gener"/>
    <s v="Termoeléctrica Norgener"/>
    <s v="NTO1"/>
    <s v="Carbón"/>
    <n v="98814.114600000001"/>
    <n v="37043.5"/>
    <s v="Ton"/>
    <s v="SING"/>
    <n v="97560.132383999997"/>
    <n v="7.2190372799999999E-2"/>
    <d v="1997-04-07T00:00:00"/>
    <b v="1"/>
    <b v="0"/>
    <x v="0"/>
  </r>
  <r>
    <x v="6"/>
    <n v="5"/>
    <s v="Mayo"/>
    <s v="Aes Gener"/>
    <s v="Ventanas 1"/>
    <m/>
    <s v="Carbón"/>
    <n v="75280"/>
    <n v="29522.933999999997"/>
    <s v="Ton"/>
    <s v="SIC"/>
    <n v="77753.488450175981"/>
    <n v="5.7534293779199996E-2"/>
    <d v="1964-01-01T00:00:00"/>
    <b v="1"/>
    <b v="0"/>
    <x v="0"/>
  </r>
  <r>
    <x v="6"/>
    <n v="5"/>
    <s v="Mayo"/>
    <s v="Aes Gener"/>
    <s v="Ventanas 2"/>
    <m/>
    <s v="Carbón"/>
    <n v="135506"/>
    <n v="50998.496136000002"/>
    <s v="Ton"/>
    <s v="SIC"/>
    <n v="134312.9033275223"/>
    <n v="9.9385869269836821E-2"/>
    <d v="1977-01-01T00:00:00"/>
    <b v="1"/>
    <b v="0"/>
    <x v="0"/>
  </r>
  <r>
    <x v="6"/>
    <n v="5"/>
    <s v="Mayo"/>
    <s v="Andina"/>
    <s v="Termoeléctrica Andina"/>
    <s v="CTA"/>
    <s v="Carbón"/>
    <n v="79499"/>
    <n v="28989.599999999999"/>
    <s v="Ton"/>
    <s v="SING"/>
    <n v="76348.865894399991"/>
    <n v="5.649493248000001E-2"/>
    <d v="2011-07-15T00:00:00"/>
    <b v="0"/>
    <b v="0"/>
    <x v="1"/>
  </r>
  <r>
    <x v="6"/>
    <n v="5"/>
    <s v="Mayo"/>
    <s v="Angamos"/>
    <s v="Termoeléctrica Angamos"/>
    <s v="ANG2"/>
    <s v="Carbón"/>
    <n v="193533.84570000001"/>
    <n v="72750.5"/>
    <s v="Ton"/>
    <s v="SING"/>
    <n v="191600.37283199999"/>
    <n v="0.14177617440000001"/>
    <d v="2011-04-11T00:00:00"/>
    <b v="0"/>
    <b v="1"/>
    <x v="2"/>
  </r>
  <r>
    <x v="6"/>
    <n v="5"/>
    <s v="Mayo"/>
    <s v="Angamos"/>
    <s v="Termoeléctrica Angamos"/>
    <s v="ANG1"/>
    <s v="Carbón"/>
    <n v="191282.88860000001"/>
    <n v="71945.5"/>
    <s v="Ton"/>
    <s v="SING"/>
    <n v="189480.27331199998"/>
    <n v="0.14020739040000002"/>
    <d v="2011-04-11T00:00:00"/>
    <b v="0"/>
    <b v="1"/>
    <x v="2"/>
  </r>
  <r>
    <x v="6"/>
    <n v="5"/>
    <s v="Mayo"/>
    <s v="Celta"/>
    <s v="Termoeléctrica Tarapacá"/>
    <s v="CTTAR"/>
    <s v="Carbón"/>
    <n v="68207.22"/>
    <n v="28631.8"/>
    <s v="Ton"/>
    <s v="SING"/>
    <n v="75406.540915199992"/>
    <n v="5.5797651840000004E-2"/>
    <d v="1995-01-01T00:00:00"/>
    <b v="1"/>
    <b v="0"/>
    <x v="0"/>
  </r>
  <r>
    <x v="6"/>
    <n v="5"/>
    <s v="Mayo"/>
    <s v="Colbún"/>
    <s v="Santa María"/>
    <m/>
    <s v="Carbón"/>
    <n v="230651"/>
    <n v="75043.133193600006"/>
    <s v="Ton"/>
    <s v="SIC"/>
    <n v="197638.39833918936"/>
    <n v="0.14624405796768769"/>
    <d v="2012-08-15T00:00:00"/>
    <b v="0"/>
    <b v="0"/>
    <x v="1"/>
  </r>
  <r>
    <x v="6"/>
    <n v="5"/>
    <s v="Mayo"/>
    <s v="E-Cl"/>
    <s v="Termoeléctrica Mejillones"/>
    <s v="CTM1"/>
    <s v="Carbón"/>
    <n v="102644"/>
    <n v="41665.9"/>
    <s v="Ton"/>
    <s v="SING"/>
    <n v="109733.98085759999"/>
    <n v="8.1198505919999997E-2"/>
    <d v="1998-03-31T00:00:00"/>
    <b v="1"/>
    <b v="0"/>
    <x v="0"/>
  </r>
  <r>
    <x v="6"/>
    <n v="5"/>
    <s v="Mayo"/>
    <s v="E-Cl"/>
    <s v="Termoeléctrica Mejillones"/>
    <s v="CTM2"/>
    <s v="Carbón"/>
    <n v="107109"/>
    <n v="41720.800000000003"/>
    <s v="Ton"/>
    <s v="SING"/>
    <n v="109878.5690112"/>
    <n v="8.1305495040000009E-2"/>
    <d v="1998-03-31T00:00:00"/>
    <b v="1"/>
    <b v="0"/>
    <x v="0"/>
  </r>
  <r>
    <x v="6"/>
    <n v="5"/>
    <s v="Mayo"/>
    <s v="E-Cl"/>
    <s v="Termoeléctrica Tocopilla"/>
    <s v="U15"/>
    <s v="Carbón"/>
    <n v="87351.353000000003"/>
    <n v="35558.5"/>
    <s v="Ton"/>
    <s v="SING"/>
    <n v="93649.141343999989"/>
    <n v="6.9296404800000003E-2"/>
    <d v="1993-01-01T00:00:00"/>
    <b v="1"/>
    <b v="0"/>
    <x v="0"/>
  </r>
  <r>
    <x v="6"/>
    <n v="5"/>
    <s v="Mayo"/>
    <s v="E-Cl"/>
    <s v="Termoeléctrica Tocopilla"/>
    <s v="U13"/>
    <s v="Carbón"/>
    <n v="52941.05"/>
    <n v="24095"/>
    <s v="Ton"/>
    <s v="SING"/>
    <n v="63458.134079999996"/>
    <n v="4.6956336000000008E-2"/>
    <d v="1993-01-01T00:00:00"/>
    <b v="1"/>
    <b v="0"/>
    <x v="0"/>
  </r>
  <r>
    <x v="6"/>
    <n v="5"/>
    <s v="Mayo"/>
    <s v="E-Cl"/>
    <s v="Termoeléctrica Tocopilla"/>
    <s v="U12"/>
    <s v="Carbón"/>
    <n v="52901.906000000003"/>
    <n v="25244.2"/>
    <s v="Ton"/>
    <s v="SING"/>
    <n v="66484.740748800003"/>
    <n v="4.9195896960000006E-2"/>
    <d v="1993-01-01T00:00:00"/>
    <b v="1"/>
    <b v="0"/>
    <x v="0"/>
  </r>
  <r>
    <x v="6"/>
    <n v="5"/>
    <s v="Mayo"/>
    <s v="Eléctrica Ventanas"/>
    <s v="Nueva Ventanas"/>
    <m/>
    <s v="Carbón"/>
    <n v="203293"/>
    <n v="70715.876636000001"/>
    <s v="Ton"/>
    <s v="SIC"/>
    <n v="186241.85852467432"/>
    <n v="0.1378111003882368"/>
    <d v="2010-02-11T00:00:00"/>
    <b v="1"/>
    <b v="0"/>
    <x v="0"/>
  </r>
  <r>
    <x v="6"/>
    <n v="5"/>
    <s v="Mayo"/>
    <s v="Enel"/>
    <s v="Bocamina"/>
    <m/>
    <s v="Carbón"/>
    <n v="62362"/>
    <n v="22275.706399999999"/>
    <s v="Ton"/>
    <s v="SIC"/>
    <n v="58666.726020249589"/>
    <n v="4.3410896632320006E-2"/>
    <d v="1970-01-01T00:00:00"/>
    <b v="1"/>
    <b v="0"/>
    <x v="0"/>
  </r>
  <r>
    <x v="6"/>
    <n v="5"/>
    <s v="Mayo"/>
    <s v="Guacolda"/>
    <s v="Guacolda 1"/>
    <m/>
    <s v="Carbón"/>
    <n v="113060"/>
    <n v="38259.503999999994"/>
    <s v="Ton"/>
    <s v="SIC"/>
    <n v="100762.67834265597"/>
    <n v="7.4560121395200005E-2"/>
    <d v="1995-01-01T00:00:00"/>
    <b v="1"/>
    <b v="0"/>
    <x v="0"/>
  </r>
  <r>
    <x v="6"/>
    <n v="5"/>
    <s v="Mayo"/>
    <s v="Guacolda"/>
    <s v="Guacolda 2"/>
    <m/>
    <s v="Carbón"/>
    <n v="111339"/>
    <n v="37677.117599999998"/>
    <s v="Ton"/>
    <s v="SIC"/>
    <n v="99228.868246886384"/>
    <n v="7.3425166778880002E-2"/>
    <d v="1996-01-01T00:00:00"/>
    <b v="1"/>
    <b v="0"/>
    <x v="0"/>
  </r>
  <r>
    <x v="6"/>
    <n v="5"/>
    <s v="Mayo"/>
    <s v="Guacolda"/>
    <s v="Guacolda 3"/>
    <m/>
    <s v="Carbón"/>
    <n v="114490"/>
    <n v="36144.493000000002"/>
    <s v="Ton"/>
    <s v="SIC"/>
    <n v="95192.450012351997"/>
    <n v="7.0438387958400017E-2"/>
    <d v="2009-01-01T00:00:00"/>
    <b v="1"/>
    <b v="0"/>
    <x v="0"/>
  </r>
  <r>
    <x v="6"/>
    <n v="5"/>
    <s v="Mayo"/>
    <s v="Guacolda"/>
    <s v="Guacolda 4"/>
    <m/>
    <s v="Carbón"/>
    <n v="113870.2"/>
    <n v="36466.931550000001"/>
    <s v="Ton"/>
    <s v="SIC"/>
    <n v="96041.644813699197"/>
    <n v="7.1066756204640008E-2"/>
    <d v="2010-01-01T00:00:00"/>
    <b v="1"/>
    <b v="0"/>
    <x v="0"/>
  </r>
  <r>
    <x v="6"/>
    <n v="5"/>
    <s v="Mayo"/>
    <s v="Hornitos"/>
    <s v="Termoeléctrica Hornitos"/>
    <s v="CTH"/>
    <s v="Carbón"/>
    <n v="64020"/>
    <n v="22725.3"/>
    <s v="Ton"/>
    <s v="SING"/>
    <n v="59850.804499199992"/>
    <n v="4.4287064639999998E-2"/>
    <d v="2011-08-05T00:00:00"/>
    <b v="0"/>
    <b v="0"/>
    <x v="1"/>
  </r>
  <r>
    <x v="6"/>
    <n v="6"/>
    <s v="Junio"/>
    <s v="Aes Gener"/>
    <s v="Campiche"/>
    <m/>
    <s v="Carbón"/>
    <n v="193962"/>
    <n v="69283.2264"/>
    <s v="Ton"/>
    <s v="SIC"/>
    <n v="182468.73917352961"/>
    <n v="0.13501915160832001"/>
    <d v="2013-03-15T00:00:00"/>
    <b v="0"/>
    <b v="0"/>
    <x v="1"/>
  </r>
  <r>
    <x v="6"/>
    <n v="6"/>
    <s v="Junio"/>
    <s v="Aes Gener"/>
    <s v="Termoeléctrica Norgener"/>
    <s v="NTO2"/>
    <s v="Carbón"/>
    <n v="90780.322799999994"/>
    <n v="33705.9"/>
    <s v="Ton"/>
    <s v="SING"/>
    <n v="88770.015417599992"/>
    <n v="6.5686057920000013E-2"/>
    <d v="1997-04-07T00:00:00"/>
    <b v="1"/>
    <b v="0"/>
    <x v="0"/>
  </r>
  <r>
    <x v="6"/>
    <n v="6"/>
    <s v="Junio"/>
    <s v="Aes Gener"/>
    <s v="Termoeléctrica Norgener"/>
    <s v="NTO1"/>
    <s v="Carbón"/>
    <n v="92612.883799999996"/>
    <n v="34723.199999999997"/>
    <s v="Ton"/>
    <s v="SING"/>
    <n v="91449.241804799982"/>
    <n v="6.7668572159999996E-2"/>
    <d v="1997-04-07T00:00:00"/>
    <b v="1"/>
    <b v="0"/>
    <x v="0"/>
  </r>
  <r>
    <x v="6"/>
    <n v="6"/>
    <s v="Junio"/>
    <s v="Aes Gener"/>
    <s v="Ventanas 1"/>
    <m/>
    <s v="Carbón"/>
    <n v="66208"/>
    <n v="25965.1224"/>
    <s v="Ton"/>
    <s v="SIC"/>
    <n v="68383.408120473599"/>
    <n v="5.0600830533120006E-2"/>
    <d v="1964-01-01T00:00:00"/>
    <b v="1"/>
    <b v="0"/>
    <x v="0"/>
  </r>
  <r>
    <x v="6"/>
    <n v="6"/>
    <s v="Junio"/>
    <s v="Aes Gener"/>
    <s v="Ventanas 2"/>
    <m/>
    <s v="Carbón"/>
    <n v="121934"/>
    <n v="45890.592504"/>
    <s v="Ton"/>
    <s v="SIC"/>
    <n v="120860.40141645465"/>
    <n v="8.9431586671795196E-2"/>
    <d v="1977-01-01T00:00:00"/>
    <b v="1"/>
    <b v="0"/>
    <x v="0"/>
  </r>
  <r>
    <x v="6"/>
    <n v="6"/>
    <s v="Junio"/>
    <s v="Andina"/>
    <s v="Termoeléctrica Andina"/>
    <s v="CTA"/>
    <s v="Carbón"/>
    <n v="91110"/>
    <n v="33165.699999999997"/>
    <s v="Ton"/>
    <s v="SING"/>
    <n v="87347.310124799988"/>
    <n v="6.4633316160000009E-2"/>
    <d v="2011-07-15T00:00:00"/>
    <b v="0"/>
    <b v="0"/>
    <x v="1"/>
  </r>
  <r>
    <x v="6"/>
    <n v="6"/>
    <s v="Junio"/>
    <s v="Angamos"/>
    <s v="Termoeléctrica Angamos"/>
    <s v="ANG1"/>
    <s v="Carbón"/>
    <n v="180406.883"/>
    <n v="67802.399999999994"/>
    <s v="Ton"/>
    <s v="SING"/>
    <n v="178568.73999359997"/>
    <n v="0.13213331712000001"/>
    <d v="2011-04-11T00:00:00"/>
    <b v="0"/>
    <b v="1"/>
    <x v="2"/>
  </r>
  <r>
    <x v="6"/>
    <n v="6"/>
    <s v="Junio"/>
    <s v="Angamos"/>
    <s v="Termoeléctrica Angamos"/>
    <s v="ANG2"/>
    <s v="Carbón"/>
    <n v="183653.40530000001"/>
    <n v="68958.3"/>
    <s v="Ton"/>
    <s v="SING"/>
    <n v="181612.99221120001"/>
    <n v="0.13438593504000002"/>
    <d v="2011-04-11T00:00:00"/>
    <b v="0"/>
    <b v="1"/>
    <x v="2"/>
  </r>
  <r>
    <x v="6"/>
    <n v="6"/>
    <s v="Junio"/>
    <s v="Celta"/>
    <s v="Termoeléctrica Tarapacá"/>
    <s v="CTTAR"/>
    <s v="Carbón"/>
    <n v="66510.455000000002"/>
    <n v="27994.9"/>
    <s v="Ton"/>
    <s v="SING"/>
    <n v="73729.16031359999"/>
    <n v="5.455646112000001E-2"/>
    <d v="1995-01-01T00:00:00"/>
    <b v="1"/>
    <b v="0"/>
    <x v="0"/>
  </r>
  <r>
    <x v="6"/>
    <n v="6"/>
    <s v="Junio"/>
    <s v="Colbún"/>
    <s v="Santa María"/>
    <m/>
    <s v="Carbón"/>
    <n v="260992"/>
    <n v="84914.686771199995"/>
    <s v="Ton"/>
    <s v="SIC"/>
    <n v="223636.75362058566"/>
    <n v="0.1654817415797146"/>
    <d v="2012-08-15T00:00:00"/>
    <b v="0"/>
    <b v="0"/>
    <x v="1"/>
  </r>
  <r>
    <x v="6"/>
    <n v="6"/>
    <s v="Junio"/>
    <s v="E-Cl"/>
    <s v="Termoeléctrica Mejillones"/>
    <s v="CTM2"/>
    <s v="Carbón"/>
    <n v="84265"/>
    <n v="32823"/>
    <s v="Ton"/>
    <s v="SING"/>
    <n v="86444.753471999997"/>
    <n v="6.3965462400000006E-2"/>
    <d v="1998-03-31T00:00:00"/>
    <b v="1"/>
    <b v="0"/>
    <x v="0"/>
  </r>
  <r>
    <x v="6"/>
    <n v="6"/>
    <s v="Junio"/>
    <s v="E-Cl"/>
    <s v="Termoeléctrica Mejillones"/>
    <s v="CTM1"/>
    <s v="Carbón"/>
    <n v="99945"/>
    <n v="40548.699999999997"/>
    <s v="Ton"/>
    <s v="SING"/>
    <n v="106791.65143679999"/>
    <n v="7.9021306560000018E-2"/>
    <d v="1998-03-31T00:00:00"/>
    <b v="1"/>
    <b v="0"/>
    <x v="0"/>
  </r>
  <r>
    <x v="6"/>
    <n v="6"/>
    <s v="Junio"/>
    <s v="E-Cl"/>
    <s v="Termoeléctrica Tocopilla"/>
    <s v="U12"/>
    <s v="Carbón"/>
    <n v="45932.7"/>
    <n v="21920.7"/>
    <s v="Ton"/>
    <s v="SING"/>
    <n v="57731.758444799998"/>
    <n v="4.2719060160000003E-2"/>
    <d v="1993-01-01T00:00:00"/>
    <b v="1"/>
    <b v="0"/>
    <x v="0"/>
  </r>
  <r>
    <x v="6"/>
    <n v="6"/>
    <s v="Junio"/>
    <s v="E-Cl"/>
    <s v="Termoeléctrica Tocopilla"/>
    <s v="U15"/>
    <s v="Carbón"/>
    <n v="78850.464999999997"/>
    <n v="32125.9"/>
    <s v="Ton"/>
    <s v="SING"/>
    <n v="84608.826297599997"/>
    <n v="6.2606953920000014E-2"/>
    <d v="1993-01-01T00:00:00"/>
    <b v="1"/>
    <b v="0"/>
    <x v="0"/>
  </r>
  <r>
    <x v="6"/>
    <n v="6"/>
    <s v="Junio"/>
    <s v="E-Cl"/>
    <s v="Termoeléctrica Tocopilla"/>
    <s v="U14"/>
    <s v="Carbón"/>
    <n v="48938.98"/>
    <n v="21054.5"/>
    <s v="Ton"/>
    <s v="SING"/>
    <n v="55450.478687999996"/>
    <n v="4.1031009600000001E-2"/>
    <d v="1993-01-01T00:00:00"/>
    <b v="1"/>
    <b v="0"/>
    <x v="0"/>
  </r>
  <r>
    <x v="6"/>
    <n v="6"/>
    <s v="Junio"/>
    <s v="E-Cl"/>
    <s v="Termoeléctrica Tocopilla"/>
    <s v="U13"/>
    <s v="Carbón"/>
    <n v="41765.252"/>
    <n v="18942"/>
    <s v="Ton"/>
    <s v="SING"/>
    <n v="49886.863487999995"/>
    <n v="3.6914169599999998E-2"/>
    <d v="1993-01-01T00:00:00"/>
    <b v="1"/>
    <b v="0"/>
    <x v="0"/>
  </r>
  <r>
    <x v="6"/>
    <n v="6"/>
    <s v="Junio"/>
    <s v="Eléctrica Ventanas"/>
    <s v="Nueva Ventanas"/>
    <m/>
    <s v="Carbón"/>
    <n v="193156"/>
    <n v="67189.700912"/>
    <s v="Ton"/>
    <s v="SIC"/>
    <n v="176955.09646270156"/>
    <n v="0.13093928913730563"/>
    <d v="2010-02-11T00:00:00"/>
    <b v="1"/>
    <b v="0"/>
    <x v="0"/>
  </r>
  <r>
    <x v="6"/>
    <n v="6"/>
    <s v="Junio"/>
    <s v="Enel"/>
    <s v="Bocamina"/>
    <m/>
    <s v="Carbón"/>
    <n v="61202"/>
    <n v="21861.3544"/>
    <s v="Ton"/>
    <s v="SIC"/>
    <n v="57575.462074521602"/>
    <n v="4.2603407454720008E-2"/>
    <d v="1970-01-01T00:00:00"/>
    <b v="1"/>
    <b v="0"/>
    <x v="0"/>
  </r>
  <r>
    <x v="6"/>
    <n v="6"/>
    <s v="Junio"/>
    <s v="Guacolda"/>
    <s v="Guacolda 1"/>
    <m/>
    <s v="Carbón"/>
    <n v="73887"/>
    <n v="25003.360799999999"/>
    <s v="Ton"/>
    <s v="SIC"/>
    <n v="65850.451217971189"/>
    <n v="4.8726549527040003E-2"/>
    <d v="1995-01-01T00:00:00"/>
    <b v="1"/>
    <b v="0"/>
    <x v="0"/>
  </r>
  <r>
    <x v="6"/>
    <n v="6"/>
    <s v="Junio"/>
    <s v="Guacolda"/>
    <s v="Guacolda 2"/>
    <m/>
    <s v="Carbón"/>
    <n v="108064"/>
    <n v="36568.857599999996"/>
    <s v="Ton"/>
    <s v="SIC"/>
    <n v="96310.08378224638"/>
    <n v="7.1265389690880004E-2"/>
    <d v="1996-01-01T00:00:00"/>
    <b v="1"/>
    <b v="0"/>
    <x v="0"/>
  </r>
  <r>
    <x v="6"/>
    <n v="6"/>
    <s v="Junio"/>
    <s v="Guacolda"/>
    <s v="Guacolda 3"/>
    <m/>
    <s v="Carbón"/>
    <n v="89109"/>
    <n v="28131.711299999999"/>
    <s v="Ton"/>
    <s v="SIC"/>
    <n v="74089.47530920319"/>
    <n v="5.4823078981439996E-2"/>
    <d v="2009-01-01T00:00:00"/>
    <b v="1"/>
    <b v="0"/>
    <x v="0"/>
  </r>
  <r>
    <x v="6"/>
    <n v="6"/>
    <s v="Junio"/>
    <s v="Guacolda"/>
    <s v="Guacolda 4"/>
    <m/>
    <s v="Carbón"/>
    <n v="110327"/>
    <n v="35332.221749999997"/>
    <s v="Ton"/>
    <s v="SIC"/>
    <n v="93053.200462991983"/>
    <n v="6.8855433746399991E-2"/>
    <d v="2010-01-01T00:00:00"/>
    <b v="1"/>
    <b v="0"/>
    <x v="0"/>
  </r>
  <r>
    <x v="6"/>
    <n v="6"/>
    <s v="Junio"/>
    <s v="Hornitos"/>
    <s v="Termoeléctrica Hornitos"/>
    <s v="CTH"/>
    <s v="Carbón"/>
    <n v="75070"/>
    <n v="26541.7"/>
    <s v="Ton"/>
    <s v="SING"/>
    <n v="69901.919788799991"/>
    <n v="5.1724464960000008E-2"/>
    <d v="2011-08-05T00:00:00"/>
    <b v="0"/>
    <b v="0"/>
    <x v="1"/>
  </r>
  <r>
    <x v="6"/>
    <n v="7"/>
    <s v="Julio"/>
    <s v="Aes Gener"/>
    <s v="Campiche"/>
    <m/>
    <s v="Carbón"/>
    <n v="200801"/>
    <n v="71726.117199999993"/>
    <s v="Ton"/>
    <s v="SIC"/>
    <n v="188902.49272942077"/>
    <n v="0.13977985719936001"/>
    <d v="2013-03-15T00:00:00"/>
    <b v="0"/>
    <b v="0"/>
    <x v="1"/>
  </r>
  <r>
    <x v="6"/>
    <n v="7"/>
    <s v="Julio"/>
    <s v="Aes Gener"/>
    <s v="Termoeléctrica Norgener"/>
    <s v="NTO1"/>
    <s v="Carbón"/>
    <n v="95852.699200000003"/>
    <n v="35933.199999999997"/>
    <s v="Ton"/>
    <s v="SING"/>
    <n v="94635.975244799993"/>
    <n v="7.0026620160000011E-2"/>
    <d v="1997-04-07T00:00:00"/>
    <b v="1"/>
    <b v="0"/>
    <x v="0"/>
  </r>
  <r>
    <x v="6"/>
    <n v="7"/>
    <s v="Julio"/>
    <s v="Aes Gener"/>
    <s v="Termoeléctrica Norgener"/>
    <s v="NTO2"/>
    <s v="Carbón"/>
    <n v="96879.028300000005"/>
    <n v="35965.5"/>
    <s v="Ton"/>
    <s v="SING"/>
    <n v="94721.042591999998"/>
    <n v="7.0089566400000011E-2"/>
    <d v="1997-04-07T00:00:00"/>
    <b v="1"/>
    <b v="0"/>
    <x v="0"/>
  </r>
  <r>
    <x v="6"/>
    <n v="7"/>
    <s v="Julio"/>
    <s v="Aes Gener"/>
    <s v="Ventanas 1"/>
    <m/>
    <s v="Carbón"/>
    <n v="62209"/>
    <n v="24396.814574999997"/>
    <s v="Ton"/>
    <s v="SIC"/>
    <n v="64253.012260852789"/>
    <n v="4.7544512243760002E-2"/>
    <d v="1964-01-01T00:00:00"/>
    <b v="1"/>
    <b v="0"/>
    <x v="0"/>
  </r>
  <r>
    <x v="6"/>
    <n v="7"/>
    <s v="Julio"/>
    <s v="Aes Gener"/>
    <s v="Ventanas 2"/>
    <m/>
    <s v="Carbón"/>
    <n v="115293"/>
    <n v="43391.212308000002"/>
    <s v="Ton"/>
    <s v="SIC"/>
    <n v="114277.8737719365"/>
    <n v="8.4560794545830403E-2"/>
    <d v="1977-01-01T00:00:00"/>
    <b v="1"/>
    <b v="0"/>
    <x v="0"/>
  </r>
  <r>
    <x v="6"/>
    <n v="7"/>
    <s v="Julio"/>
    <s v="Andina"/>
    <s v="Termoeléctrica Andina"/>
    <s v="CTA"/>
    <s v="Carbón"/>
    <n v="93268"/>
    <n v="33767.4"/>
    <s v="Ton"/>
    <s v="SING"/>
    <n v="88931.985753599991"/>
    <n v="6.5805909120000006E-2"/>
    <d v="2011-07-15T00:00:00"/>
    <b v="0"/>
    <b v="0"/>
    <x v="1"/>
  </r>
  <r>
    <x v="6"/>
    <n v="7"/>
    <s v="Julio"/>
    <s v="Angamos"/>
    <s v="Termoeléctrica Angamos"/>
    <s v="ANG2"/>
    <s v="Carbón"/>
    <n v="104637.3688"/>
    <n v="39403.1"/>
    <s v="Ton"/>
    <s v="SING"/>
    <n v="103774.52595839999"/>
    <n v="7.6788761280000006E-2"/>
    <d v="2011-04-11T00:00:00"/>
    <b v="0"/>
    <b v="1"/>
    <x v="2"/>
  </r>
  <r>
    <x v="6"/>
    <n v="7"/>
    <s v="Julio"/>
    <s v="Angamos"/>
    <s v="Termoeléctrica Angamos"/>
    <s v="ANG1"/>
    <s v="Carbón"/>
    <n v="177141.13810000001"/>
    <n v="66615.600000000006"/>
    <s v="Ton"/>
    <s v="SING"/>
    <n v="175443.10755839999"/>
    <n v="0.12982048128000001"/>
    <d v="2011-04-11T00:00:00"/>
    <b v="0"/>
    <b v="1"/>
    <x v="2"/>
  </r>
  <r>
    <x v="6"/>
    <n v="7"/>
    <s v="Julio"/>
    <s v="Celta"/>
    <s v="Termoeléctrica Tarapacá"/>
    <s v="CTTAR"/>
    <s v="Carbón"/>
    <n v="90619.764999999999"/>
    <n v="37989.800000000003"/>
    <s v="Ton"/>
    <s v="SING"/>
    <n v="100052.3686272"/>
    <n v="7.4034522240000011E-2"/>
    <d v="1995-01-01T00:00:00"/>
    <b v="1"/>
    <b v="0"/>
    <x v="0"/>
  </r>
  <r>
    <x v="6"/>
    <n v="7"/>
    <s v="Julio"/>
    <s v="Colbún"/>
    <s v="Santa María"/>
    <m/>
    <s v="Carbón"/>
    <n v="269333"/>
    <n v="87628.461148800008"/>
    <s v="Ton"/>
    <s v="SIC"/>
    <n v="230783.92350299322"/>
    <n v="0.17077034508678149"/>
    <d v="2012-08-15T00:00:00"/>
    <b v="0"/>
    <b v="0"/>
    <x v="1"/>
  </r>
  <r>
    <x v="6"/>
    <n v="7"/>
    <s v="Julio"/>
    <s v="E-Cl"/>
    <s v="Termoeléctrica Mejillones"/>
    <s v="CTM2"/>
    <s v="Carbón"/>
    <n v="93053"/>
    <n v="36264.6"/>
    <s v="Ton"/>
    <s v="SING"/>
    <n v="95508.771494399989"/>
    <n v="7.0672452480000009E-2"/>
    <d v="1998-03-31T00:00:00"/>
    <b v="1"/>
    <b v="0"/>
    <x v="0"/>
  </r>
  <r>
    <x v="6"/>
    <n v="7"/>
    <s v="Julio"/>
    <s v="E-Cl"/>
    <s v="Termoeléctrica Mejillones"/>
    <s v="CTM1"/>
    <s v="Carbón"/>
    <n v="62801"/>
    <n v="25493.599999999999"/>
    <s v="Ton"/>
    <s v="SING"/>
    <n v="67141.576550399986"/>
    <n v="4.9681927680000001E-2"/>
    <d v="1998-03-31T00:00:00"/>
    <b v="1"/>
    <b v="0"/>
    <x v="0"/>
  </r>
  <r>
    <x v="6"/>
    <n v="7"/>
    <s v="Julio"/>
    <s v="E-Cl"/>
    <s v="Termoeléctrica Tocopilla"/>
    <s v="U14"/>
    <s v="Carbón"/>
    <n v="87782.49"/>
    <n v="37135.599999999999"/>
    <s v="Ton"/>
    <s v="SING"/>
    <n v="97802.692838399991"/>
    <n v="7.2369857280000005E-2"/>
    <d v="1993-01-01T00:00:00"/>
    <b v="1"/>
    <b v="0"/>
    <x v="0"/>
  </r>
  <r>
    <x v="6"/>
    <n v="7"/>
    <s v="Julio"/>
    <s v="E-Cl"/>
    <s v="Termoeléctrica Tocopilla"/>
    <s v="U15"/>
    <s v="Carbón"/>
    <n v="84704.452999999994"/>
    <n v="34553.599999999999"/>
    <s v="Ton"/>
    <s v="SING"/>
    <n v="91002.57239039999"/>
    <n v="6.7338055680000009E-2"/>
    <d v="1993-01-01T00:00:00"/>
    <b v="1"/>
    <b v="0"/>
    <x v="0"/>
  </r>
  <r>
    <x v="6"/>
    <n v="7"/>
    <s v="Julio"/>
    <s v="E-Cl"/>
    <s v="Termoeléctrica Tocopilla"/>
    <s v="U12"/>
    <s v="Carbón"/>
    <n v="48251.64"/>
    <n v="23041.599999999999"/>
    <s v="Ton"/>
    <s v="SING"/>
    <n v="60683.832422399988"/>
    <n v="4.4903470080000001E-2"/>
    <d v="1993-01-01T00:00:00"/>
    <b v="1"/>
    <b v="0"/>
    <x v="0"/>
  </r>
  <r>
    <x v="6"/>
    <n v="7"/>
    <s v="Julio"/>
    <s v="E-Cl"/>
    <s v="Termoeléctrica Tocopilla"/>
    <s v="U13"/>
    <s v="Carbón"/>
    <n v="42383.76"/>
    <n v="19228.7"/>
    <s v="Ton"/>
    <s v="SING"/>
    <n v="50641.934956799996"/>
    <n v="3.7472890560000006E-2"/>
    <d v="1993-01-01T00:00:00"/>
    <b v="1"/>
    <b v="0"/>
    <x v="0"/>
  </r>
  <r>
    <x v="6"/>
    <n v="7"/>
    <s v="Julio"/>
    <s v="Eléctrica Ventanas"/>
    <s v="Nueva Ventanas"/>
    <m/>
    <s v="Carbón"/>
    <n v="200749"/>
    <n v="69830.941147999998"/>
    <s v="Ton"/>
    <s v="SIC"/>
    <n v="183911.23578760627"/>
    <n v="0.13608653810922242"/>
    <d v="2010-02-11T00:00:00"/>
    <b v="1"/>
    <b v="0"/>
    <x v="0"/>
  </r>
  <r>
    <x v="6"/>
    <n v="7"/>
    <s v="Julio"/>
    <s v="Enel"/>
    <s v="Bocamina"/>
    <m/>
    <s v="Carbón"/>
    <n v="59693"/>
    <n v="21322.339599999999"/>
    <s v="Ton"/>
    <s v="SIC"/>
    <n v="56155.878200294392"/>
    <n v="4.155297541248E-2"/>
    <d v="1970-01-01T00:00:00"/>
    <b v="1"/>
    <b v="0"/>
    <x v="0"/>
  </r>
  <r>
    <x v="6"/>
    <n v="7"/>
    <s v="Julio"/>
    <s v="Guacolda"/>
    <s v="Guacolda 1"/>
    <m/>
    <s v="Carbón"/>
    <n v="112306"/>
    <n v="38004.350399999996"/>
    <s v="Ton"/>
    <s v="SIC"/>
    <n v="100090.68949186559"/>
    <n v="7.4062878059519999E-2"/>
    <d v="1995-01-01T00:00:00"/>
    <b v="1"/>
    <b v="0"/>
    <x v="0"/>
  </r>
  <r>
    <x v="6"/>
    <n v="7"/>
    <s v="Julio"/>
    <s v="Guacolda"/>
    <s v="Guacolda 2"/>
    <m/>
    <s v="Carbón"/>
    <n v="109161"/>
    <n v="36940.082399999999"/>
    <s v="Ton"/>
    <s v="SIC"/>
    <n v="97287.765173913591"/>
    <n v="7.1988832581119988E-2"/>
    <d v="1996-01-01T00:00:00"/>
    <b v="1"/>
    <b v="0"/>
    <x v="0"/>
  </r>
  <r>
    <x v="6"/>
    <n v="7"/>
    <s v="Julio"/>
    <s v="Guacolda"/>
    <s v="Guacolda 3"/>
    <m/>
    <s v="Carbón"/>
    <n v="109039"/>
    <n v="34423.612299999993"/>
    <s v="Ton"/>
    <s v="SIC"/>
    <n v="90660.228464467174"/>
    <n v="6.7084735650239993E-2"/>
    <d v="2009-01-01T00:00:00"/>
    <b v="1"/>
    <b v="0"/>
    <x v="0"/>
  </r>
  <r>
    <x v="6"/>
    <n v="7"/>
    <s v="Julio"/>
    <s v="Guacolda"/>
    <s v="Guacolda 4"/>
    <m/>
    <s v="Carbón"/>
    <n v="110204"/>
    <n v="35292.830999999998"/>
    <s v="Ton"/>
    <s v="SIC"/>
    <n v="92949.458462783979"/>
    <n v="6.8778669052800001E-2"/>
    <d v="2010-01-01T00:00:00"/>
    <b v="1"/>
    <b v="0"/>
    <x v="0"/>
  </r>
  <r>
    <x v="6"/>
    <n v="7"/>
    <s v="Julio"/>
    <s v="Hornitos"/>
    <s v="Termoeléctrica Hornitos"/>
    <s v="CTH"/>
    <s v="Carbón"/>
    <n v="53636"/>
    <n v="18900.2"/>
    <s v="Ton"/>
    <s v="SING"/>
    <n v="49776.776332799993"/>
    <n v="3.6832709759999999E-2"/>
    <d v="2011-08-05T00:00:00"/>
    <b v="0"/>
    <b v="0"/>
    <x v="1"/>
  </r>
  <r>
    <x v="6"/>
    <n v="8"/>
    <s v="Agosto"/>
    <s v="Aes Gener"/>
    <s v="Campiche"/>
    <m/>
    <s v="Carbón"/>
    <n v="173497"/>
    <n v="61973.128399999994"/>
    <s v="Ton"/>
    <s v="SIC"/>
    <n v="163216.39723445757"/>
    <n v="0.12077323262592"/>
    <d v="2013-03-15T00:00:00"/>
    <b v="0"/>
    <b v="0"/>
    <x v="1"/>
  </r>
  <r>
    <x v="6"/>
    <n v="8"/>
    <s v="Agosto"/>
    <s v="Aes Gener"/>
    <s v="Termoeléctrica Norgener"/>
    <s v="NTO2"/>
    <s v="Carbón"/>
    <n v="101043.93700000001"/>
    <n v="37509.5"/>
    <s v="Ton"/>
    <s v="SING"/>
    <n v="98787.419807999991"/>
    <n v="7.3098513599999998E-2"/>
    <d v="1997-04-07T00:00:00"/>
    <b v="1"/>
    <b v="0"/>
    <x v="0"/>
  </r>
  <r>
    <x v="6"/>
    <n v="8"/>
    <s v="Agosto"/>
    <s v="Aes Gener"/>
    <s v="Termoeléctrica Norgener"/>
    <s v="NTO2"/>
    <s v="Carbón"/>
    <n v="101043.93700000001"/>
    <n v="37509.5"/>
    <s v="Ton"/>
    <s v="SING"/>
    <n v="98787.419807999991"/>
    <n v="7.3098513599999998E-2"/>
    <d v="1997-04-07T00:00:00"/>
    <b v="1"/>
    <b v="0"/>
    <x v="0"/>
  </r>
  <r>
    <x v="6"/>
    <n v="8"/>
    <s v="Agosto"/>
    <s v="Aes Gener"/>
    <s v="Termoeléctrica Norgener"/>
    <s v="NTO1"/>
    <s v="Carbón"/>
    <n v="100276.8655"/>
    <n v="37592.9"/>
    <s v="Ton"/>
    <s v="SING"/>
    <n v="99007.067385600007"/>
    <n v="7.3261043520000013E-2"/>
    <d v="1997-04-07T00:00:00"/>
    <b v="1"/>
    <b v="0"/>
    <x v="0"/>
  </r>
  <r>
    <x v="6"/>
    <n v="8"/>
    <s v="Agosto"/>
    <s v="Aes Gener"/>
    <s v="Termoeléctrica Norgener"/>
    <s v="NTO1"/>
    <s v="Carbón"/>
    <n v="100276.8655"/>
    <n v="37592.9"/>
    <s v="Ton"/>
    <s v="SING"/>
    <n v="99007.067385600007"/>
    <n v="7.3261043520000013E-2"/>
    <d v="1997-04-07T00:00:00"/>
    <b v="1"/>
    <b v="0"/>
    <x v="0"/>
  </r>
  <r>
    <x v="6"/>
    <n v="8"/>
    <s v="Agosto"/>
    <s v="Aes Gener"/>
    <s v="Ventanas 1"/>
    <m/>
    <s v="Carbón"/>
    <n v="59024"/>
    <n v="23147.7372"/>
    <s v="Ton"/>
    <s v="SIC"/>
    <n v="60963.362145100793"/>
    <n v="4.5110310255359998E-2"/>
    <d v="1964-01-01T00:00:00"/>
    <b v="1"/>
    <b v="0"/>
    <x v="0"/>
  </r>
  <r>
    <x v="6"/>
    <n v="8"/>
    <s v="Agosto"/>
    <s v="Aes Gener"/>
    <s v="Ventanas 2"/>
    <m/>
    <s v="Carbón"/>
    <n v="119544"/>
    <n v="44991.101664000002"/>
    <s v="Ton"/>
    <s v="SIC"/>
    <n v="118491.44477281689"/>
    <n v="8.7678658922803215E-2"/>
    <d v="1977-01-01T00:00:00"/>
    <b v="1"/>
    <b v="0"/>
    <x v="0"/>
  </r>
  <r>
    <x v="6"/>
    <n v="8"/>
    <s v="Agosto"/>
    <s v="Andina"/>
    <s v="Termoeléctrica Andina"/>
    <s v="CTA"/>
    <s v="Carbón"/>
    <n v="107541"/>
    <n v="38838.199999999997"/>
    <s v="Ton"/>
    <s v="SING"/>
    <n v="102286.76916479999"/>
    <n v="7.568788416000001E-2"/>
    <d v="2011-07-15T00:00:00"/>
    <b v="0"/>
    <b v="0"/>
    <x v="1"/>
  </r>
  <r>
    <x v="6"/>
    <n v="8"/>
    <s v="Agosto"/>
    <s v="Angamos"/>
    <s v="Termoeléctrica Angamos"/>
    <s v="ANG2"/>
    <s v="Carbón"/>
    <n v="87885.188699999999"/>
    <n v="33354"/>
    <s v="Ton"/>
    <s v="SING"/>
    <n v="87843.229055999996"/>
    <n v="6.5000275199999999E-2"/>
    <d v="2011-04-11T00:00:00"/>
    <b v="0"/>
    <b v="1"/>
    <x v="2"/>
  </r>
  <r>
    <x v="6"/>
    <n v="8"/>
    <s v="Agosto"/>
    <s v="Angamos"/>
    <s v="Termoeléctrica Angamos"/>
    <s v="ANG1"/>
    <s v="Carbón"/>
    <n v="179124.15599999999"/>
    <n v="67675.7"/>
    <s v="Ton"/>
    <s v="SING"/>
    <n v="178235.05476479998"/>
    <n v="0.13188640416000003"/>
    <d v="2011-04-11T00:00:00"/>
    <b v="0"/>
    <b v="1"/>
    <x v="2"/>
  </r>
  <r>
    <x v="6"/>
    <n v="8"/>
    <s v="Agosto"/>
    <s v="Celta"/>
    <s v="Termoeléctrica Tarapacá"/>
    <s v="CTTAR"/>
    <s v="Carbón"/>
    <n v="65123.985000000001"/>
    <n v="27298.3"/>
    <s v="Ton"/>
    <s v="SING"/>
    <n v="71894.549971199987"/>
    <n v="5.3198927040000003E-2"/>
    <d v="1995-01-01T00:00:00"/>
    <b v="1"/>
    <b v="0"/>
    <x v="0"/>
  </r>
  <r>
    <x v="6"/>
    <n v="8"/>
    <s v="Agosto"/>
    <s v="Colbún"/>
    <s v="Santa María"/>
    <m/>
    <s v="Carbón"/>
    <n v="207736"/>
    <n v="67587.655449600003"/>
    <s v="Ton"/>
    <s v="SIC"/>
    <n v="178003.17500201531"/>
    <n v="0.13171482294018047"/>
    <d v="2012-08-15T00:00:00"/>
    <b v="0"/>
    <b v="0"/>
    <x v="1"/>
  </r>
  <r>
    <x v="6"/>
    <n v="8"/>
    <s v="Agosto"/>
    <s v="E-Cl"/>
    <s v="Termoeléctrica Mejillones"/>
    <s v="CTM2"/>
    <s v="Carbón"/>
    <n v="102930"/>
    <n v="40138.199999999997"/>
    <s v="Ton"/>
    <s v="SING"/>
    <n v="105710.53236479999"/>
    <n v="7.8221324160000008E-2"/>
    <d v="1998-03-31T00:00:00"/>
    <b v="1"/>
    <b v="0"/>
    <x v="0"/>
  </r>
  <r>
    <x v="6"/>
    <n v="8"/>
    <s v="Agosto"/>
    <s v="E-Cl"/>
    <s v="Termoeléctrica Mejillones"/>
    <s v="CTM1"/>
    <s v="Carbón"/>
    <n v="68226"/>
    <n v="27726.6"/>
    <s v="Ton"/>
    <s v="SING"/>
    <n v="73022.5482624"/>
    <n v="5.4033598080000002E-2"/>
    <d v="1998-03-31T00:00:00"/>
    <b v="1"/>
    <b v="0"/>
    <x v="0"/>
  </r>
  <r>
    <x v="6"/>
    <n v="8"/>
    <s v="Agosto"/>
    <s v="E-Cl"/>
    <s v="Termoeléctrica Tocopilla"/>
    <s v="U12"/>
    <s v="Carbón"/>
    <n v="39340.120000000003"/>
    <n v="18781.599999999999"/>
    <s v="Ton"/>
    <s v="SING"/>
    <n v="49464.423782399994"/>
    <n v="3.660158208E-2"/>
    <d v="1993-01-01T00:00:00"/>
    <b v="1"/>
    <b v="0"/>
    <x v="0"/>
  </r>
  <r>
    <x v="6"/>
    <n v="8"/>
    <s v="Agosto"/>
    <s v="E-Cl"/>
    <s v="Termoeléctrica Tocopilla"/>
    <s v="U15"/>
    <s v="Carbón"/>
    <n v="85703.645000000004"/>
    <n v="34934.400000000001"/>
    <s v="Ton"/>
    <s v="SING"/>
    <n v="92005.471641600001"/>
    <n v="6.808015872000002E-2"/>
    <d v="1993-01-01T00:00:00"/>
    <b v="1"/>
    <b v="0"/>
    <x v="0"/>
  </r>
  <r>
    <x v="6"/>
    <n v="8"/>
    <s v="Agosto"/>
    <s v="E-Cl"/>
    <s v="Termoeléctrica Tocopilla"/>
    <s v="U14"/>
    <s v="Carbón"/>
    <n v="87470.26"/>
    <n v="37027.599999999999"/>
    <s v="Ton"/>
    <s v="SING"/>
    <n v="97518.257126399985"/>
    <n v="7.2159386879999995E-2"/>
    <d v="1993-01-01T00:00:00"/>
    <b v="1"/>
    <b v="0"/>
    <x v="0"/>
  </r>
  <r>
    <x v="6"/>
    <n v="8"/>
    <s v="Agosto"/>
    <s v="E-Cl"/>
    <s v="Termoeléctrica Tocopilla"/>
    <s v="U13"/>
    <s v="Carbón"/>
    <n v="2219"/>
    <n v="1000.8"/>
    <s v="Ton"/>
    <s v="SING"/>
    <n v="2635.7709311999997"/>
    <n v="1.9503590399999999E-3"/>
    <d v="1993-01-01T00:00:00"/>
    <b v="1"/>
    <b v="0"/>
    <x v="0"/>
  </r>
  <r>
    <x v="6"/>
    <n v="8"/>
    <s v="Agosto"/>
    <s v="Eléctrica Ventanas"/>
    <s v="Nueva Ventanas"/>
    <m/>
    <s v="Carbón"/>
    <n v="173861"/>
    <n v="60477.896572000005"/>
    <s v="Ton"/>
    <s v="SIC"/>
    <n v="159278.45899739981"/>
    <n v="0.11785932483951361"/>
    <d v="2010-02-11T00:00:00"/>
    <b v="1"/>
    <b v="0"/>
    <x v="0"/>
  </r>
  <r>
    <x v="6"/>
    <n v="8"/>
    <s v="Agosto"/>
    <s v="Enel"/>
    <s v="Bocamina"/>
    <m/>
    <s v="Carbón"/>
    <n v="29955"/>
    <n v="10699.925999999999"/>
    <s v="Ton"/>
    <s v="SIC"/>
    <n v="28180.009908863998"/>
    <n v="2.0852015788800003E-2"/>
    <d v="1970-01-01T00:00:00"/>
    <b v="1"/>
    <b v="0"/>
    <x v="0"/>
  </r>
  <r>
    <x v="6"/>
    <n v="8"/>
    <s v="Agosto"/>
    <s v="Guacolda"/>
    <s v="Guacolda 1"/>
    <m/>
    <s v="Carbón"/>
    <n v="109579"/>
    <n v="37081.533599999995"/>
    <s v="Ton"/>
    <s v="SIC"/>
    <n v="97660.300107110379"/>
    <n v="7.2264492679680006E-2"/>
    <d v="1995-01-01T00:00:00"/>
    <b v="1"/>
    <b v="0"/>
    <x v="0"/>
  </r>
  <r>
    <x v="6"/>
    <n v="8"/>
    <s v="Agosto"/>
    <s v="Guacolda"/>
    <s v="Guacolda 2"/>
    <m/>
    <s v="Carbón"/>
    <n v="107038"/>
    <n v="36221.659199999995"/>
    <s v="Ton"/>
    <s v="SIC"/>
    <n v="95395.679855308787"/>
    <n v="7.058876944895999E-2"/>
    <d v="1996-01-01T00:00:00"/>
    <b v="1"/>
    <b v="0"/>
    <x v="0"/>
  </r>
  <r>
    <x v="6"/>
    <n v="8"/>
    <s v="Agosto"/>
    <s v="Guacolda"/>
    <s v="Guacolda 3"/>
    <m/>
    <s v="Carbón"/>
    <n v="111620"/>
    <n v="35238.434000000001"/>
    <s v="Ton"/>
    <s v="SIC"/>
    <n v="92806.195042175998"/>
    <n v="6.8672660179200012E-2"/>
    <d v="2009-01-01T00:00:00"/>
    <b v="1"/>
    <b v="0"/>
    <x v="0"/>
  </r>
  <r>
    <x v="6"/>
    <n v="8"/>
    <s v="Agosto"/>
    <s v="Guacolda"/>
    <s v="Guacolda 4"/>
    <m/>
    <s v="Carbón"/>
    <n v="105993"/>
    <n v="33944.258249999999"/>
    <s v="Ton"/>
    <s v="SIC"/>
    <n v="89397.77095972799"/>
    <n v="6.6150570477599993E-2"/>
    <d v="2010-01-01T00:00:00"/>
    <b v="1"/>
    <b v="0"/>
    <x v="0"/>
  </r>
  <r>
    <x v="6"/>
    <n v="8"/>
    <s v="Agosto"/>
    <s v="Hornitos"/>
    <s v="Termoeléctrica Hornitos"/>
    <s v="CTH"/>
    <s v="Carbón"/>
    <n v="112269"/>
    <n v="39383.699999999997"/>
    <s v="Ton"/>
    <s v="SING"/>
    <n v="103723.43287679998"/>
    <n v="7.6750954560000001E-2"/>
    <d v="2011-08-05T00:00:00"/>
    <b v="0"/>
    <b v="0"/>
    <x v="1"/>
  </r>
  <r>
    <x v="6"/>
    <n v="9"/>
    <s v="Septiembre"/>
    <s v="Aes Gener"/>
    <s v="Campiche"/>
    <m/>
    <s v="Carbón"/>
    <n v="193039"/>
    <n v="68953.530800000008"/>
    <s v="Ton"/>
    <s v="SIC"/>
    <n v="181600.4317408512"/>
    <n v="0.13437664082304002"/>
    <d v="2013-03-15T00:00:00"/>
    <b v="0"/>
    <b v="0"/>
    <x v="1"/>
  </r>
  <r>
    <x v="6"/>
    <n v="9"/>
    <s v="Septiembre"/>
    <s v="Aes Gener"/>
    <s v="Termoeléctrica Norgener"/>
    <s v="NTO1"/>
    <s v="Carbón"/>
    <n v="97069.584099999993"/>
    <n v="36381.5"/>
    <s v="Ton"/>
    <s v="SING"/>
    <n v="95816.646815999993"/>
    <n v="7.0900267200000006E-2"/>
    <d v="1997-04-07T00:00:00"/>
    <b v="1"/>
    <b v="0"/>
    <x v="0"/>
  </r>
  <r>
    <x v="6"/>
    <n v="9"/>
    <s v="Septiembre"/>
    <s v="Aes Gener"/>
    <s v="Termoeléctrica Norgener"/>
    <s v="NTO1"/>
    <s v="Carbón"/>
    <n v="97069.584099999993"/>
    <n v="36381.5"/>
    <s v="Ton"/>
    <s v="SING"/>
    <n v="95816.646815999993"/>
    <n v="7.0900267200000006E-2"/>
    <d v="1997-04-07T00:00:00"/>
    <b v="1"/>
    <b v="0"/>
    <x v="0"/>
  </r>
  <r>
    <x v="6"/>
    <n v="9"/>
    <s v="Septiembre"/>
    <s v="Aes Gener"/>
    <s v="Termoeléctrica Norgener"/>
    <s v="NTO2"/>
    <s v="Carbón"/>
    <n v="30737.998100000001"/>
    <n v="11475.1"/>
    <s v="Ton"/>
    <s v="SING"/>
    <n v="30221.557766400001"/>
    <n v="2.2362674880000002E-2"/>
    <d v="1997-04-07T00:00:00"/>
    <b v="1"/>
    <b v="0"/>
    <x v="0"/>
  </r>
  <r>
    <x v="6"/>
    <n v="9"/>
    <s v="Septiembre"/>
    <s v="Aes Gener"/>
    <s v="Termoeléctrica Norgener"/>
    <s v="NTO2"/>
    <s v="Carbón"/>
    <n v="30737.998100000001"/>
    <n v="11475.1"/>
    <s v="Ton"/>
    <s v="SING"/>
    <n v="30221.557766400001"/>
    <n v="2.2362674880000002E-2"/>
    <d v="1997-04-07T00:00:00"/>
    <b v="1"/>
    <b v="0"/>
    <x v="0"/>
  </r>
  <r>
    <x v="6"/>
    <n v="9"/>
    <s v="Septiembre"/>
    <s v="Aes Gener"/>
    <s v="Ventanas 1"/>
    <m/>
    <s v="Carbón"/>
    <n v="61968"/>
    <n v="24302.300399999996"/>
    <s v="Ton"/>
    <s v="SIC"/>
    <n v="64004.093680665588"/>
    <n v="4.736032301952E-2"/>
    <d v="1964-01-01T00:00:00"/>
    <b v="1"/>
    <b v="0"/>
    <x v="0"/>
  </r>
  <r>
    <x v="6"/>
    <n v="9"/>
    <s v="Septiembre"/>
    <s v="Aes Gener"/>
    <s v="Ventanas 2"/>
    <m/>
    <s v="Carbón"/>
    <n v="68246"/>
    <n v="25684.791576"/>
    <s v="Ton"/>
    <s v="SIC"/>
    <n v="67645.110921214451"/>
    <n v="5.0054521823308801E-2"/>
    <d v="1977-01-01T00:00:00"/>
    <b v="1"/>
    <b v="0"/>
    <x v="0"/>
  </r>
  <r>
    <x v="6"/>
    <n v="9"/>
    <s v="Septiembre"/>
    <s v="Andina"/>
    <s v="Termoeléctrica Andina"/>
    <s v="CTA"/>
    <s v="Carbón"/>
    <n v="97055"/>
    <n v="35220"/>
    <s v="Ton"/>
    <s v="SING"/>
    <n v="92757.646079999991"/>
    <n v="6.8636736000000018E-2"/>
    <d v="2011-07-15T00:00:00"/>
    <b v="0"/>
    <b v="0"/>
    <x v="1"/>
  </r>
  <r>
    <x v="6"/>
    <n v="9"/>
    <s v="Septiembre"/>
    <s v="Angamos"/>
    <s v="Termoeléctrica Angamos"/>
    <s v="ANG1"/>
    <s v="Carbón"/>
    <n v="182138.80410000001"/>
    <n v="68541.399999999994"/>
    <s v="Ton"/>
    <s v="SING"/>
    <n v="180515.01768959998"/>
    <n v="0.13357348032000002"/>
    <d v="2011-04-11T00:00:00"/>
    <b v="0"/>
    <b v="1"/>
    <x v="2"/>
  </r>
  <r>
    <x v="6"/>
    <n v="9"/>
    <s v="Septiembre"/>
    <s v="Angamos"/>
    <s v="Termoeléctrica Angamos"/>
    <s v="ANG2"/>
    <s v="Carbón"/>
    <n v="167194.6545"/>
    <n v="62793.9"/>
    <s v="Ton"/>
    <s v="SING"/>
    <n v="165378.0338496"/>
    <n v="0.12237275232000001"/>
    <d v="2011-04-11T00:00:00"/>
    <b v="0"/>
    <b v="1"/>
    <x v="2"/>
  </r>
  <r>
    <x v="6"/>
    <n v="9"/>
    <s v="Septiembre"/>
    <s v="Celta"/>
    <s v="Termoeléctrica Tarapacá"/>
    <s v="CTTAR"/>
    <s v="Carbón"/>
    <n v="89318.778999999995"/>
    <n v="37451.9"/>
    <s v="Ton"/>
    <s v="SING"/>
    <n v="98635.720761600009"/>
    <n v="7.2986262720000014E-2"/>
    <d v="1995-01-01T00:00:00"/>
    <b v="1"/>
    <b v="0"/>
    <x v="0"/>
  </r>
  <r>
    <x v="6"/>
    <n v="9"/>
    <s v="Septiembre"/>
    <s v="Colbún"/>
    <s v="Santa María"/>
    <m/>
    <s v="Carbón"/>
    <n v="194790"/>
    <n v="63375.627744000005"/>
    <s v="Ton"/>
    <s v="SIC"/>
    <n v="166910.109266774"/>
    <n v="0.12350642334750721"/>
    <d v="2012-08-15T00:00:00"/>
    <b v="0"/>
    <b v="0"/>
    <x v="1"/>
  </r>
  <r>
    <x v="6"/>
    <n v="9"/>
    <s v="Septiembre"/>
    <s v="E-Cl"/>
    <s v="Termoeléctrica Mejillones"/>
    <s v="CTM1"/>
    <s v="Carbón"/>
    <n v="98318"/>
    <n v="39900.800000000003"/>
    <s v="Ton"/>
    <s v="SING"/>
    <n v="105085.30053120002"/>
    <n v="7.7758679040000014E-2"/>
    <d v="1998-03-31T00:00:00"/>
    <b v="1"/>
    <b v="0"/>
    <x v="0"/>
  </r>
  <r>
    <x v="6"/>
    <n v="9"/>
    <s v="Septiembre"/>
    <s v="E-Cl"/>
    <s v="Termoeléctrica Mejillones"/>
    <s v="CTM2"/>
    <s v="Carbón"/>
    <n v="107709"/>
    <n v="41986.9"/>
    <s v="Ton"/>
    <s v="SING"/>
    <n v="110579.3870016"/>
    <n v="8.1824070720000017E-2"/>
    <d v="1998-03-31T00:00:00"/>
    <b v="1"/>
    <b v="0"/>
    <x v="0"/>
  </r>
  <r>
    <x v="6"/>
    <n v="9"/>
    <s v="Septiembre"/>
    <s v="E-Cl"/>
    <s v="Termoeléctrica Tocopilla"/>
    <s v="U14"/>
    <s v="Carbón"/>
    <n v="82347.335999999996"/>
    <n v="34853.1"/>
    <s v="Ton"/>
    <s v="SING"/>
    <n v="91791.35475839999"/>
    <n v="6.792172128E-2"/>
    <d v="1993-01-01T00:00:00"/>
    <b v="1"/>
    <b v="0"/>
    <x v="0"/>
  </r>
  <r>
    <x v="6"/>
    <n v="9"/>
    <s v="Septiembre"/>
    <s v="E-Cl"/>
    <s v="Termoeléctrica Tocopilla"/>
    <s v="U15"/>
    <s v="Carbón"/>
    <n v="80505.960000000006"/>
    <n v="32902.800000000003"/>
    <s v="Ton"/>
    <s v="SING"/>
    <n v="86654.919859200003"/>
    <n v="6.4120976640000008E-2"/>
    <d v="1993-01-01T00:00:00"/>
    <b v="1"/>
    <b v="0"/>
    <x v="0"/>
  </r>
  <r>
    <x v="6"/>
    <n v="9"/>
    <s v="Septiembre"/>
    <s v="E-Cl"/>
    <s v="Termoeléctrica Tocopilla"/>
    <s v="U13"/>
    <s v="Carbón"/>
    <n v="35040.660000000003"/>
    <n v="15965.6"/>
    <s v="Ton"/>
    <s v="SING"/>
    <n v="42048.025958399994"/>
    <n v="3.1113761280000003E-2"/>
    <d v="1993-01-01T00:00:00"/>
    <b v="1"/>
    <b v="0"/>
    <x v="0"/>
  </r>
  <r>
    <x v="6"/>
    <n v="9"/>
    <s v="Septiembre"/>
    <s v="E-Cl"/>
    <s v="Termoeléctrica Tocopilla"/>
    <s v="U12"/>
    <s v="Carbón"/>
    <n v="47715.33"/>
    <n v="22782.1"/>
    <s v="Ton"/>
    <s v="SING"/>
    <n v="60000.396614399993"/>
    <n v="4.4397756480000002E-2"/>
    <d v="1993-01-01T00:00:00"/>
    <b v="1"/>
    <b v="0"/>
    <x v="0"/>
  </r>
  <r>
    <x v="6"/>
    <n v="9"/>
    <s v="Septiembre"/>
    <s v="Eléctrica Ventanas"/>
    <s v="Nueva Ventanas"/>
    <m/>
    <s v="Carbón"/>
    <n v="199326"/>
    <n v="69335.947752000007"/>
    <s v="Ton"/>
    <s v="SIC"/>
    <n v="182607.58950032335"/>
    <n v="0.13512189497909766"/>
    <d v="2010-02-11T00:00:00"/>
    <b v="1"/>
    <b v="0"/>
    <x v="0"/>
  </r>
  <r>
    <x v="6"/>
    <n v="9"/>
    <s v="Septiembre"/>
    <s v="Guacolda"/>
    <s v="Guacolda 1"/>
    <m/>
    <s v="Carbón"/>
    <n v="43039"/>
    <n v="14564.397599999998"/>
    <s v="Ton"/>
    <s v="SIC"/>
    <n v="38357.729640806392"/>
    <n v="2.8383098042880001E-2"/>
    <d v="1995-01-01T00:00:00"/>
    <b v="1"/>
    <b v="0"/>
    <x v="0"/>
  </r>
  <r>
    <x v="6"/>
    <n v="9"/>
    <s v="Septiembre"/>
    <s v="Guacolda"/>
    <s v="Guacolda 2"/>
    <m/>
    <s v="Carbón"/>
    <n v="102552"/>
    <n v="34703.596799999999"/>
    <s v="Ton"/>
    <s v="SIC"/>
    <n v="91397.613562675193"/>
    <n v="6.7630369443840002E-2"/>
    <d v="1996-01-01T00:00:00"/>
    <b v="1"/>
    <b v="0"/>
    <x v="0"/>
  </r>
  <r>
    <x v="6"/>
    <n v="9"/>
    <s v="Septiembre"/>
    <s v="Guacolda"/>
    <s v="Guacolda 3"/>
    <m/>
    <s v="Carbón"/>
    <n v="106696"/>
    <n v="33683.927199999998"/>
    <s v="Ton"/>
    <s v="SIC"/>
    <n v="88712.146445260791"/>
    <n v="6.5643237327360007E-2"/>
    <d v="2009-01-01T00:00:00"/>
    <b v="1"/>
    <b v="0"/>
    <x v="0"/>
  </r>
  <r>
    <x v="6"/>
    <n v="9"/>
    <s v="Septiembre"/>
    <s v="Guacolda"/>
    <s v="Guacolda 4"/>
    <m/>
    <s v="Carbón"/>
    <n v="106714"/>
    <n v="34175.158499999998"/>
    <s v="Ton"/>
    <s v="SIC"/>
    <n v="90005.884635743991"/>
    <n v="6.6600548884800007E-2"/>
    <d v="2010-01-01T00:00:00"/>
    <b v="1"/>
    <b v="0"/>
    <x v="0"/>
  </r>
  <r>
    <x v="6"/>
    <n v="9"/>
    <s v="Septiembre"/>
    <s v="Hornitos"/>
    <s v="Termoeléctrica Hornitos"/>
    <s v="CTH"/>
    <s v="Carbón"/>
    <n v="100257"/>
    <n v="35285.199999999997"/>
    <s v="Ton"/>
    <s v="SING"/>
    <n v="92929.360972799986"/>
    <n v="6.8763797760000009E-2"/>
    <d v="2011-08-05T00:00:00"/>
    <b v="0"/>
    <b v="0"/>
    <x v="1"/>
  </r>
  <r>
    <x v="6"/>
    <n v="10"/>
    <s v="Octubre"/>
    <s v="Aes Gener"/>
    <s v="Campiche"/>
    <m/>
    <s v="Carbón"/>
    <n v="191123"/>
    <n v="68269.135599999994"/>
    <s v="Ton"/>
    <s v="SIC"/>
    <n v="179797.96474083836"/>
    <n v="0.13304289145728002"/>
    <d v="2013-03-15T00:00:00"/>
    <b v="0"/>
    <b v="0"/>
    <x v="1"/>
  </r>
  <r>
    <x v="6"/>
    <n v="10"/>
    <s v="Octubre"/>
    <s v="Aes Gener"/>
    <s v="Termoeléctrica Norgener"/>
    <s v="NTO2"/>
    <s v="Carbón"/>
    <n v="92876.672200000001"/>
    <n v="34578.199999999997"/>
    <s v="Ton"/>
    <s v="SING"/>
    <n v="91067.360524799995"/>
    <n v="6.7385996160000003E-2"/>
    <d v="1997-04-07T00:00:00"/>
    <b v="1"/>
    <b v="0"/>
    <x v="0"/>
  </r>
  <r>
    <x v="6"/>
    <n v="10"/>
    <s v="Octubre"/>
    <s v="Aes Gener"/>
    <s v="Termoeléctrica Norgener"/>
    <s v="NTO1"/>
    <s v="Carbón"/>
    <n v="26751.315999999999"/>
    <n v="10105.299999999999"/>
    <s v="Ton"/>
    <s v="SING"/>
    <n v="26613.964819199999"/>
    <n v="1.9693208640000001E-2"/>
    <d v="1997-04-07T00:00:00"/>
    <b v="1"/>
    <b v="0"/>
    <x v="0"/>
  </r>
  <r>
    <x v="6"/>
    <n v="10"/>
    <s v="Octubre"/>
    <s v="Aes Gener"/>
    <s v="Termoeléctrica Norgener"/>
    <s v="NTO1"/>
    <s v="Carbón"/>
    <n v="26751.315999999999"/>
    <n v="10105.299999999999"/>
    <s v="Ton"/>
    <s v="SING"/>
    <n v="26613.964819199999"/>
    <n v="1.9693208640000001E-2"/>
    <d v="1997-04-07T00:00:00"/>
    <b v="1"/>
    <b v="0"/>
    <x v="0"/>
  </r>
  <r>
    <x v="6"/>
    <n v="10"/>
    <s v="Octubre"/>
    <s v="Aes Gener"/>
    <s v="Termoeléctrica Norgener"/>
    <s v="NTO2"/>
    <s v="Carbón"/>
    <n v="92876.672200000001"/>
    <n v="34578.199999999997"/>
    <s v="Ton"/>
    <s v="SING"/>
    <n v="91067.360524799995"/>
    <n v="6.7385996160000003E-2"/>
    <d v="1997-04-07T00:00:00"/>
    <b v="1"/>
    <b v="0"/>
    <x v="0"/>
  </r>
  <r>
    <x v="6"/>
    <n v="10"/>
    <s v="Octubre"/>
    <s v="Aes Gener"/>
    <s v="Ventanas 1"/>
    <m/>
    <s v="Carbón"/>
    <n v="47858"/>
    <n v="18768.711149999999"/>
    <s v="Ton"/>
    <s v="SIC"/>
    <n v="49430.478882153591"/>
    <n v="3.6576464289120002E-2"/>
    <d v="1964-01-01T00:00:00"/>
    <b v="1"/>
    <b v="0"/>
    <x v="0"/>
  </r>
  <r>
    <x v="6"/>
    <n v="10"/>
    <s v="Octubre"/>
    <s v="Aes Gener"/>
    <s v="Ventanas 2"/>
    <m/>
    <s v="Carbón"/>
    <n v="121580"/>
    <n v="45757.362479999996"/>
    <s v="Ton"/>
    <s v="SIC"/>
    <n v="120509.5182985267"/>
    <n v="8.9171948001024001E-2"/>
    <d v="1977-01-01T00:00:00"/>
    <b v="1"/>
    <b v="0"/>
    <x v="0"/>
  </r>
  <r>
    <x v="6"/>
    <n v="10"/>
    <s v="Octubre"/>
    <s v="Andina"/>
    <s v="Termoeléctrica Andina"/>
    <s v="CTA"/>
    <s v="Carbón"/>
    <n v="76072"/>
    <n v="27707.7"/>
    <s v="Ton"/>
    <s v="SING"/>
    <n v="72972.772012799993"/>
    <n v="5.3996765760000009E-2"/>
    <d v="2011-07-15T00:00:00"/>
    <b v="0"/>
    <b v="0"/>
    <x v="1"/>
  </r>
  <r>
    <x v="6"/>
    <n v="10"/>
    <s v="Octubre"/>
    <s v="Angamos"/>
    <s v="Termoeléctrica Angamos"/>
    <s v="ANG1"/>
    <s v="Carbón"/>
    <n v="177002.709"/>
    <n v="66919.399999999994"/>
    <s v="Ton"/>
    <s v="SING"/>
    <n v="176243.21468159996"/>
    <n v="0.13041252671999998"/>
    <d v="2011-04-11T00:00:00"/>
    <b v="0"/>
    <b v="1"/>
    <x v="2"/>
  </r>
  <r>
    <x v="6"/>
    <n v="10"/>
    <s v="Octubre"/>
    <s v="Angamos"/>
    <s v="Termoeléctrica Angamos"/>
    <s v="ANG2"/>
    <s v="Carbón"/>
    <n v="192177.57010000001"/>
    <n v="72169.899999999994"/>
    <s v="Ton"/>
    <s v="SING"/>
    <n v="190071.26751359997"/>
    <n v="0.14064470112000002"/>
    <d v="2011-04-11T00:00:00"/>
    <b v="0"/>
    <b v="1"/>
    <x v="2"/>
  </r>
  <r>
    <x v="6"/>
    <n v="10"/>
    <s v="Octubre"/>
    <s v="Celta"/>
    <s v="Termoeléctrica Tarapacá"/>
    <s v="CTTAR"/>
    <s v="Carbón"/>
    <n v="89864.972999999998"/>
    <n v="37771.300000000003"/>
    <s v="Ton"/>
    <s v="SING"/>
    <n v="99476.913043200009"/>
    <n v="7.3608709440000017E-2"/>
    <d v="1995-01-01T00:00:00"/>
    <b v="1"/>
    <b v="0"/>
    <x v="0"/>
  </r>
  <r>
    <x v="6"/>
    <n v="10"/>
    <s v="Octubre"/>
    <s v="Colbún"/>
    <s v="Santa María"/>
    <m/>
    <s v="Carbón"/>
    <n v="154281"/>
    <n v="50195.878761599997"/>
    <s v="Ton"/>
    <s v="SIC"/>
    <n v="132199.07884279048"/>
    <n v="9.7821728530606084E-2"/>
    <d v="2012-08-15T00:00:00"/>
    <b v="0"/>
    <b v="0"/>
    <x v="1"/>
  </r>
  <r>
    <x v="6"/>
    <n v="10"/>
    <s v="Octubre"/>
    <s v="E-Cl"/>
    <s v="Termoeléctrica Mejillones"/>
    <s v="CTM1"/>
    <s v="Carbón"/>
    <n v="110989"/>
    <n v="45061.1"/>
    <s v="Ton"/>
    <s v="SING"/>
    <n v="118675.79687039998"/>
    <n v="8.7815071680000009E-2"/>
    <d v="1998-03-31T00:00:00"/>
    <b v="1"/>
    <b v="0"/>
    <x v="0"/>
  </r>
  <r>
    <x v="6"/>
    <n v="10"/>
    <s v="Octubre"/>
    <s v="E-Cl"/>
    <s v="Termoeléctrica Mejillones"/>
    <s v="CTM2"/>
    <s v="Carbón"/>
    <n v="108454"/>
    <n v="42241.2"/>
    <s v="Ton"/>
    <s v="SING"/>
    <n v="111249.12775679998"/>
    <n v="8.2319650559999999E-2"/>
    <d v="1998-03-31T00:00:00"/>
    <b v="1"/>
    <b v="0"/>
    <x v="0"/>
  </r>
  <r>
    <x v="6"/>
    <n v="10"/>
    <s v="Octubre"/>
    <s v="E-Cl"/>
    <s v="Termoeléctrica Tocopilla"/>
    <s v="U13"/>
    <s v="Carbón"/>
    <n v="58174.85"/>
    <n v="26510.2"/>
    <s v="Ton"/>
    <s v="SING"/>
    <n v="69818.959372800004"/>
    <n v="5.1663077760000009E-2"/>
    <d v="1993-01-01T00:00:00"/>
    <b v="1"/>
    <b v="0"/>
    <x v="0"/>
  </r>
  <r>
    <x v="6"/>
    <n v="10"/>
    <s v="Octubre"/>
    <s v="E-Cl"/>
    <s v="Termoeléctrica Tocopilla"/>
    <s v="U15"/>
    <s v="Carbón"/>
    <n v="82371.149999999994"/>
    <n v="33605.599999999999"/>
    <s v="Ton"/>
    <s v="SING"/>
    <n v="88505.858918399987"/>
    <n v="6.5490593279999995E-2"/>
    <d v="1993-01-01T00:00:00"/>
    <b v="1"/>
    <b v="0"/>
    <x v="0"/>
  </r>
  <r>
    <x v="6"/>
    <n v="10"/>
    <s v="Octubre"/>
    <s v="E-Cl"/>
    <s v="Termoeléctrica Tocopilla"/>
    <s v="U14"/>
    <s v="Carbón"/>
    <n v="84669.52"/>
    <n v="35862.800000000003"/>
    <s v="Ton"/>
    <s v="SING"/>
    <n v="94450.565299199996"/>
    <n v="6.9889424640000017E-2"/>
    <d v="1993-01-01T00:00:00"/>
    <b v="1"/>
    <b v="0"/>
    <x v="0"/>
  </r>
  <r>
    <x v="6"/>
    <n v="10"/>
    <s v="Octubre"/>
    <s v="E-Cl"/>
    <s v="Termoeléctrica Tocopilla"/>
    <s v="U12"/>
    <s v="Carbón"/>
    <n v="49555.8"/>
    <n v="23662.1"/>
    <s v="Ton"/>
    <s v="SING"/>
    <n v="62318.020934399989"/>
    <n v="4.6112700479999998E-2"/>
    <d v="1993-01-01T00:00:00"/>
    <b v="1"/>
    <b v="0"/>
    <x v="0"/>
  </r>
  <r>
    <x v="6"/>
    <n v="10"/>
    <s v="Octubre"/>
    <s v="Eléctrica Ventanas"/>
    <s v="Nueva Ventanas"/>
    <m/>
    <s v="Carbón"/>
    <n v="118495"/>
    <n v="41218.722739999997"/>
    <s v="Ton"/>
    <s v="SIC"/>
    <n v="108556.26620631936"/>
    <n v="8.0327046875712016E-2"/>
    <d v="2010-02-11T00:00:00"/>
    <b v="1"/>
    <b v="0"/>
    <x v="0"/>
  </r>
  <r>
    <x v="6"/>
    <n v="10"/>
    <s v="Octubre"/>
    <s v="Guacolda"/>
    <s v="Guacolda 1"/>
    <m/>
    <s v="Carbón"/>
    <n v="107844"/>
    <n v="36494.409599999992"/>
    <s v="Ton"/>
    <s v="SIC"/>
    <n v="96114.012764774365"/>
    <n v="7.1120305428479982E-2"/>
    <d v="1995-01-01T00:00:00"/>
    <b v="1"/>
    <b v="0"/>
    <x v="0"/>
  </r>
  <r>
    <x v="6"/>
    <n v="10"/>
    <s v="Octubre"/>
    <s v="Guacolda"/>
    <s v="Guacolda 2"/>
    <m/>
    <s v="Carbón"/>
    <n v="89806"/>
    <n v="30390.350399999999"/>
    <s v="Ton"/>
    <s v="SIC"/>
    <n v="80037.971795865597"/>
    <n v="5.9224714859520002E-2"/>
    <d v="1996-01-01T00:00:00"/>
    <b v="1"/>
    <b v="0"/>
    <x v="0"/>
  </r>
  <r>
    <x v="6"/>
    <n v="10"/>
    <s v="Octubre"/>
    <s v="Guacolda"/>
    <s v="Guacolda 3"/>
    <m/>
    <s v="Carbón"/>
    <n v="41522"/>
    <n v="13108.4954"/>
    <s v="Ton"/>
    <s v="SIC"/>
    <n v="34523.372429145602"/>
    <n v="2.5545835835520003E-2"/>
    <d v="2009-01-01T00:00:00"/>
    <b v="1"/>
    <b v="0"/>
    <x v="0"/>
  </r>
  <r>
    <x v="6"/>
    <n v="10"/>
    <s v="Octubre"/>
    <s v="Guacolda"/>
    <s v="Guacolda 4"/>
    <m/>
    <s v="Carbón"/>
    <n v="111656.60000000002"/>
    <n v="35758.026150000005"/>
    <s v="Ton"/>
    <s v="SIC"/>
    <n v="94174.626182313601"/>
    <n v="6.9685241361120018E-2"/>
    <d v="2010-01-01T00:00:00"/>
    <b v="1"/>
    <b v="0"/>
    <x v="0"/>
  </r>
  <r>
    <x v="6"/>
    <n v="10"/>
    <s v="Octubre"/>
    <s v="Hornitos"/>
    <s v="Termoeléctrica Hornitos"/>
    <s v="CTH"/>
    <s v="Carbón"/>
    <n v="114702"/>
    <n v="40174.400000000001"/>
    <s v="Ton"/>
    <s v="SING"/>
    <n v="105805.8710016"/>
    <n v="7.8291870720000017E-2"/>
    <d v="2011-08-05T00:00:00"/>
    <b v="0"/>
    <b v="0"/>
    <x v="1"/>
  </r>
  <r>
    <x v="6"/>
    <n v="11"/>
    <s v="Noviembre"/>
    <s v="Aes Gener"/>
    <s v="Campiche"/>
    <m/>
    <s v="Carbón"/>
    <n v="192748"/>
    <n v="68849.585600000006"/>
    <s v="Ton"/>
    <s v="SIC"/>
    <n v="181326.67500963842"/>
    <n v="0.13417407241728002"/>
    <d v="2013-03-15T00:00:00"/>
    <b v="0"/>
    <b v="0"/>
    <x v="1"/>
  </r>
  <r>
    <x v="6"/>
    <n v="11"/>
    <s v="Noviembre"/>
    <s v="Aes Gener"/>
    <s v="Termoeléctrica Norgener"/>
    <s v="NTO2"/>
    <s v="Carbón"/>
    <n v="94067.898499999996"/>
    <n v="34999.800000000003"/>
    <s v="Ton"/>
    <s v="SING"/>
    <n v="92177.713267200001"/>
    <n v="6.8207610240000008E-2"/>
    <d v="1997-04-07T00:00:00"/>
    <b v="1"/>
    <b v="0"/>
    <x v="0"/>
  </r>
  <r>
    <x v="6"/>
    <n v="11"/>
    <s v="Noviembre"/>
    <s v="Aes Gener"/>
    <s v="Termoeléctrica Norgener"/>
    <s v="NTO2"/>
    <s v="Carbón"/>
    <n v="94067.898499999996"/>
    <n v="34999.800000000003"/>
    <s v="Ton"/>
    <s v="SING"/>
    <n v="92177.713267200001"/>
    <n v="6.8207610240000008E-2"/>
    <d v="1997-04-07T00:00:00"/>
    <b v="1"/>
    <b v="0"/>
    <x v="0"/>
  </r>
  <r>
    <x v="6"/>
    <n v="11"/>
    <s v="Noviembre"/>
    <s v="Aes Gener"/>
    <s v="Termoeléctrica Norgener"/>
    <s v="NTO1"/>
    <s v="Carbón"/>
    <n v="80954.579400000002"/>
    <n v="30410.799999999999"/>
    <s v="Ton"/>
    <s v="SING"/>
    <n v="80091.829171199992"/>
    <n v="5.926456704E-2"/>
    <d v="1997-04-07T00:00:00"/>
    <b v="1"/>
    <b v="0"/>
    <x v="0"/>
  </r>
  <r>
    <x v="6"/>
    <n v="11"/>
    <s v="Noviembre"/>
    <s v="Aes Gener"/>
    <s v="Termoeléctrica Norgener"/>
    <s v="NTO1"/>
    <s v="Carbón"/>
    <n v="80954.579400000002"/>
    <n v="30410.799999999999"/>
    <s v="Ton"/>
    <s v="SING"/>
    <n v="80091.829171199992"/>
    <n v="5.926456704E-2"/>
    <d v="1997-04-07T00:00:00"/>
    <b v="1"/>
    <b v="0"/>
    <x v="0"/>
  </r>
  <r>
    <x v="6"/>
    <n v="11"/>
    <s v="Noviembre"/>
    <s v="Aes Gener"/>
    <s v="Ventanas 1"/>
    <m/>
    <s v="Carbón"/>
    <n v="67910"/>
    <n v="26632.604249999997"/>
    <s v="Ton"/>
    <s v="SIC"/>
    <n v="70141.331039471988"/>
    <n v="5.1901619162399999E-2"/>
    <d v="1964-01-01T00:00:00"/>
    <b v="1"/>
    <b v="0"/>
    <x v="0"/>
  </r>
  <r>
    <x v="6"/>
    <n v="11"/>
    <s v="Noviembre"/>
    <s v="Aes Gener"/>
    <s v="Ventanas 2"/>
    <m/>
    <s v="Carbón"/>
    <n v="99489"/>
    <n v="37443.282083999999"/>
    <s v="Ton"/>
    <s v="SIC"/>
    <n v="98613.024066475773"/>
    <n v="7.2969468125299197E-2"/>
    <d v="1977-01-01T00:00:00"/>
    <b v="1"/>
    <b v="0"/>
    <x v="0"/>
  </r>
  <r>
    <x v="6"/>
    <n v="11"/>
    <s v="Noviembre"/>
    <s v="Andina"/>
    <s v="Termoeléctrica Andina"/>
    <s v="CTA"/>
    <s v="Carbón"/>
    <n v="80697"/>
    <n v="29315.1"/>
    <s v="Ton"/>
    <s v="SING"/>
    <n v="77206.123526399999"/>
    <n v="5.7129266880000001E-2"/>
    <d v="2011-07-15T00:00:00"/>
    <b v="0"/>
    <b v="0"/>
    <x v="1"/>
  </r>
  <r>
    <x v="6"/>
    <n v="11"/>
    <s v="Noviembre"/>
    <s v="Angamos"/>
    <s v="Termoeléctrica Angamos"/>
    <s v="ANG1"/>
    <s v="Carbón"/>
    <n v="144354.39910000001"/>
    <n v="55522.7"/>
    <s v="Ton"/>
    <s v="SING"/>
    <n v="146228.1361728"/>
    <n v="0.10820263776000001"/>
    <d v="2011-04-11T00:00:00"/>
    <b v="0"/>
    <b v="1"/>
    <x v="2"/>
  </r>
  <r>
    <x v="6"/>
    <n v="11"/>
    <s v="Noviembre"/>
    <s v="Angamos"/>
    <s v="Termoeléctrica Angamos"/>
    <s v="ANG2"/>
    <s v="Carbón"/>
    <n v="174055.09390000001"/>
    <n v="65801.100000000006"/>
    <s v="Ton"/>
    <s v="SING"/>
    <n v="173297.98823039999"/>
    <n v="0.12823318368000003"/>
    <d v="2011-04-11T00:00:00"/>
    <b v="0"/>
    <b v="1"/>
    <x v="2"/>
  </r>
  <r>
    <x v="6"/>
    <n v="11"/>
    <s v="Noviembre"/>
    <s v="Celta"/>
    <s v="Termoeléctrica Tarapacá"/>
    <s v="CTTAR"/>
    <s v="Carbón"/>
    <n v="74904.172000000006"/>
    <n v="31536.1"/>
    <s v="Ton"/>
    <s v="SING"/>
    <n v="83055.491270399987"/>
    <n v="6.145755168E-2"/>
    <d v="1995-01-01T00:00:00"/>
    <b v="1"/>
    <b v="0"/>
    <x v="0"/>
  </r>
  <r>
    <x v="6"/>
    <n v="11"/>
    <s v="Noviembre"/>
    <s v="Colbún"/>
    <s v="Santa María"/>
    <m/>
    <s v="Carbón"/>
    <n v="114582"/>
    <n v="37279.666195199992"/>
    <s v="Ton"/>
    <s v="SIC"/>
    <n v="98182.114790315187"/>
    <n v="7.2650613481205759E-2"/>
    <d v="2012-08-15T00:00:00"/>
    <b v="0"/>
    <b v="0"/>
    <x v="1"/>
  </r>
  <r>
    <x v="6"/>
    <n v="11"/>
    <s v="Noviembre"/>
    <s v="E-Cl"/>
    <s v="Termoeléctrica Mejillones"/>
    <s v="CTM2"/>
    <s v="Carbón"/>
    <n v="106190"/>
    <n v="41364.699999999997"/>
    <s v="Ton"/>
    <s v="SING"/>
    <n v="108940.72126079998"/>
    <n v="8.061152735999999E-2"/>
    <d v="1998-03-31T00:00:00"/>
    <b v="1"/>
    <b v="0"/>
    <x v="0"/>
  </r>
  <r>
    <x v="6"/>
    <n v="11"/>
    <s v="Noviembre"/>
    <s v="E-Cl"/>
    <s v="Termoeléctrica Mejillones"/>
    <s v="CTM1"/>
    <s v="Carbón"/>
    <n v="95446"/>
    <n v="38732.400000000001"/>
    <s v="Ton"/>
    <s v="SING"/>
    <n v="102008.1275136"/>
    <n v="7.5481701120000008E-2"/>
    <d v="1998-03-31T00:00:00"/>
    <b v="1"/>
    <b v="0"/>
    <x v="0"/>
  </r>
  <r>
    <x v="6"/>
    <n v="11"/>
    <s v="Noviembre"/>
    <s v="E-Cl"/>
    <s v="Termoeléctrica Tocopilla"/>
    <s v="U15"/>
    <s v="Carbón"/>
    <n v="82447.434999999998"/>
    <n v="33630"/>
    <s v="Ton"/>
    <s v="SING"/>
    <n v="88570.120319999987"/>
    <n v="6.5538144000000007E-2"/>
    <d v="1993-01-01T00:00:00"/>
    <b v="1"/>
    <b v="0"/>
    <x v="0"/>
  </r>
  <r>
    <x v="6"/>
    <n v="11"/>
    <s v="Noviembre"/>
    <s v="E-Cl"/>
    <s v="Termoeléctrica Tocopilla"/>
    <s v="U13"/>
    <s v="Carbón"/>
    <n v="45692.455000000002"/>
    <n v="20828.599999999999"/>
    <s v="Ton"/>
    <s v="SING"/>
    <n v="54855.533990399992"/>
    <n v="4.0590775680000003E-2"/>
    <d v="1993-01-01T00:00:00"/>
    <b v="1"/>
    <b v="0"/>
    <x v="0"/>
  </r>
  <r>
    <x v="6"/>
    <n v="11"/>
    <s v="Noviembre"/>
    <s v="E-Cl"/>
    <s v="Termoeléctrica Tocopilla"/>
    <s v="U14"/>
    <s v="Carbón"/>
    <n v="67128.23"/>
    <n v="28433.599999999999"/>
    <s v="Ton"/>
    <s v="SING"/>
    <n v="74884.548710399991"/>
    <n v="5.5411399680000001E-2"/>
    <d v="1993-01-01T00:00:00"/>
    <b v="1"/>
    <b v="0"/>
    <x v="0"/>
  </r>
  <r>
    <x v="6"/>
    <n v="11"/>
    <s v="Noviembre"/>
    <s v="E-Cl"/>
    <s v="Termoeléctrica Tocopilla"/>
    <s v="U12"/>
    <s v="Carbón"/>
    <n v="22184.239000000001"/>
    <n v="10599.7"/>
    <s v="Ton"/>
    <s v="SING"/>
    <n v="27916.048300800001"/>
    <n v="2.0656695360000005E-2"/>
    <d v="1993-01-01T00:00:00"/>
    <b v="1"/>
    <b v="0"/>
    <x v="0"/>
  </r>
  <r>
    <x v="6"/>
    <n v="11"/>
    <s v="Noviembre"/>
    <s v="Eléctrica Ventanas"/>
    <s v="Nueva Ventanas"/>
    <m/>
    <s v="Carbón"/>
    <n v="137504"/>
    <n v="47831.041408000005"/>
    <s v="Ton"/>
    <s v="SIC"/>
    <n v="125970.89183875892"/>
    <n v="9.3213133495910427E-2"/>
    <d v="2010-02-11T00:00:00"/>
    <b v="1"/>
    <b v="0"/>
    <x v="0"/>
  </r>
  <r>
    <x v="6"/>
    <n v="11"/>
    <s v="Noviembre"/>
    <s v="Guacolda"/>
    <s v="Guacolda 1"/>
    <m/>
    <s v="Carbón"/>
    <n v="98453"/>
    <n v="33316.495199999998"/>
    <s v="Ton"/>
    <s v="SIC"/>
    <n v="87744.454014412782"/>
    <n v="6.4927185845760002E-2"/>
    <d v="1995-01-01T00:00:00"/>
    <b v="1"/>
    <b v="0"/>
    <x v="0"/>
  </r>
  <r>
    <x v="6"/>
    <n v="11"/>
    <s v="Noviembre"/>
    <s v="Guacolda"/>
    <s v="Guacolda 2"/>
    <m/>
    <s v="Carbón"/>
    <n v="97764"/>
    <n v="33083.337599999999"/>
    <s v="Ton"/>
    <s v="SIC"/>
    <n v="87130.395236966389"/>
    <n v="6.4472808314880017E-2"/>
    <d v="1996-01-01T00:00:00"/>
    <b v="1"/>
    <b v="0"/>
    <x v="0"/>
  </r>
  <r>
    <x v="6"/>
    <n v="11"/>
    <s v="Noviembre"/>
    <s v="Guacolda"/>
    <s v="Guacolda 3"/>
    <m/>
    <s v="Carbón"/>
    <n v="94717"/>
    <n v="29902.156899999998"/>
    <s v="Ton"/>
    <s v="SIC"/>
    <n v="78752.234149881595"/>
    <n v="5.8273323366720003E-2"/>
    <d v="2009-01-01T00:00:00"/>
    <b v="1"/>
    <b v="0"/>
    <x v="0"/>
  </r>
  <r>
    <x v="6"/>
    <n v="11"/>
    <s v="Noviembre"/>
    <s v="Guacolda"/>
    <s v="Guacolda 4"/>
    <m/>
    <s v="Carbón"/>
    <n v="64360.400000000009"/>
    <n v="20611.418100000003"/>
    <s v="Ton"/>
    <s v="SIC"/>
    <n v="54283.549838918407"/>
    <n v="4.0167531593280008E-2"/>
    <d v="2010-01-01T00:00:00"/>
    <b v="1"/>
    <b v="0"/>
    <x v="0"/>
  </r>
  <r>
    <x v="6"/>
    <n v="11"/>
    <s v="Noviembre"/>
    <s v="Hornitos"/>
    <s v="Termoeléctrica Hornitos"/>
    <s v="CTH"/>
    <s v="Carbón"/>
    <n v="103294"/>
    <n v="36434.800000000003"/>
    <s v="Ton"/>
    <s v="SING"/>
    <n v="95957.021107200009"/>
    <n v="7.1004138240000014E-2"/>
    <d v="2011-08-05T00:00:00"/>
    <b v="0"/>
    <b v="0"/>
    <x v="1"/>
  </r>
  <r>
    <x v="6"/>
    <n v="12"/>
    <s v="Diciembre"/>
    <s v="Aes Gener"/>
    <s v="Campiche"/>
    <m/>
    <s v="Carbón"/>
    <n v="178588"/>
    <n v="63791.633600000001"/>
    <s v="Ton"/>
    <s v="SIC"/>
    <n v="168005.72891351039"/>
    <n v="0.12431713555968001"/>
    <d v="2013-03-15T00:00:00"/>
    <b v="0"/>
    <b v="0"/>
    <x v="1"/>
  </r>
  <r>
    <x v="6"/>
    <n v="12"/>
    <s v="Diciembre"/>
    <s v="Aes Gener"/>
    <s v="Termoeléctrica Norgener"/>
    <s v="NTO1"/>
    <s v="Carbón"/>
    <n v="96486.077900000004"/>
    <n v="36183.699999999997"/>
    <s v="Ton"/>
    <s v="SING"/>
    <n v="95295.708076799987"/>
    <n v="7.0514794559999996E-2"/>
    <d v="1997-04-07T00:00:00"/>
    <b v="1"/>
    <b v="0"/>
    <x v="0"/>
  </r>
  <r>
    <x v="6"/>
    <n v="12"/>
    <s v="Diciembre"/>
    <s v="Aes Gener"/>
    <s v="Termoeléctrica Norgener"/>
    <s v="NTO2"/>
    <s v="Carbón"/>
    <n v="93142.748099999997"/>
    <n v="34736.699999999997"/>
    <s v="Ton"/>
    <s v="SING"/>
    <n v="91484.796268799982"/>
    <n v="6.7694880960000009E-2"/>
    <d v="1997-04-07T00:00:00"/>
    <b v="1"/>
    <b v="0"/>
    <x v="0"/>
  </r>
  <r>
    <x v="6"/>
    <n v="12"/>
    <s v="Diciembre"/>
    <s v="Aes Gener"/>
    <s v="Termoeléctrica Norgener"/>
    <s v="NTO1"/>
    <s v="Carbón"/>
    <n v="96486.077900000004"/>
    <n v="36183.699999999997"/>
    <s v="Ton"/>
    <s v="SING"/>
    <n v="95295.708076799987"/>
    <n v="7.0514794559999996E-2"/>
    <d v="1997-04-07T00:00:00"/>
    <b v="1"/>
    <b v="0"/>
    <x v="0"/>
  </r>
  <r>
    <x v="6"/>
    <n v="12"/>
    <s v="Diciembre"/>
    <s v="Aes Gener"/>
    <s v="Termoeléctrica Norgener"/>
    <s v="NTO2"/>
    <s v="Carbón"/>
    <n v="93142.748099999997"/>
    <n v="34736.699999999997"/>
    <s v="Ton"/>
    <s v="SING"/>
    <n v="91484.796268799982"/>
    <n v="6.7694880960000009E-2"/>
    <d v="1997-04-07T00:00:00"/>
    <b v="1"/>
    <b v="0"/>
    <x v="0"/>
  </r>
  <r>
    <x v="6"/>
    <n v="12"/>
    <s v="Diciembre"/>
    <s v="Aes Gener"/>
    <s v="Ventanas 1"/>
    <m/>
    <s v="Carbón"/>
    <n v="47012"/>
    <n v="18436.931099999998"/>
    <s v="Ton"/>
    <s v="SIC"/>
    <n v="48556.681708550394"/>
    <n v="3.5929891327680007E-2"/>
    <d v="1964-01-01T00:00:00"/>
    <b v="1"/>
    <b v="0"/>
    <x v="0"/>
  </r>
  <r>
    <x v="6"/>
    <n v="12"/>
    <s v="Diciembre"/>
    <s v="Aes Gener"/>
    <s v="Ventanas 2"/>
    <m/>
    <s v="Carbón"/>
    <n v="121711"/>
    <n v="45806.665115999996"/>
    <s v="Ton"/>
    <s v="SIC"/>
    <n v="120639.36487606501"/>
    <n v="8.9268028978060798E-2"/>
    <d v="1977-01-01T00:00:00"/>
    <b v="1"/>
    <b v="0"/>
    <x v="0"/>
  </r>
  <r>
    <x v="6"/>
    <n v="12"/>
    <s v="Diciembre"/>
    <s v="Andina"/>
    <s v="Termoeléctrica Andina"/>
    <s v="CTA"/>
    <s v="Carbón"/>
    <n v="100319"/>
    <n v="36088.5"/>
    <s v="Ton"/>
    <s v="SING"/>
    <n v="95044.983263999995"/>
    <n v="7.0329268800000011E-2"/>
    <d v="2011-07-15T00:00:00"/>
    <b v="0"/>
    <b v="0"/>
    <x v="1"/>
  </r>
  <r>
    <x v="6"/>
    <n v="12"/>
    <s v="Diciembre"/>
    <s v="Angamos"/>
    <s v="Termoeléctrica Angamos"/>
    <s v="ANG1"/>
    <s v="Carbón"/>
    <n v="170389.03270000001"/>
    <n v="64736.5"/>
    <s v="Ton"/>
    <s v="SING"/>
    <n v="170494.18953599999"/>
    <n v="0.12615849120000003"/>
    <d v="2011-04-11T00:00:00"/>
    <b v="0"/>
    <b v="1"/>
    <x v="2"/>
  </r>
  <r>
    <x v="6"/>
    <n v="12"/>
    <s v="Diciembre"/>
    <s v="Angamos"/>
    <s v="Termoeléctrica Angamos"/>
    <s v="ANG2"/>
    <s v="Carbón"/>
    <n v="189693.85399999999"/>
    <n v="71423.399999999994"/>
    <s v="Ton"/>
    <s v="SING"/>
    <n v="188105.23733759997"/>
    <n v="0.13918992192000001"/>
    <d v="2011-04-11T00:00:00"/>
    <b v="0"/>
    <b v="1"/>
    <x v="2"/>
  </r>
  <r>
    <x v="6"/>
    <n v="12"/>
    <s v="Diciembre"/>
    <s v="Celta"/>
    <s v="Termoeléctrica Tarapacá"/>
    <s v="CTTAR"/>
    <s v="Carbón"/>
    <n v="78808.83"/>
    <n v="33095.599999999999"/>
    <s v="Ton"/>
    <s v="SING"/>
    <n v="87162.690278399983"/>
    <n v="6.4496705279999997E-2"/>
    <d v="1995-01-01T00:00:00"/>
    <b v="1"/>
    <b v="0"/>
    <x v="0"/>
  </r>
  <r>
    <x v="6"/>
    <n v="12"/>
    <s v="Diciembre"/>
    <s v="Colbún"/>
    <s v="Santa María"/>
    <m/>
    <s v="Carbón"/>
    <n v="258469"/>
    <n v="84093.819638399989"/>
    <s v="Ton"/>
    <s v="SIC"/>
    <n v="221474.86540414707"/>
    <n v="0.16388203571131393"/>
    <d v="2012-08-15T00:00:00"/>
    <b v="0"/>
    <b v="0"/>
    <x v="1"/>
  </r>
  <r>
    <x v="6"/>
    <n v="12"/>
    <s v="Diciembre"/>
    <s v="E-Cl"/>
    <s v="Termoeléctrica Mejillones"/>
    <s v="CTM2"/>
    <s v="Carbón"/>
    <n v="101939"/>
    <n v="39707.1"/>
    <s v="Ton"/>
    <s v="SING"/>
    <n v="104575.1598144"/>
    <n v="7.7381196480000011E-2"/>
    <d v="1998-03-31T00:00:00"/>
    <b v="1"/>
    <b v="0"/>
    <x v="0"/>
  </r>
  <r>
    <x v="6"/>
    <n v="12"/>
    <s v="Diciembre"/>
    <s v="E-Cl"/>
    <s v="Termoeléctrica Mejillones"/>
    <s v="CTM1"/>
    <s v="Carbón"/>
    <n v="108274"/>
    <n v="43914.400000000001"/>
    <s v="Ton"/>
    <s v="SING"/>
    <n v="115655.77436159999"/>
    <n v="8.5580382720000014E-2"/>
    <d v="1998-03-31T00:00:00"/>
    <b v="1"/>
    <b v="0"/>
    <x v="0"/>
  </r>
  <r>
    <x v="6"/>
    <n v="12"/>
    <s v="Diciembre"/>
    <s v="E-Cl"/>
    <s v="Termoeléctrica Tocopilla"/>
    <s v="U12"/>
    <s v="Carbón"/>
    <n v="6869.02"/>
    <n v="3281.4"/>
    <s v="Ton"/>
    <s v="SING"/>
    <n v="8642.1050496000007"/>
    <n v="6.3947923200000012E-3"/>
    <d v="1993-01-01T00:00:00"/>
    <b v="1"/>
    <b v="0"/>
    <x v="0"/>
  </r>
  <r>
    <x v="6"/>
    <n v="12"/>
    <s v="Diciembre"/>
    <s v="E-Cl"/>
    <s v="Termoeléctrica Tocopilla"/>
    <s v="U13"/>
    <s v="Carbón"/>
    <n v="8862.2000000000007"/>
    <n v="4037.5"/>
    <s v="Ton"/>
    <s v="SING"/>
    <n v="10633.418399999999"/>
    <n v="7.8682800000000001E-3"/>
    <d v="1993-01-01T00:00:00"/>
    <b v="1"/>
    <b v="0"/>
    <x v="0"/>
  </r>
  <r>
    <x v="6"/>
    <n v="12"/>
    <s v="Diciembre"/>
    <s v="E-Cl"/>
    <s v="Termoeléctrica Tocopilla"/>
    <s v="U15"/>
    <s v="Carbón"/>
    <n v="86698.964999999997"/>
    <n v="35288.300000000003"/>
    <s v="Ton"/>
    <s v="SING"/>
    <n v="92937.525331199999"/>
    <n v="6.8769839040000003E-2"/>
    <d v="1993-01-01T00:00:00"/>
    <b v="1"/>
    <b v="0"/>
    <x v="0"/>
  </r>
  <r>
    <x v="6"/>
    <n v="12"/>
    <s v="Diciembre"/>
    <s v="E-Cl"/>
    <s v="Termoeléctrica Tocopilla"/>
    <s v="U14"/>
    <s v="Carbón"/>
    <n v="87400.918000000005"/>
    <n v="36996.699999999997"/>
    <s v="Ton"/>
    <s v="SING"/>
    <n v="97436.876908799997"/>
    <n v="7.2099168960000001E-2"/>
    <d v="1993-01-01T00:00:00"/>
    <b v="1"/>
    <b v="0"/>
    <x v="0"/>
  </r>
  <r>
    <x v="6"/>
    <n v="12"/>
    <s v="Diciembre"/>
    <s v="Eléctrica Ventanas"/>
    <s v="Nueva Ventanas"/>
    <m/>
    <s v="Carbón"/>
    <n v="185538"/>
    <n v="64539.764375999999"/>
    <s v="Ton"/>
    <s v="SIC"/>
    <n v="169976.05400555365"/>
    <n v="0.12577509281594881"/>
    <d v="2010-02-11T00:00:00"/>
    <b v="1"/>
    <b v="0"/>
    <x v="0"/>
  </r>
  <r>
    <x v="6"/>
    <n v="12"/>
    <s v="Diciembre"/>
    <s v="Guacolda"/>
    <s v="Guacolda 1"/>
    <m/>
    <s v="Carbón"/>
    <n v="100311"/>
    <n v="33945.242399999996"/>
    <s v="Ton"/>
    <s v="SIC"/>
    <n v="89400.362880153582"/>
    <n v="6.6152488389119996E-2"/>
    <d v="1995-01-01T00:00:00"/>
    <b v="1"/>
    <b v="0"/>
    <x v="0"/>
  </r>
  <r>
    <x v="6"/>
    <n v="12"/>
    <s v="Diciembre"/>
    <s v="Guacolda"/>
    <s v="Guacolda 2"/>
    <m/>
    <s v="Carbón"/>
    <n v="101961.73999999999"/>
    <n v="34503.852815999991"/>
    <s v="Ton"/>
    <s v="SIC"/>
    <n v="90871.555022797795"/>
    <n v="6.7241108367820782E-2"/>
    <d v="1996-01-01T00:00:00"/>
    <b v="1"/>
    <b v="0"/>
    <x v="0"/>
  </r>
  <r>
    <x v="6"/>
    <n v="12"/>
    <s v="Diciembre"/>
    <s v="Guacolda"/>
    <s v="Guacolda 3"/>
    <m/>
    <s v="Carbón"/>
    <n v="109495"/>
    <n v="34567.571499999998"/>
    <s v="Ton"/>
    <s v="SIC"/>
    <n v="91039.368626975993"/>
    <n v="6.7365283339199999E-2"/>
    <d v="2009-01-01T00:00:00"/>
    <b v="1"/>
    <b v="0"/>
    <x v="0"/>
  </r>
  <r>
    <x v="6"/>
    <n v="12"/>
    <s v="Diciembre"/>
    <s v="Guacolda"/>
    <s v="Guacolda 4"/>
    <m/>
    <s v="Carbón"/>
    <n v="85928"/>
    <n v="27518.441999999999"/>
    <s v="Ton"/>
    <s v="SIC"/>
    <n v="72474.330031487989"/>
    <n v="5.3627939769600001E-2"/>
    <d v="2010-01-01T00:00:00"/>
    <b v="1"/>
    <b v="0"/>
    <x v="0"/>
  </r>
  <r>
    <x v="6"/>
    <n v="12"/>
    <s v="Diciembre"/>
    <s v="Hornitos"/>
    <s v="Termoeléctrica Hornitos"/>
    <s v="CTH"/>
    <s v="Carbón"/>
    <n v="106325"/>
    <n v="37522.1"/>
    <s v="Ton"/>
    <s v="SING"/>
    <n v="98820.603974400001"/>
    <n v="7.3123068480000011E-2"/>
    <d v="2011-08-05T00:00:00"/>
    <b v="0"/>
    <b v="0"/>
    <x v="1"/>
  </r>
  <r>
    <x v="7"/>
    <n v="1"/>
    <s v="Enero"/>
    <s v="Aes Gener"/>
    <s v="Campiche"/>
    <m/>
    <s v="Carbón"/>
    <n v="195853"/>
    <n v="69958.691599999991"/>
    <s v="Ton"/>
    <s v="SIC"/>
    <n v="184247.68755402236"/>
    <n v="0.13633549819007998"/>
    <d v="2013-03-15T00:00:00"/>
    <b v="0"/>
    <b v="0"/>
    <x v="1"/>
  </r>
  <r>
    <x v="7"/>
    <n v="1"/>
    <s v="Enero"/>
    <s v="Aes Gener"/>
    <s v="Termoeléctrica Norgener"/>
    <s v="NTO1"/>
    <s v="Carbón"/>
    <n v="98597.363700000002"/>
    <n v="36989.800000000003"/>
    <s v="Ton"/>
    <s v="SING"/>
    <n v="97418.704627200015"/>
    <n v="7.2085722240000025E-2"/>
    <d v="1997-04-07T00:00:00"/>
    <b v="1"/>
    <b v="0"/>
    <x v="0"/>
  </r>
  <r>
    <x v="7"/>
    <n v="1"/>
    <s v="Enero"/>
    <s v="Aes Gener"/>
    <s v="Termoeléctrica Norgener"/>
    <s v="NTO2"/>
    <s v="Carbón"/>
    <n v="92608.444300000003"/>
    <n v="34413.4"/>
    <s v="Ton"/>
    <s v="SING"/>
    <n v="90633.332697599995"/>
    <n v="6.7064833920000011E-2"/>
    <d v="1997-04-07T00:00:00"/>
    <b v="1"/>
    <b v="0"/>
    <x v="0"/>
  </r>
  <r>
    <x v="7"/>
    <n v="1"/>
    <s v="Enero"/>
    <s v="Aes Gener"/>
    <s v="Ventanas 1"/>
    <m/>
    <s v="Carbón"/>
    <n v="57303"/>
    <n v="22472.804024999998"/>
    <s v="Ton"/>
    <s v="SIC"/>
    <n v="59185.814939697586"/>
    <n v="4.3795000483920002E-2"/>
    <d v="1964-01-01T00:00:00"/>
    <b v="1"/>
    <b v="0"/>
    <x v="0"/>
  </r>
  <r>
    <x v="7"/>
    <n v="1"/>
    <s v="Enero"/>
    <s v="Aes Gener"/>
    <s v="Ventanas 2"/>
    <m/>
    <s v="Carbón"/>
    <n v="86841"/>
    <n v="32683.131395999997"/>
    <s v="Ton"/>
    <s v="SIC"/>
    <n v="86076.386564914937"/>
    <n v="6.3692886464524798E-2"/>
    <d v="1977-01-01T00:00:00"/>
    <b v="1"/>
    <b v="0"/>
    <x v="0"/>
  </r>
  <r>
    <x v="7"/>
    <n v="1"/>
    <s v="Enero"/>
    <s v="Andina"/>
    <s v="Termoeléctrica Andina"/>
    <s v="CTA"/>
    <s v="Carbón"/>
    <n v="115825"/>
    <n v="41612.1"/>
    <s v="Ton"/>
    <s v="SING"/>
    <n v="109592.28973439998"/>
    <n v="8.1093660479999996E-2"/>
    <d v="2011-07-15T00:00:00"/>
    <b v="0"/>
    <b v="0"/>
    <x v="1"/>
  </r>
  <r>
    <x v="7"/>
    <n v="1"/>
    <s v="Enero"/>
    <s v="Angamos"/>
    <s v="Termoeléctrica Angamos"/>
    <s v="ANG1"/>
    <s v="Carbón"/>
    <n v="159065.08549999999"/>
    <n v="60389.2"/>
    <s v="Ton"/>
    <s v="SING"/>
    <n v="159044.86202879998"/>
    <n v="0.11768647296"/>
    <d v="2011-04-11T00:00:00"/>
    <b v="0"/>
    <b v="1"/>
    <x v="2"/>
  </r>
  <r>
    <x v="7"/>
    <n v="1"/>
    <s v="Enero"/>
    <s v="Angamos"/>
    <s v="Termoeléctrica Angamos"/>
    <s v="ANG2"/>
    <s v="Carbón"/>
    <n v="165473.63089999999"/>
    <n v="62359.3"/>
    <s v="Ton"/>
    <s v="SING"/>
    <n v="164233.44347520001"/>
    <n v="0.12152580384000003"/>
    <d v="2011-04-11T00:00:00"/>
    <b v="0"/>
    <b v="1"/>
    <x v="2"/>
  </r>
  <r>
    <x v="7"/>
    <n v="1"/>
    <s v="Enero"/>
    <s v="Celta"/>
    <s v="Termoeléctrica Tarapacá"/>
    <s v="CTTAR"/>
    <s v="Carbón"/>
    <n v="102374.886"/>
    <n v="42932.5"/>
    <s v="Ton"/>
    <s v="SING"/>
    <n v="113069.77967999999"/>
    <n v="8.3666856000000012E-2"/>
    <d v="1995-01-01T00:00:00"/>
    <b v="1"/>
    <b v="0"/>
    <x v="0"/>
  </r>
  <r>
    <x v="7"/>
    <n v="1"/>
    <s v="Enero"/>
    <s v="Colbún"/>
    <s v="Santa María"/>
    <m/>
    <s v="Carbón"/>
    <n v="273020"/>
    <n v="88828.039871999994"/>
    <s v="Ton"/>
    <s v="SIC"/>
    <n v="233943.210801451"/>
    <n v="0.17310808410255363"/>
    <d v="2012-08-15T00:00:00"/>
    <b v="0"/>
    <b v="0"/>
    <x v="1"/>
  </r>
  <r>
    <x v="7"/>
    <n v="1"/>
    <s v="Enero"/>
    <s v="E-Cl"/>
    <s v="Termoeléctrica Mejillones"/>
    <s v="CTM2"/>
    <s v="Carbón"/>
    <n v="30408"/>
    <n v="11862.6"/>
    <s v="Ton"/>
    <s v="SING"/>
    <n v="31242.102566400001"/>
    <n v="2.3117834880000004E-2"/>
    <d v="1998-03-31T00:00:00"/>
    <b v="1"/>
    <b v="0"/>
    <x v="0"/>
  </r>
  <r>
    <x v="7"/>
    <n v="1"/>
    <s v="Enero"/>
    <s v="E-Cl"/>
    <s v="Termoeléctrica Mejillones"/>
    <s v="CTM1"/>
    <s v="Carbón"/>
    <n v="103442"/>
    <n v="41847.199999999997"/>
    <s v="Ton"/>
    <s v="SING"/>
    <n v="110211.46414079999"/>
    <n v="8.1551823359999998E-2"/>
    <d v="1998-03-31T00:00:00"/>
    <b v="1"/>
    <b v="0"/>
    <x v="0"/>
  </r>
  <r>
    <x v="7"/>
    <n v="1"/>
    <s v="Enero"/>
    <s v="E-Cl"/>
    <s v="Termoeléctrica Tocopilla"/>
    <s v="U15"/>
    <s v="Carbón"/>
    <n v="84901.86"/>
    <n v="34659.699999999997"/>
    <s v="Ton"/>
    <s v="SING"/>
    <n v="91282.004140799982"/>
    <n v="6.7544823359999992E-2"/>
    <d v="1993-01-01T00:00:00"/>
    <b v="1"/>
    <b v="0"/>
    <x v="0"/>
  </r>
  <r>
    <x v="7"/>
    <n v="1"/>
    <s v="Enero"/>
    <s v="E-Cl"/>
    <s v="Termoeléctrica Tocopilla"/>
    <s v="U14"/>
    <s v="Carbón"/>
    <n v="83959.360000000001"/>
    <n v="35620.300000000003"/>
    <s v="Ton"/>
    <s v="SING"/>
    <n v="93811.901779199994"/>
    <n v="6.9416840640000005E-2"/>
    <d v="1993-01-01T00:00:00"/>
    <b v="1"/>
    <b v="0"/>
    <x v="0"/>
  </r>
  <r>
    <x v="7"/>
    <n v="1"/>
    <s v="Enero"/>
    <s v="E-Cl"/>
    <s v="Termoeléctrica Tocopilla"/>
    <s v="U13"/>
    <s v="Carbón"/>
    <n v="36808.300000000003"/>
    <n v="16776.599999999999"/>
    <s v="Ton"/>
    <s v="SING"/>
    <n v="44183.927462399988"/>
    <n v="3.269423808E-2"/>
    <d v="1993-01-01T00:00:00"/>
    <b v="1"/>
    <b v="0"/>
    <x v="0"/>
  </r>
  <r>
    <x v="7"/>
    <n v="1"/>
    <s v="Enero"/>
    <s v="E-Cl"/>
    <s v="Termoeléctrica Tocopilla"/>
    <s v="U12"/>
    <s v="Carbón"/>
    <n v="33267.31"/>
    <n v="15877.4"/>
    <s v="Ton"/>
    <s v="SING"/>
    <n v="41815.736793599994"/>
    <n v="3.0941877120000006E-2"/>
    <d v="1993-01-01T00:00:00"/>
    <b v="1"/>
    <b v="0"/>
    <x v="0"/>
  </r>
  <r>
    <x v="7"/>
    <n v="1"/>
    <s v="Enero"/>
    <s v="Eléctrica Ventanas"/>
    <s v="Nueva Ventanas"/>
    <m/>
    <s v="Carbón"/>
    <n v="201841"/>
    <n v="70210.795532000004"/>
    <s v="Ton"/>
    <s v="SIC"/>
    <n v="184911.64460398923"/>
    <n v="0.13682679833276162"/>
    <d v="2010-02-11T00:00:00"/>
    <b v="1"/>
    <b v="0"/>
    <x v="0"/>
  </r>
  <r>
    <x v="7"/>
    <n v="1"/>
    <s v="Enero"/>
    <s v="Guacolda"/>
    <s v="Guacolda 1"/>
    <m/>
    <s v="Carbón"/>
    <n v="98118"/>
    <n v="33203.131199999996"/>
    <s v="Ton"/>
    <s v="SIC"/>
    <n v="87445.891328716782"/>
    <n v="6.4706262082560001E-2"/>
    <d v="1995-01-01T00:00:00"/>
    <b v="1"/>
    <b v="0"/>
    <x v="0"/>
  </r>
  <r>
    <x v="7"/>
    <n v="1"/>
    <s v="Enero"/>
    <s v="Guacolda"/>
    <s v="Guacolda 2"/>
    <m/>
    <s v="Carbón"/>
    <n v="58093.58"/>
    <n v="19658.867471999998"/>
    <s v="Ton"/>
    <s v="SIC"/>
    <n v="51774.851541777403"/>
    <n v="3.8311200929433603E-2"/>
    <d v="1996-01-01T00:00:00"/>
    <b v="1"/>
    <b v="0"/>
    <x v="0"/>
  </r>
  <r>
    <x v="7"/>
    <n v="1"/>
    <s v="Enero"/>
    <s v="Guacolda"/>
    <s v="Guacolda 3"/>
    <m/>
    <s v="Carbón"/>
    <n v="108149"/>
    <n v="34142.639299999995"/>
    <s v="Ton"/>
    <s v="SIC"/>
    <n v="89920.239989395181"/>
    <n v="6.6537175467839993E-2"/>
    <d v="2009-01-01T00:00:00"/>
    <b v="1"/>
    <b v="0"/>
    <x v="0"/>
  </r>
  <r>
    <x v="7"/>
    <n v="1"/>
    <s v="Enero"/>
    <s v="Guacolda"/>
    <s v="Guacolda 4"/>
    <m/>
    <s v="Carbón"/>
    <n v="101455.4"/>
    <n v="32491.091849999993"/>
    <s v="Ton"/>
    <s v="SIC"/>
    <n v="85570.618926038384"/>
    <n v="6.3318639797279988E-2"/>
    <d v="2010-01-01T00:00:00"/>
    <b v="1"/>
    <b v="0"/>
    <x v="0"/>
  </r>
  <r>
    <x v="7"/>
    <n v="1"/>
    <s v="Enero"/>
    <s v="Hornitos"/>
    <s v="Termoeléctrica Hornitos"/>
    <s v="CTH"/>
    <s v="Carbón"/>
    <n v="105249"/>
    <n v="37186.699999999997"/>
    <s v="Ton"/>
    <s v="SING"/>
    <n v="97937.273068800001"/>
    <n v="7.246944096000002E-2"/>
    <d v="2011-08-05T00:00:00"/>
    <b v="0"/>
    <b v="0"/>
    <x v="1"/>
  </r>
  <r>
    <x v="7"/>
    <n v="2"/>
    <s v="Febrero"/>
    <s v="Aes Gener"/>
    <s v="Campiche"/>
    <m/>
    <s v="Carbón"/>
    <n v="179847"/>
    <n v="64241.348399999995"/>
    <s v="Ton"/>
    <s v="SIC"/>
    <n v="169190.12659253759"/>
    <n v="0.12519353976192002"/>
    <d v="2013-03-15T00:00:00"/>
    <b v="0"/>
    <b v="0"/>
    <x v="1"/>
  </r>
  <r>
    <x v="7"/>
    <n v="2"/>
    <s v="Febrero"/>
    <s v="Aes Gener"/>
    <s v="Termoeléctrica Norgener"/>
    <s v="NTO2"/>
    <s v="Carbón"/>
    <n v="86496.022700000001"/>
    <n v="32172.5"/>
    <s v="Ton"/>
    <s v="SING"/>
    <n v="84731.555039999992"/>
    <n v="6.2697768000000015E-2"/>
    <d v="1997-04-07T00:00:00"/>
    <b v="1"/>
    <b v="0"/>
    <x v="0"/>
  </r>
  <r>
    <x v="7"/>
    <n v="2"/>
    <s v="Febrero"/>
    <s v="Aes Gener"/>
    <s v="Termoeléctrica Norgener"/>
    <s v="NTO1"/>
    <s v="Carbón"/>
    <n v="83360.877399999998"/>
    <n v="31254.9"/>
    <s v="Ton"/>
    <s v="SING"/>
    <n v="82314.904953599995"/>
    <n v="6.090954912000001E-2"/>
    <d v="1997-04-07T00:00:00"/>
    <b v="1"/>
    <b v="0"/>
    <x v="0"/>
  </r>
  <r>
    <x v="7"/>
    <n v="2"/>
    <s v="Febrero"/>
    <s v="Aes Gener"/>
    <s v="Ventanas 2"/>
    <m/>
    <s v="Carbón"/>
    <n v="103234"/>
    <n v="38852.735304000002"/>
    <s v="Ton"/>
    <s v="SIC"/>
    <n v="102325.05027167386"/>
    <n v="7.5716210560435218E-2"/>
    <d v="1977-01-01T00:00:00"/>
    <b v="1"/>
    <b v="0"/>
    <x v="0"/>
  </r>
  <r>
    <x v="7"/>
    <n v="2"/>
    <s v="Febrero"/>
    <s v="Andina"/>
    <s v="Termoeléctrica Andina"/>
    <s v="CTA"/>
    <s v="Carbón"/>
    <n v="104055"/>
    <n v="37373.4"/>
    <s v="Ton"/>
    <s v="SING"/>
    <n v="98428.978137600003"/>
    <n v="7.283328192000002E-2"/>
    <d v="2011-07-15T00:00:00"/>
    <b v="0"/>
    <b v="0"/>
    <x v="1"/>
  </r>
  <r>
    <x v="7"/>
    <n v="2"/>
    <s v="Febrero"/>
    <s v="Angamos"/>
    <s v="Termoeléctrica Angamos"/>
    <s v="ANG2"/>
    <s v="Carbón"/>
    <n v="158353.628"/>
    <n v="60011.5"/>
    <s v="Ton"/>
    <s v="SING"/>
    <n v="158050.127136"/>
    <n v="0.11695041120000002"/>
    <d v="2011-04-11T00:00:00"/>
    <b v="0"/>
    <b v="1"/>
    <x v="2"/>
  </r>
  <r>
    <x v="7"/>
    <n v="2"/>
    <s v="Febrero"/>
    <s v="Angamos"/>
    <s v="Termoeléctrica Angamos"/>
    <s v="ANG1"/>
    <s v="Carbón"/>
    <n v="120903.25810000001"/>
    <n v="46903.6"/>
    <s v="Ton"/>
    <s v="SING"/>
    <n v="123528.32279039998"/>
    <n v="9.1405735680000003E-2"/>
    <d v="2011-04-11T00:00:00"/>
    <b v="0"/>
    <b v="1"/>
    <x v="2"/>
  </r>
  <r>
    <x v="7"/>
    <n v="2"/>
    <s v="Febrero"/>
    <s v="Celta"/>
    <s v="Termoeléctrica Tarapacá"/>
    <s v="CTTAR"/>
    <s v="Carbón"/>
    <n v="93110.991999999998"/>
    <n v="39039"/>
    <s v="Ton"/>
    <s v="SING"/>
    <n v="102815.60889599999"/>
    <n v="7.6079203200000015E-2"/>
    <d v="1995-01-01T00:00:00"/>
    <b v="1"/>
    <b v="0"/>
    <x v="0"/>
  </r>
  <r>
    <x v="7"/>
    <n v="2"/>
    <s v="Febrero"/>
    <s v="Colbún"/>
    <s v="Santa María"/>
    <m/>
    <s v="Carbón"/>
    <n v="246326"/>
    <n v="80143.05087359999"/>
    <s v="Ton"/>
    <s v="SIC"/>
    <n v="211069.86793596882"/>
    <n v="0.15618277754247167"/>
    <d v="2012-08-15T00:00:00"/>
    <b v="0"/>
    <b v="0"/>
    <x v="1"/>
  </r>
  <r>
    <x v="7"/>
    <n v="2"/>
    <s v="Febrero"/>
    <s v="E-Cl"/>
    <s v="Termoeléctrica Mejillones"/>
    <s v="CTM1"/>
    <s v="Carbón"/>
    <n v="96848"/>
    <n v="39262"/>
    <s v="Ton"/>
    <s v="SING"/>
    <n v="103402.915968"/>
    <n v="7.6513785600000023E-2"/>
    <d v="1998-03-31T00:00:00"/>
    <b v="1"/>
    <b v="0"/>
    <x v="0"/>
  </r>
  <r>
    <x v="7"/>
    <n v="2"/>
    <s v="Febrero"/>
    <s v="E-Cl"/>
    <s v="Termoeléctrica Mejillones"/>
    <s v="CTM2"/>
    <s v="Carbón"/>
    <n v="98989"/>
    <n v="38536.199999999997"/>
    <s v="Ton"/>
    <s v="SING"/>
    <n v="101491.40263679999"/>
    <n v="7.5099346560000002E-2"/>
    <d v="1998-03-31T00:00:00"/>
    <b v="1"/>
    <b v="0"/>
    <x v="0"/>
  </r>
  <r>
    <x v="7"/>
    <n v="2"/>
    <s v="Febrero"/>
    <s v="E-Cl"/>
    <s v="Termoeléctrica Tocopilla"/>
    <s v="U14"/>
    <s v="Carbón"/>
    <n v="79156.074999999997"/>
    <n v="33480.9"/>
    <s v="Ton"/>
    <s v="SING"/>
    <n v="88177.441017600009"/>
    <n v="6.5247577920000008E-2"/>
    <d v="1993-01-01T00:00:00"/>
    <b v="1"/>
    <b v="0"/>
    <x v="0"/>
  </r>
  <r>
    <x v="7"/>
    <n v="2"/>
    <s v="Febrero"/>
    <s v="E-Cl"/>
    <s v="Termoeléctrica Tocopilla"/>
    <s v="U13"/>
    <s v="Carbón"/>
    <n v="31831.62"/>
    <n v="14504.4"/>
    <s v="Ton"/>
    <s v="SING"/>
    <n v="38199.716121600002"/>
    <n v="2.8266174720000006E-2"/>
    <d v="1993-01-01T00:00:00"/>
    <b v="1"/>
    <b v="0"/>
    <x v="0"/>
  </r>
  <r>
    <x v="7"/>
    <n v="2"/>
    <s v="Febrero"/>
    <s v="E-Cl"/>
    <s v="Termoeléctrica Tocopilla"/>
    <s v="U12"/>
    <s v="Carbón"/>
    <n v="24762.16"/>
    <n v="11830.7"/>
    <s v="Ton"/>
    <s v="SING"/>
    <n v="31158.088684800001"/>
    <n v="2.3055668160000004E-2"/>
    <d v="1993-01-01T00:00:00"/>
    <b v="1"/>
    <b v="0"/>
    <x v="0"/>
  </r>
  <r>
    <x v="7"/>
    <n v="2"/>
    <s v="Febrero"/>
    <s v="E-Cl"/>
    <s v="Termoeléctrica Tocopilla"/>
    <s v="U15"/>
    <s v="Carbón"/>
    <n v="78237.514999999999"/>
    <n v="31879.7"/>
    <s v="Ton"/>
    <s v="SING"/>
    <n v="83960.418220799998"/>
    <n v="6.212715936000001E-2"/>
    <d v="1993-01-01T00:00:00"/>
    <b v="1"/>
    <b v="0"/>
    <x v="0"/>
  </r>
  <r>
    <x v="7"/>
    <n v="2"/>
    <s v="Febrero"/>
    <s v="Eléctrica Ventanas"/>
    <s v="Nueva Ventanas"/>
    <m/>
    <s v="Carbón"/>
    <n v="176691"/>
    <n v="61462.317732000003"/>
    <s v="Ton"/>
    <s v="SIC"/>
    <n v="161871.09356733007"/>
    <n v="0.11977776479612164"/>
    <d v="2010-02-11T00:00:00"/>
    <b v="1"/>
    <b v="0"/>
    <x v="0"/>
  </r>
  <r>
    <x v="7"/>
    <n v="2"/>
    <s v="Febrero"/>
    <s v="Guacolda"/>
    <s v="Guacolda 1"/>
    <m/>
    <s v="Carbón"/>
    <n v="99484"/>
    <n v="33665.385599999994"/>
    <s v="Ton"/>
    <s v="SIC"/>
    <n v="88663.314100838368"/>
    <n v="6.5607103457279992E-2"/>
    <d v="1995-01-01T00:00:00"/>
    <b v="1"/>
    <b v="0"/>
    <x v="0"/>
  </r>
  <r>
    <x v="7"/>
    <n v="2"/>
    <s v="Febrero"/>
    <s v="Guacolda"/>
    <s v="Guacolda 2"/>
    <m/>
    <s v="Carbón"/>
    <n v="80055"/>
    <n v="27090.611999999997"/>
    <s v="Ton"/>
    <s v="SIC"/>
    <n v="71347.569562367993"/>
    <n v="5.27941846656E-2"/>
    <d v="1996-01-01T00:00:00"/>
    <b v="1"/>
    <b v="0"/>
    <x v="0"/>
  </r>
  <r>
    <x v="7"/>
    <n v="2"/>
    <s v="Febrero"/>
    <s v="Guacolda"/>
    <s v="Guacolda 3"/>
    <m/>
    <s v="Carbón"/>
    <n v="102033"/>
    <n v="32211.818099999997"/>
    <s v="Ton"/>
    <s v="SIC"/>
    <n v="84835.105704518384"/>
    <n v="6.2774391113279995E-2"/>
    <d v="2009-01-01T00:00:00"/>
    <b v="1"/>
    <b v="0"/>
    <x v="0"/>
  </r>
  <r>
    <x v="7"/>
    <n v="2"/>
    <s v="Febrero"/>
    <s v="Guacolda"/>
    <s v="Guacolda 4"/>
    <m/>
    <s v="Carbón"/>
    <n v="97952.199999999983"/>
    <n v="31369.192049999991"/>
    <s v="Ton"/>
    <s v="SIC"/>
    <n v="82615.911811171172"/>
    <n v="6.1132281467039987E-2"/>
    <d v="2010-01-01T00:00:00"/>
    <b v="1"/>
    <b v="0"/>
    <x v="0"/>
  </r>
  <r>
    <x v="7"/>
    <n v="2"/>
    <s v="Febrero"/>
    <s v="Hornitos"/>
    <s v="Termoeléctrica Hornitos"/>
    <s v="CTH"/>
    <s v="Carbón"/>
    <n v="98540"/>
    <n v="34683.5"/>
    <s v="Ton"/>
    <s v="SING"/>
    <n v="91344.685343999998"/>
    <n v="6.7591204800000013E-2"/>
    <d v="2011-08-05T00:00:00"/>
    <b v="0"/>
    <b v="0"/>
    <x v="1"/>
  </r>
  <r>
    <x v="7"/>
    <n v="3"/>
    <s v="Marzo"/>
    <s v="Aes Gener"/>
    <s v="Campiche"/>
    <m/>
    <s v="Carbón"/>
    <n v="190277"/>
    <n v="67966.944399999993"/>
    <s v="Ton"/>
    <s v="SIC"/>
    <n v="179002.09465628155"/>
    <n v="0.13245398124672"/>
    <d v="2013-03-15T00:00:00"/>
    <b v="0"/>
    <b v="0"/>
    <x v="1"/>
  </r>
  <r>
    <x v="7"/>
    <n v="3"/>
    <s v="Marzo"/>
    <s v="Aes Gener"/>
    <s v="Termoeléctrica Norgener"/>
    <s v="NTO1"/>
    <s v="Carbón"/>
    <n v="94451.999400000001"/>
    <n v="35425.599999999999"/>
    <s v="Ton"/>
    <s v="SING"/>
    <n v="93299.127398399985"/>
    <n v="6.9037409280000003E-2"/>
    <d v="1997-04-07T00:00:00"/>
    <b v="1"/>
    <b v="0"/>
    <x v="0"/>
  </r>
  <r>
    <x v="7"/>
    <n v="3"/>
    <s v="Marzo"/>
    <s v="Aes Gener"/>
    <s v="Termoeléctrica Norgener"/>
    <s v="NTO2"/>
    <s v="Carbón"/>
    <n v="71552.246499999994"/>
    <n v="26576"/>
    <s v="Ton"/>
    <s v="SING"/>
    <n v="69992.254463999998"/>
    <n v="5.1791308800000012E-2"/>
    <d v="1997-04-07T00:00:00"/>
    <b v="1"/>
    <b v="0"/>
    <x v="0"/>
  </r>
  <r>
    <x v="7"/>
    <n v="3"/>
    <s v="Marzo"/>
    <s v="Aes Gener"/>
    <s v="Ventanas 1"/>
    <m/>
    <s v="Carbón"/>
    <n v="24088"/>
    <n v="9446.7113999999983"/>
    <s v="Ton"/>
    <s v="SIC"/>
    <n v="24879.463732569591"/>
    <n v="1.8409751176319995E-2"/>
    <d v="1964-01-01T00:00:00"/>
    <b v="1"/>
    <b v="0"/>
    <x v="0"/>
  </r>
  <r>
    <x v="7"/>
    <n v="3"/>
    <s v="Marzo"/>
    <s v="Aes Gener"/>
    <s v="Ventanas 2"/>
    <m/>
    <s v="Carbón"/>
    <n v="96157"/>
    <n v="36189.263892000003"/>
    <s v="Ton"/>
    <s v="SIC"/>
    <n v="95310.361498860293"/>
    <n v="7.0525637472729608E-2"/>
    <d v="1977-01-01T00:00:00"/>
    <b v="1"/>
    <b v="0"/>
    <x v="0"/>
  </r>
  <r>
    <x v="7"/>
    <n v="3"/>
    <s v="Marzo"/>
    <s v="Andina"/>
    <s v="Termoeléctrica Andina"/>
    <s v="CTA"/>
    <s v="Carbón"/>
    <n v="105881"/>
    <n v="38283"/>
    <s v="Ton"/>
    <s v="SING"/>
    <n v="100824.55891199999"/>
    <n v="7.4605910400000017E-2"/>
    <d v="2011-07-15T00:00:00"/>
    <b v="0"/>
    <b v="0"/>
    <x v="1"/>
  </r>
  <r>
    <x v="7"/>
    <n v="3"/>
    <s v="Marzo"/>
    <s v="Angamos"/>
    <s v="Termoeléctrica Angamos"/>
    <s v="ANG2"/>
    <s v="Carbón"/>
    <n v="177776.93780000001"/>
    <n v="67318.8"/>
    <s v="Ton"/>
    <s v="SING"/>
    <n v="177295.1000832"/>
    <n v="0.13119087744000002"/>
    <d v="2011-04-11T00:00:00"/>
    <b v="0"/>
    <b v="1"/>
    <x v="2"/>
  </r>
  <r>
    <x v="7"/>
    <n v="3"/>
    <s v="Marzo"/>
    <s v="Angamos"/>
    <s v="Termoeléctrica Angamos"/>
    <s v="ANG1"/>
    <s v="Carbón"/>
    <n v="148330.5643"/>
    <n v="57273"/>
    <s v="Ton"/>
    <s v="SING"/>
    <n v="150837.83827199999"/>
    <n v="0.11161362240000003"/>
    <d v="2011-04-11T00:00:00"/>
    <b v="0"/>
    <b v="1"/>
    <x v="2"/>
  </r>
  <r>
    <x v="7"/>
    <n v="3"/>
    <s v="Marzo"/>
    <s v="Celta"/>
    <s v="Termoeléctrica Tarapacá"/>
    <s v="CTTAR"/>
    <s v="Carbón"/>
    <n v="70526.237999999998"/>
    <n v="29571.3"/>
    <s v="Ton"/>
    <s v="SING"/>
    <n v="77880.868243199991"/>
    <n v="5.762854944000001E-2"/>
    <d v="1995-01-01T00:00:00"/>
    <b v="1"/>
    <b v="0"/>
    <x v="0"/>
  </r>
  <r>
    <x v="7"/>
    <n v="3"/>
    <s v="Marzo"/>
    <s v="Colbún"/>
    <s v="Santa María"/>
    <m/>
    <s v="Carbón"/>
    <n v="272298"/>
    <n v="88593.134572800001"/>
    <s v="Ton"/>
    <s v="SIC"/>
    <n v="233324.5491715387"/>
    <n v="0.17265030065547265"/>
    <d v="2012-08-15T00:00:00"/>
    <b v="0"/>
    <b v="0"/>
    <x v="1"/>
  </r>
  <r>
    <x v="7"/>
    <n v="3"/>
    <s v="Marzo"/>
    <s v="E-Cl"/>
    <s v="Termoeléctrica Mejillones"/>
    <s v="CTM1"/>
    <s v="Carbón"/>
    <n v="99269"/>
    <n v="40304"/>
    <s v="Ton"/>
    <s v="SING"/>
    <n v="106147.193856"/>
    <n v="7.8544435200000012E-2"/>
    <d v="1998-03-31T00:00:00"/>
    <b v="1"/>
    <b v="0"/>
    <x v="0"/>
  </r>
  <r>
    <x v="7"/>
    <n v="3"/>
    <s v="Marzo"/>
    <s v="E-Cl"/>
    <s v="Termoeléctrica Mejillones"/>
    <s v="CTM2"/>
    <s v="Carbón"/>
    <n v="94351"/>
    <n v="36776.400000000001"/>
    <s v="Ton"/>
    <s v="SING"/>
    <n v="96856.680729600004"/>
    <n v="7.1669848320000021E-2"/>
    <d v="1998-03-31T00:00:00"/>
    <b v="1"/>
    <b v="0"/>
    <x v="0"/>
  </r>
  <r>
    <x v="7"/>
    <n v="3"/>
    <s v="Marzo"/>
    <s v="E-Cl"/>
    <s v="Termoeléctrica Tocopilla"/>
    <s v="U14"/>
    <s v="Carbón"/>
    <n v="71168.39"/>
    <n v="30499.3"/>
    <s v="Ton"/>
    <s v="SING"/>
    <n v="80324.908435199992"/>
    <n v="5.9437035840000006E-2"/>
    <d v="1993-01-01T00:00:00"/>
    <b v="1"/>
    <b v="0"/>
    <x v="0"/>
  </r>
  <r>
    <x v="7"/>
    <n v="3"/>
    <s v="Marzo"/>
    <s v="E-Cl"/>
    <s v="Termoeléctrica Tocopilla"/>
    <s v="U13"/>
    <s v="Carbón"/>
    <n v="31730.651000000002"/>
    <n v="14446.9"/>
    <s v="Ton"/>
    <s v="SING"/>
    <n v="38048.280441599993"/>
    <n v="2.8154118719999999E-2"/>
    <d v="1993-01-01T00:00:00"/>
    <b v="1"/>
    <b v="0"/>
    <x v="0"/>
  </r>
  <r>
    <x v="7"/>
    <n v="3"/>
    <s v="Marzo"/>
    <s v="E-Cl"/>
    <s v="Termoeléctrica Tocopilla"/>
    <s v="U15"/>
    <s v="Carbón"/>
    <n v="78712.835000000006"/>
    <n v="32477.9"/>
    <s v="Ton"/>
    <s v="SING"/>
    <n v="85535.876025599995"/>
    <n v="6.3292931520000012E-2"/>
    <d v="1993-01-01T00:00:00"/>
    <b v="1"/>
    <b v="0"/>
    <x v="0"/>
  </r>
  <r>
    <x v="7"/>
    <n v="3"/>
    <s v="Marzo"/>
    <s v="E-Cl"/>
    <s v="Termoeléctrica Tocopilla"/>
    <s v="U12"/>
    <s v="Carbón"/>
    <n v="23667.35"/>
    <n v="11310.5"/>
    <s v="Ton"/>
    <s v="SING"/>
    <n v="29788.056671999999"/>
    <n v="2.2041902400000001E-2"/>
    <d v="1993-01-01T00:00:00"/>
    <b v="1"/>
    <b v="0"/>
    <x v="0"/>
  </r>
  <r>
    <x v="7"/>
    <n v="3"/>
    <s v="Marzo"/>
    <s v="Eléctrica Ventanas"/>
    <s v="Nueva Ventanas"/>
    <m/>
    <s v="Carbón"/>
    <n v="204769"/>
    <n v="71229.306188000002"/>
    <s v="Ton"/>
    <s v="SIC"/>
    <n v="187594.05945231282"/>
    <n v="0.1388116718991744"/>
    <d v="2010-02-11T00:00:00"/>
    <b v="1"/>
    <b v="0"/>
    <x v="0"/>
  </r>
  <r>
    <x v="7"/>
    <n v="3"/>
    <s v="Marzo"/>
    <s v="Guacolda"/>
    <s v="Guacolda 1"/>
    <m/>
    <s v="Carbón"/>
    <n v="100807"/>
    <n v="34113.088799999998"/>
    <s v="Ton"/>
    <s v="SIC"/>
    <n v="89842.413901363179"/>
    <n v="6.6479587453440001E-2"/>
    <d v="1995-01-01T00:00:00"/>
    <b v="1"/>
    <b v="0"/>
    <x v="0"/>
  </r>
  <r>
    <x v="7"/>
    <n v="3"/>
    <s v="Marzo"/>
    <s v="Guacolda"/>
    <s v="Guacolda 2"/>
    <m/>
    <s v="Carbón"/>
    <n v="97144"/>
    <n v="32873.529599999994"/>
    <s v="Ton"/>
    <s v="SIC"/>
    <n v="86577.83146045437"/>
    <n v="6.4063934484479987E-2"/>
    <d v="1996-01-01T00:00:00"/>
    <b v="1"/>
    <b v="0"/>
    <x v="0"/>
  </r>
  <r>
    <x v="7"/>
    <n v="3"/>
    <s v="Marzo"/>
    <s v="Guacolda"/>
    <s v="Guacolda 3"/>
    <m/>
    <s v="Carbón"/>
    <n v="109444"/>
    <n v="34551.470799999996"/>
    <s v="Ton"/>
    <s v="SIC"/>
    <n v="90996.964793011182"/>
    <n v="6.7333906295039991E-2"/>
    <d v="2009-01-01T00:00:00"/>
    <b v="1"/>
    <b v="0"/>
    <x v="0"/>
  </r>
  <r>
    <x v="7"/>
    <n v="3"/>
    <s v="Marzo"/>
    <s v="Guacolda"/>
    <s v="Guacolda 4"/>
    <m/>
    <s v="Carbón"/>
    <n v="103362.4"/>
    <n v="33101.808599999997"/>
    <s v="Ton"/>
    <s v="SIC"/>
    <n v="87179.041644710393"/>
    <n v="6.4508804599680003E-2"/>
    <d v="2010-01-01T00:00:00"/>
    <b v="1"/>
    <b v="0"/>
    <x v="0"/>
  </r>
  <r>
    <x v="7"/>
    <n v="3"/>
    <s v="Marzo"/>
    <s v="Hornitos"/>
    <s v="Termoeléctrica Hornitos"/>
    <s v="CTH"/>
    <s v="Carbón"/>
    <n v="115038"/>
    <n v="40290.400000000001"/>
    <s v="Ton"/>
    <s v="SING"/>
    <n v="106111.37602560001"/>
    <n v="7.8517931520000014E-2"/>
    <d v="2011-08-05T00:00:00"/>
    <b v="0"/>
    <b v="0"/>
    <x v="1"/>
  </r>
  <r>
    <x v="7"/>
    <n v="4"/>
    <s v="Abril"/>
    <s v="Aes Gener"/>
    <s v="Campiche"/>
    <m/>
    <s v="Carbón"/>
    <n v="195856"/>
    <n v="69959.763200000001"/>
    <s v="Ton"/>
    <s v="SIC"/>
    <n v="184250.50978836478"/>
    <n v="0.13633758652416"/>
    <d v="2013-03-15T00:00:00"/>
    <b v="0"/>
    <b v="0"/>
    <x v="1"/>
  </r>
  <r>
    <x v="7"/>
    <n v="4"/>
    <s v="Abril"/>
    <s v="Aes Gener"/>
    <s v="Termoeléctrica Norgener"/>
    <s v="NTO1"/>
    <s v="Carbón"/>
    <n v="96377.631699999998"/>
    <n v="36125.599999999999"/>
    <s v="Ton"/>
    <s v="SING"/>
    <n v="95142.692198399993"/>
    <n v="7.0401569280000006E-2"/>
    <d v="1997-04-07T00:00:00"/>
    <b v="1"/>
    <b v="0"/>
    <x v="0"/>
  </r>
  <r>
    <x v="7"/>
    <n v="4"/>
    <s v="Abril"/>
    <s v="Aes Gener"/>
    <s v="Ventanas 1"/>
    <m/>
    <s v="Carbón"/>
    <n v="72376"/>
    <n v="28384.057799999995"/>
    <s v="Ton"/>
    <s v="SIC"/>
    <n v="74754.071201779181"/>
    <n v="5.5314851840639993E-2"/>
    <d v="1964-01-01T00:00:00"/>
    <b v="1"/>
    <b v="0"/>
    <x v="0"/>
  </r>
  <r>
    <x v="7"/>
    <n v="4"/>
    <s v="Abril"/>
    <s v="Andina"/>
    <s v="Termoeléctrica Andina"/>
    <s v="CTA"/>
    <s v="Carbón"/>
    <n v="71341"/>
    <n v="25624"/>
    <s v="Ton"/>
    <s v="SING"/>
    <n v="67485.006335999991"/>
    <n v="4.9936051200000012E-2"/>
    <d v="2011-07-15T00:00:00"/>
    <b v="0"/>
    <b v="0"/>
    <x v="1"/>
  </r>
  <r>
    <x v="7"/>
    <n v="4"/>
    <s v="Abril"/>
    <s v="Angamos"/>
    <s v="Termoeléctrica Angamos"/>
    <s v="ANG1"/>
    <s v="Carbón"/>
    <n v="168316.34330000001"/>
    <n v="63737.1"/>
    <s v="Ton"/>
    <s v="SING"/>
    <n v="167862.10573439999"/>
    <n v="0.12421086048"/>
    <d v="2011-04-11T00:00:00"/>
    <b v="0"/>
    <b v="1"/>
    <x v="2"/>
  </r>
  <r>
    <x v="7"/>
    <n v="4"/>
    <s v="Abril"/>
    <s v="Angamos"/>
    <s v="Termoeléctrica Angamos"/>
    <s v="ANG2"/>
    <s v="Carbón"/>
    <n v="186961.3481"/>
    <n v="70253.3"/>
    <s v="Ton"/>
    <s v="SING"/>
    <n v="185023.5870912"/>
    <n v="0.13690963104000003"/>
    <d v="2011-04-11T00:00:00"/>
    <b v="0"/>
    <b v="1"/>
    <x v="2"/>
  </r>
  <r>
    <x v="7"/>
    <n v="4"/>
    <s v="Abril"/>
    <s v="Celta"/>
    <s v="Termoeléctrica Tarapacá"/>
    <s v="CTTAR"/>
    <s v="Carbón"/>
    <n v="77193.729000000007"/>
    <n v="32418"/>
    <s v="Ton"/>
    <s v="SING"/>
    <n v="85378.119551999989"/>
    <n v="6.3176198400000008E-2"/>
    <d v="1995-01-01T00:00:00"/>
    <b v="1"/>
    <b v="0"/>
    <x v="0"/>
  </r>
  <r>
    <x v="7"/>
    <n v="4"/>
    <s v="Abril"/>
    <s v="Colbún"/>
    <s v="Santa María"/>
    <m/>
    <s v="Carbón"/>
    <n v="226512"/>
    <n v="73696.4946432"/>
    <s v="Ton"/>
    <s v="SIC"/>
    <n v="194091.80486798869"/>
    <n v="0.14361972876066817"/>
    <d v="2012-08-15T00:00:00"/>
    <b v="0"/>
    <b v="0"/>
    <x v="1"/>
  </r>
  <r>
    <x v="7"/>
    <n v="4"/>
    <s v="Abril"/>
    <s v="E-Cl"/>
    <s v="Termoeléctrica Mejillones"/>
    <s v="CTM2"/>
    <s v="Carbón"/>
    <n v="103706"/>
    <n v="40369"/>
    <s v="Ton"/>
    <s v="SING"/>
    <n v="106318.38201599999"/>
    <n v="7.8671107200000007E-2"/>
    <d v="1998-03-31T00:00:00"/>
    <b v="1"/>
    <b v="0"/>
    <x v="0"/>
  </r>
  <r>
    <x v="7"/>
    <n v="4"/>
    <s v="Abril"/>
    <s v="E-Cl"/>
    <s v="Termoeléctrica Mejillones"/>
    <s v="CTM1"/>
    <s v="Carbón"/>
    <n v="53316"/>
    <n v="21632.2"/>
    <s v="Ton"/>
    <s v="SING"/>
    <n v="56971.9463808"/>
    <n v="4.2156831360000008E-2"/>
    <d v="1998-03-31T00:00:00"/>
    <b v="1"/>
    <b v="0"/>
    <x v="0"/>
  </r>
  <r>
    <x v="7"/>
    <n v="4"/>
    <s v="Abril"/>
    <s v="E-Cl"/>
    <s v="Termoeléctrica Tocopilla"/>
    <s v="U15"/>
    <s v="Carbón"/>
    <n v="83646.338000000003"/>
    <n v="34072.5"/>
    <s v="Ton"/>
    <s v="SING"/>
    <n v="89735.516639999987"/>
    <n v="6.6400488000000008E-2"/>
    <d v="1993-01-01T00:00:00"/>
    <b v="1"/>
    <b v="0"/>
    <x v="0"/>
  </r>
  <r>
    <x v="7"/>
    <n v="4"/>
    <s v="Abril"/>
    <s v="E-Cl"/>
    <s v="Termoeléctrica Tocopilla"/>
    <s v="U12"/>
    <s v="Carbón"/>
    <n v="45346.73"/>
    <n v="21657.3"/>
    <s v="Ton"/>
    <s v="SING"/>
    <n v="57038.051347199995"/>
    <n v="4.2205746240000001E-2"/>
    <d v="1993-01-01T00:00:00"/>
    <b v="1"/>
    <b v="0"/>
    <x v="0"/>
  </r>
  <r>
    <x v="7"/>
    <n v="4"/>
    <s v="Abril"/>
    <s v="E-Cl"/>
    <s v="Termoeléctrica Tocopilla"/>
    <s v="U13"/>
    <s v="Carbón"/>
    <n v="45726.165000000001"/>
    <n v="20722.099999999999"/>
    <s v="Ton"/>
    <s v="SING"/>
    <n v="54575.048774399991"/>
    <n v="4.0383228479999998E-2"/>
    <d v="1993-01-01T00:00:00"/>
    <b v="1"/>
    <b v="0"/>
    <x v="0"/>
  </r>
  <r>
    <x v="7"/>
    <n v="4"/>
    <s v="Abril"/>
    <s v="E-Cl"/>
    <s v="Termoeléctrica Tocopilla"/>
    <s v="U14"/>
    <s v="Carbón"/>
    <n v="85863.629000000001"/>
    <n v="36309.800000000003"/>
    <s v="Ton"/>
    <s v="SING"/>
    <n v="95627.813107199996"/>
    <n v="7.0760538240000018E-2"/>
    <d v="1993-01-01T00:00:00"/>
    <b v="1"/>
    <b v="0"/>
    <x v="0"/>
  </r>
  <r>
    <x v="7"/>
    <n v="4"/>
    <s v="Abril"/>
    <s v="Eléctrica Ventanas"/>
    <s v="Nueva Ventanas"/>
    <m/>
    <s v="Carbón"/>
    <n v="193056"/>
    <n v="67154.915712000002"/>
    <s v="Ton"/>
    <s v="SIC"/>
    <n v="176863.48393372877"/>
    <n v="0.13087149973954562"/>
    <d v="2010-02-11T00:00:00"/>
    <b v="1"/>
    <b v="0"/>
    <x v="0"/>
  </r>
  <r>
    <x v="7"/>
    <n v="4"/>
    <s v="Abril"/>
    <s v="Guacolda"/>
    <s v="Guacolda 1"/>
    <m/>
    <s v="Carbón"/>
    <n v="83185"/>
    <n v="28149.803999999996"/>
    <s v="Ton"/>
    <s v="SIC"/>
    <n v="74137.125401855985"/>
    <n v="5.4858338035200002E-2"/>
    <d v="1995-01-01T00:00:00"/>
    <b v="1"/>
    <b v="0"/>
    <x v="0"/>
  </r>
  <r>
    <x v="7"/>
    <n v="4"/>
    <s v="Abril"/>
    <s v="Guacolda"/>
    <s v="Guacolda 2"/>
    <m/>
    <s v="Carbón"/>
    <n v="99534"/>
    <n v="33682.3056"/>
    <s v="Ton"/>
    <s v="SIC"/>
    <n v="88707.875695718394"/>
    <n v="6.5640077153280005E-2"/>
    <d v="1996-01-01T00:00:00"/>
    <b v="1"/>
    <b v="0"/>
    <x v="0"/>
  </r>
  <r>
    <x v="7"/>
    <n v="4"/>
    <s v="Abril"/>
    <s v="Guacolda"/>
    <s v="Guacolda 3"/>
    <m/>
    <s v="Carbón"/>
    <n v="96784"/>
    <n v="30554.7088"/>
    <s v="Ton"/>
    <s v="SIC"/>
    <n v="80470.836597043191"/>
    <n v="5.9545016509440003E-2"/>
    <d v="2009-01-01T00:00:00"/>
    <b v="1"/>
    <b v="0"/>
    <x v="0"/>
  </r>
  <r>
    <x v="7"/>
    <n v="4"/>
    <s v="Abril"/>
    <s v="Guacolda"/>
    <s v="Guacolda 4"/>
    <m/>
    <s v="Carbón"/>
    <n v="93101"/>
    <n v="29815.595249999998"/>
    <s v="Ton"/>
    <s v="SIC"/>
    <n v="78524.259848495989"/>
    <n v="5.8104632023200001E-2"/>
    <d v="2010-01-01T00:00:00"/>
    <b v="1"/>
    <b v="0"/>
    <x v="0"/>
  </r>
  <r>
    <x v="7"/>
    <n v="4"/>
    <s v="Abril"/>
    <s v="Hornitos"/>
    <s v="Termoeléctrica Hornitos"/>
    <s v="CTH"/>
    <s v="Carbón"/>
    <n v="114277"/>
    <n v="39942.6"/>
    <s v="Ton"/>
    <s v="SING"/>
    <n v="105195.38768639999"/>
    <n v="7.7840138880000007E-2"/>
    <d v="2011-08-05T00:00:00"/>
    <b v="0"/>
    <b v="0"/>
    <x v="1"/>
  </r>
  <r>
    <x v="7"/>
    <n v="5"/>
    <s v="Mayo"/>
    <s v="Aes Gener"/>
    <s v="Campiche"/>
    <m/>
    <s v="Carbón"/>
    <n v="200987"/>
    <n v="71792.556399999987"/>
    <s v="Ton"/>
    <s v="SIC"/>
    <n v="189077.47125864954"/>
    <n v="0.13990933391231999"/>
    <d v="2013-03-15T00:00:00"/>
    <b v="0"/>
    <b v="0"/>
    <x v="1"/>
  </r>
  <r>
    <x v="7"/>
    <n v="5"/>
    <s v="Mayo"/>
    <s v="Aes Gener"/>
    <s v="Termoeléctrica Norgener"/>
    <s v="NTO1"/>
    <s v="Carbón"/>
    <n v="100519.15360000001"/>
    <n v="37674.699999999997"/>
    <s v="Ton"/>
    <s v="SING"/>
    <n v="99222.5011008"/>
    <n v="7.3420455360000011E-2"/>
    <d v="1997-04-07T00:00:00"/>
    <b v="1"/>
    <b v="0"/>
    <x v="0"/>
  </r>
  <r>
    <x v="7"/>
    <n v="5"/>
    <s v="Mayo"/>
    <s v="Aes Gener"/>
    <s v="Ventanas 1"/>
    <m/>
    <s v="Carbón"/>
    <n v="70757"/>
    <n v="27749.126474999997"/>
    <s v="Ton"/>
    <s v="SIC"/>
    <n v="73081.875428654399"/>
    <n v="5.4077497674480002E-2"/>
    <d v="1964-01-01T00:00:00"/>
    <b v="1"/>
    <b v="0"/>
    <x v="0"/>
  </r>
  <r>
    <x v="7"/>
    <n v="5"/>
    <s v="Mayo"/>
    <s v="Aes Gener"/>
    <s v="Ventanas 2"/>
    <m/>
    <s v="Carbón"/>
    <n v="59069"/>
    <n v="22230.972564"/>
    <s v="Ton"/>
    <s v="SIC"/>
    <n v="58548.912126794487"/>
    <n v="4.33237193327232E-2"/>
    <d v="1977-01-01T00:00:00"/>
    <b v="1"/>
    <b v="0"/>
    <x v="0"/>
  </r>
  <r>
    <x v="7"/>
    <n v="5"/>
    <s v="Mayo"/>
    <s v="Andina"/>
    <s v="Termoeléctrica Andina"/>
    <s v="CTA"/>
    <s v="Carbón"/>
    <n v="36985.599999999999"/>
    <n v="13492.5"/>
    <s v="Ton"/>
    <s v="SING"/>
    <n v="35534.711519999997"/>
    <n v="2.6294184000000002E-2"/>
    <d v="2011-07-15T00:00:00"/>
    <b v="0"/>
    <b v="0"/>
    <x v="1"/>
  </r>
  <r>
    <x v="7"/>
    <n v="5"/>
    <s v="Mayo"/>
    <s v="Angamos"/>
    <s v="Termoeléctrica Angamos"/>
    <s v="ANG2"/>
    <s v="Carbón"/>
    <n v="194195.63"/>
    <n v="72920.5"/>
    <s v="Ton"/>
    <s v="SING"/>
    <n v="192048.09571199998"/>
    <n v="0.14210747040000002"/>
    <d v="2011-04-11T00:00:00"/>
    <b v="0"/>
    <b v="1"/>
    <x v="2"/>
  </r>
  <r>
    <x v="7"/>
    <n v="5"/>
    <s v="Mayo"/>
    <s v="Angamos"/>
    <s v="Termoeléctrica Angamos"/>
    <s v="ANG1"/>
    <s v="Carbón"/>
    <n v="182075.23550000001"/>
    <n v="68744"/>
    <s v="Ton"/>
    <s v="SING"/>
    <n v="181048.59801599997"/>
    <n v="0.1339683072"/>
    <d v="2011-04-11T00:00:00"/>
    <b v="0"/>
    <b v="1"/>
    <x v="2"/>
  </r>
  <r>
    <x v="7"/>
    <n v="5"/>
    <s v="Mayo"/>
    <s v="Celta"/>
    <s v="Termoeléctrica Tarapacá"/>
    <s v="CTTAR"/>
    <s v="Carbón"/>
    <n v="98236.144"/>
    <n v="41243.5"/>
    <s v="Ton"/>
    <s v="SING"/>
    <n v="108621.52118399998"/>
    <n v="8.0375332800000004E-2"/>
    <d v="1995-01-01T00:00:00"/>
    <b v="1"/>
    <b v="0"/>
    <x v="0"/>
  </r>
  <r>
    <x v="7"/>
    <n v="5"/>
    <s v="Mayo"/>
    <s v="Colbún"/>
    <s v="Santa María"/>
    <m/>
    <s v="Carbón"/>
    <n v="267304"/>
    <n v="86968.318694400004"/>
    <s v="Ton"/>
    <s v="SIC"/>
    <n v="229045.33008596828"/>
    <n v="0.16948385947164676"/>
    <d v="2012-08-15T00:00:00"/>
    <b v="0"/>
    <b v="0"/>
    <x v="1"/>
  </r>
  <r>
    <x v="7"/>
    <n v="5"/>
    <s v="Mayo"/>
    <s v="E-Cl"/>
    <s v="Termoeléctrica Mejillones"/>
    <s v="CTM2"/>
    <s v="Carbón"/>
    <n v="113537"/>
    <n v="44217.8"/>
    <s v="Ton"/>
    <s v="SING"/>
    <n v="116454.82801920001"/>
    <n v="8.6171648640000015E-2"/>
    <d v="1998-03-31T00:00:00"/>
    <b v="1"/>
    <b v="0"/>
    <x v="0"/>
  </r>
  <r>
    <x v="7"/>
    <n v="5"/>
    <s v="Mayo"/>
    <s v="E-Cl"/>
    <s v="Termoeléctrica Mejillones"/>
    <s v="CTM1"/>
    <s v="Carbón"/>
    <n v="109025"/>
    <n v="44246.1"/>
    <s v="Ton"/>
    <s v="SING"/>
    <n v="116529.3607104"/>
    <n v="8.6226799680000007E-2"/>
    <d v="1998-03-31T00:00:00"/>
    <b v="1"/>
    <b v="0"/>
    <x v="0"/>
  </r>
  <r>
    <x v="7"/>
    <n v="5"/>
    <s v="Mayo"/>
    <s v="E-Cl"/>
    <s v="Termoeléctrica Tocopilla"/>
    <s v="U12"/>
    <s v="Carbón"/>
    <n v="45312.053899999999"/>
    <n v="21642"/>
    <s v="Ton"/>
    <s v="SING"/>
    <n v="56997.756287999997"/>
    <n v="4.2175929600000002E-2"/>
    <d v="1993-01-01T00:00:00"/>
    <b v="1"/>
    <b v="0"/>
    <x v="0"/>
  </r>
  <r>
    <x v="7"/>
    <n v="5"/>
    <s v="Mayo"/>
    <s v="E-Cl"/>
    <s v="Termoeléctrica Tocopilla"/>
    <s v="U14"/>
    <s v="Carbón"/>
    <n v="81846.495999999999"/>
    <n v="34800.5"/>
    <s v="Ton"/>
    <s v="SING"/>
    <n v="91652.82403199999"/>
    <n v="6.7819214400000008E-2"/>
    <d v="1993-01-01T00:00:00"/>
    <b v="1"/>
    <b v="0"/>
    <x v="0"/>
  </r>
  <r>
    <x v="7"/>
    <n v="5"/>
    <s v="Mayo"/>
    <s v="E-Cl"/>
    <s v="Termoeléctrica Tocopilla"/>
    <s v="U15"/>
    <s v="Carbón"/>
    <n v="62207.771999999997"/>
    <n v="25518.9"/>
    <s v="Ton"/>
    <s v="SING"/>
    <n v="67208.208249599993"/>
    <n v="4.9731232320000013E-2"/>
    <d v="1993-01-01T00:00:00"/>
    <b v="1"/>
    <b v="0"/>
    <x v="0"/>
  </r>
  <r>
    <x v="7"/>
    <n v="5"/>
    <s v="Mayo"/>
    <s v="E-Cl"/>
    <s v="Termoeléctrica Tocopilla"/>
    <s v="U13"/>
    <s v="Carbón"/>
    <n v="57008.183700000001"/>
    <n v="25982.5"/>
    <s v="Ton"/>
    <s v="SING"/>
    <n v="68429.174879999991"/>
    <n v="5.0634696000000007E-2"/>
    <d v="1993-01-01T00:00:00"/>
    <b v="1"/>
    <b v="0"/>
    <x v="0"/>
  </r>
  <r>
    <x v="7"/>
    <n v="5"/>
    <s v="Mayo"/>
    <s v="Eléctrica Ventanas"/>
    <s v="Nueva Ventanas"/>
    <m/>
    <s v="Carbón"/>
    <n v="204001"/>
    <n v="70962.155852000011"/>
    <s v="Ton"/>
    <s v="SIC"/>
    <n v="186890.47522980173"/>
    <n v="0.13829104932437764"/>
    <d v="2010-02-11T00:00:00"/>
    <b v="1"/>
    <b v="0"/>
    <x v="0"/>
  </r>
  <r>
    <x v="7"/>
    <n v="5"/>
    <s v="Mayo"/>
    <s v="Enel"/>
    <s v="Bocamina"/>
    <m/>
    <s v="Carbón"/>
    <n v="20802"/>
    <n v="7430.4744000000001"/>
    <s v="Ton"/>
    <s v="SIC"/>
    <n v="19569.3729302016"/>
    <n v="1.4480508510720002E-2"/>
    <d v="1970-01-01T00:00:00"/>
    <b v="1"/>
    <b v="0"/>
    <x v="0"/>
  </r>
  <r>
    <x v="7"/>
    <n v="5"/>
    <s v="Mayo"/>
    <s v="Guacolda"/>
    <s v="Guacolda 1"/>
    <m/>
    <s v="Carbón"/>
    <n v="31256.1"/>
    <n v="10577.06424"/>
    <s v="Ton"/>
    <s v="SIC"/>
    <n v="27856.433314575355"/>
    <n v="2.0612582790912E-2"/>
    <d v="1995-01-01T00:00:00"/>
    <b v="1"/>
    <b v="0"/>
    <x v="0"/>
  </r>
  <r>
    <x v="7"/>
    <n v="5"/>
    <s v="Mayo"/>
    <s v="Guacolda"/>
    <s v="Guacolda 2"/>
    <m/>
    <s v="Carbón"/>
    <n v="105171"/>
    <n v="35589.866399999999"/>
    <s v="Ton"/>
    <s v="SIC"/>
    <n v="93731.749902489595"/>
    <n v="6.9357531640320005E-2"/>
    <d v="1996-01-01T00:00:00"/>
    <b v="1"/>
    <b v="0"/>
    <x v="0"/>
  </r>
  <r>
    <x v="7"/>
    <n v="5"/>
    <s v="Mayo"/>
    <s v="Guacolda"/>
    <s v="Guacolda 3"/>
    <m/>
    <s v="Carbón"/>
    <n v="84513"/>
    <n v="26680.754099999998"/>
    <s v="Ton"/>
    <s v="SIC"/>
    <n v="70268.141566022387"/>
    <n v="5.1995453590080003E-2"/>
    <d v="2009-01-01T00:00:00"/>
    <b v="1"/>
    <b v="0"/>
    <x v="0"/>
  </r>
  <r>
    <x v="7"/>
    <n v="5"/>
    <s v="Mayo"/>
    <s v="Guacolda"/>
    <s v="Guacolda 4"/>
    <m/>
    <s v="Carbón"/>
    <n v="101643.6"/>
    <n v="32551.362900000004"/>
    <s v="Ton"/>
    <s v="SIC"/>
    <n v="85729.35262066561"/>
    <n v="6.3436096019520022E-2"/>
    <d v="2010-01-01T00:00:00"/>
    <b v="1"/>
    <b v="0"/>
    <x v="0"/>
  </r>
  <r>
    <x v="7"/>
    <n v="5"/>
    <s v="Mayo"/>
    <s v="Hornitos"/>
    <s v="Termoeléctrica Hornitos"/>
    <s v="CTH"/>
    <s v="Carbón"/>
    <n v="112410"/>
    <n v="39440.6"/>
    <s v="Ton"/>
    <s v="SING"/>
    <n v="103873.28835839999"/>
    <n v="7.6861841280000009E-2"/>
    <d v="2011-08-05T00:00:00"/>
    <b v="0"/>
    <b v="0"/>
    <x v="1"/>
  </r>
  <r>
    <x v="7"/>
    <n v="6"/>
    <s v="Junio"/>
    <s v="Aes Gener"/>
    <s v="Campiche"/>
    <m/>
    <s v="Carbón"/>
    <n v="193252"/>
    <n v="69029.614399999991"/>
    <s v="Ton"/>
    <s v="SIC"/>
    <n v="181800.81037916156"/>
    <n v="0.13452491254271998"/>
    <d v="2013-03-15T00:00:00"/>
    <b v="0"/>
    <b v="0"/>
    <x v="1"/>
  </r>
  <r>
    <x v="7"/>
    <n v="6"/>
    <s v="Junio"/>
    <s v="Aes Gener"/>
    <s v="Termoeléctrica Norgener"/>
    <s v="NTO1"/>
    <s v="Carbón"/>
    <n v="95491.0092"/>
    <n v="35803.9"/>
    <s v="Ton"/>
    <s v="SING"/>
    <n v="94295.442489599998"/>
    <n v="6.9774640319999998E-2"/>
    <d v="1997-04-07T00:00:00"/>
    <b v="1"/>
    <b v="0"/>
    <x v="0"/>
  </r>
  <r>
    <x v="7"/>
    <n v="6"/>
    <s v="Junio"/>
    <s v="Aes Gener"/>
    <s v="Termoeléctrica Norgener"/>
    <s v="NTO2"/>
    <s v="Carbón"/>
    <n v="64687.403899999998"/>
    <n v="24080.799999999999"/>
    <s v="Ton"/>
    <s v="SING"/>
    <n v="63420.736051199987"/>
    <n v="4.6928663040000006E-2"/>
    <d v="1997-04-07T00:00:00"/>
    <b v="1"/>
    <b v="0"/>
    <x v="0"/>
  </r>
  <r>
    <x v="7"/>
    <n v="6"/>
    <s v="Junio"/>
    <s v="Aes Gener"/>
    <s v="Ventanas 1"/>
    <m/>
    <s v="Carbón"/>
    <n v="77992"/>
    <n v="30586.512599999995"/>
    <s v="Ton"/>
    <s v="SIC"/>
    <n v="80554.597120166378"/>
    <n v="5.9606995754879995E-2"/>
    <d v="1964-01-01T00:00:00"/>
    <b v="1"/>
    <b v="0"/>
    <x v="0"/>
  </r>
  <r>
    <x v="7"/>
    <n v="6"/>
    <s v="Junio"/>
    <s v="Aes Gener"/>
    <s v="Ventanas 2"/>
    <m/>
    <s v="Carbón"/>
    <n v="129592"/>
    <n v="48772.726752000002"/>
    <s v="Ton"/>
    <s v="SIC"/>
    <n v="128450.97462857932"/>
    <n v="9.5048289894297616E-2"/>
    <d v="1977-01-01T00:00:00"/>
    <b v="1"/>
    <b v="0"/>
    <x v="0"/>
  </r>
  <r>
    <x v="7"/>
    <n v="6"/>
    <s v="Junio"/>
    <s v="Andina"/>
    <s v="Termoeléctrica Andina"/>
    <s v="CTA"/>
    <s v="Carbón"/>
    <n v="101225"/>
    <n v="36532.199999999997"/>
    <s v="Ton"/>
    <s v="SING"/>
    <n v="96213.539980799993"/>
    <n v="7.1193951359999993E-2"/>
    <d v="2011-07-15T00:00:00"/>
    <b v="0"/>
    <b v="0"/>
    <x v="1"/>
  </r>
  <r>
    <x v="7"/>
    <n v="6"/>
    <s v="Junio"/>
    <s v="Angamos"/>
    <s v="Termoeléctrica Angamos"/>
    <s v="ANG2"/>
    <s v="Carbón"/>
    <n v="180118.15169999999"/>
    <n v="67920.5"/>
    <s v="Ton"/>
    <s v="SING"/>
    <n v="178879.77571199997"/>
    <n v="0.13236347040000002"/>
    <d v="2011-04-11T00:00:00"/>
    <b v="0"/>
    <b v="1"/>
    <x v="2"/>
  </r>
  <r>
    <x v="7"/>
    <n v="6"/>
    <s v="Junio"/>
    <s v="Angamos"/>
    <s v="Termoeléctrica Angamos"/>
    <s v="ANG1"/>
    <s v="Carbón"/>
    <n v="76464.569900000002"/>
    <n v="29056.5"/>
    <s v="Ton"/>
    <s v="SING"/>
    <n v="76525.058015999995"/>
    <n v="5.6625307200000002E-2"/>
    <d v="2011-04-11T00:00:00"/>
    <b v="0"/>
    <b v="1"/>
    <x v="2"/>
  </r>
  <r>
    <x v="7"/>
    <n v="6"/>
    <s v="Junio"/>
    <s v="Celta"/>
    <s v="Termoeléctrica Tarapacá"/>
    <s v="CTTAR"/>
    <s v="Carbón"/>
    <n v="84848.714999999997"/>
    <n v="35566.699999999997"/>
    <s v="Ton"/>
    <s v="SING"/>
    <n v="93670.737388799986"/>
    <n v="6.9312384960000001E-2"/>
    <d v="1995-01-01T00:00:00"/>
    <b v="1"/>
    <b v="0"/>
    <x v="0"/>
  </r>
  <r>
    <x v="7"/>
    <n v="6"/>
    <s v="Junio"/>
    <s v="Colbún"/>
    <s v="Santa María"/>
    <m/>
    <s v="Carbón"/>
    <n v="205632"/>
    <n v="66903.111475199999"/>
    <s v="Ton"/>
    <s v="SIC"/>
    <n v="176200.31618022113"/>
    <n v="0.13038078364286979"/>
    <d v="2012-08-15T00:00:00"/>
    <b v="0"/>
    <b v="0"/>
    <x v="1"/>
  </r>
  <r>
    <x v="7"/>
    <n v="6"/>
    <s v="Junio"/>
    <s v="E-Cl"/>
    <s v="Termoeléctrica Mejillones"/>
    <s v="CTM1"/>
    <s v="Carbón"/>
    <n v="107423"/>
    <n v="43610.1"/>
    <s v="Ton"/>
    <s v="SING"/>
    <n v="114854.3504064"/>
    <n v="8.498736288E-2"/>
    <d v="1998-03-31T00:00:00"/>
    <b v="1"/>
    <b v="0"/>
    <x v="0"/>
  </r>
  <r>
    <x v="7"/>
    <n v="6"/>
    <s v="Junio"/>
    <s v="E-Cl"/>
    <s v="Termoeléctrica Mejillones"/>
    <s v="CTM2"/>
    <s v="Carbón"/>
    <n v="108010"/>
    <n v="42090.3"/>
    <s v="Ton"/>
    <s v="SING"/>
    <n v="110851.70785919999"/>
    <n v="8.2025576640000014E-2"/>
    <d v="1998-03-31T00:00:00"/>
    <b v="1"/>
    <b v="0"/>
    <x v="0"/>
  </r>
  <r>
    <x v="7"/>
    <n v="6"/>
    <s v="Junio"/>
    <s v="E-Cl"/>
    <s v="Termoeléctrica Tocopilla"/>
    <s v="U12"/>
    <s v="Carbón"/>
    <n v="48323.23"/>
    <n v="23072.400000000001"/>
    <s v="Ton"/>
    <s v="SING"/>
    <n v="60764.949273600003"/>
    <n v="4.496349312000001E-2"/>
    <d v="1993-01-01T00:00:00"/>
    <b v="1"/>
    <b v="0"/>
    <x v="0"/>
  </r>
  <r>
    <x v="7"/>
    <n v="6"/>
    <s v="Junio"/>
    <s v="E-Cl"/>
    <s v="Termoeléctrica Tocopilla"/>
    <s v="U15"/>
    <s v="Carbón"/>
    <n v="34009.675000000003"/>
    <n v="13907.3"/>
    <s v="Ton"/>
    <s v="SING"/>
    <n v="36627.155347199994"/>
    <n v="2.7102546239999997E-2"/>
    <d v="1993-01-01T00:00:00"/>
    <b v="1"/>
    <b v="0"/>
    <x v="0"/>
  </r>
  <r>
    <x v="7"/>
    <n v="6"/>
    <s v="Junio"/>
    <s v="E-Cl"/>
    <s v="Termoeléctrica Tocopilla"/>
    <s v="U14"/>
    <s v="Carbón"/>
    <n v="78662.756999999998"/>
    <n v="33240.6"/>
    <s v="Ton"/>
    <s v="SING"/>
    <n v="87544.571558399984"/>
    <n v="6.4779281280000003E-2"/>
    <d v="1993-01-01T00:00:00"/>
    <b v="1"/>
    <b v="0"/>
    <x v="0"/>
  </r>
  <r>
    <x v="7"/>
    <n v="6"/>
    <s v="Junio"/>
    <s v="E-Cl"/>
    <s v="Termoeléctrica Tocopilla"/>
    <s v="U13"/>
    <s v="Carbón"/>
    <n v="41425.18"/>
    <n v="18882.3"/>
    <s v="Ton"/>
    <s v="SING"/>
    <n v="49729.633747199994"/>
    <n v="3.6797826239999998E-2"/>
    <d v="1993-01-01T00:00:00"/>
    <b v="1"/>
    <b v="0"/>
    <x v="0"/>
  </r>
  <r>
    <x v="7"/>
    <n v="6"/>
    <s v="Junio"/>
    <s v="Eléctrica Ventanas"/>
    <s v="Nueva Ventanas"/>
    <m/>
    <s v="Carbón"/>
    <n v="192805"/>
    <n v="67067.604859999992"/>
    <s v="Ton"/>
    <s v="SIC"/>
    <n v="176633.53648600701"/>
    <n v="0.13070134835116801"/>
    <d v="2010-02-11T00:00:00"/>
    <b v="1"/>
    <b v="0"/>
    <x v="0"/>
  </r>
  <r>
    <x v="7"/>
    <n v="6"/>
    <s v="Junio"/>
    <s v="Enel"/>
    <s v="Bocamina"/>
    <m/>
    <s v="Carbón"/>
    <n v="54796"/>
    <n v="19573.1312"/>
    <s v="Ton"/>
    <s v="SIC"/>
    <n v="51549.051008716793"/>
    <n v="3.8144118082559998E-2"/>
    <d v="1970-01-01T00:00:00"/>
    <b v="1"/>
    <b v="0"/>
    <x v="0"/>
  </r>
  <r>
    <x v="7"/>
    <n v="6"/>
    <s v="Junio"/>
    <s v="Enel"/>
    <s v="Bocamina II"/>
    <m/>
    <s v="Carbón"/>
    <n v="140088"/>
    <n v="45175.578239999995"/>
    <s v="Ton"/>
    <s v="SIC"/>
    <n v="118977.29408987134"/>
    <n v="8.8038166874111992E-2"/>
    <d v="2012-10-28T00:00:00"/>
    <b v="0"/>
    <b v="0"/>
    <x v="1"/>
  </r>
  <r>
    <x v="7"/>
    <n v="6"/>
    <s v="Junio"/>
    <s v="Guacolda"/>
    <s v="Guacolda 1"/>
    <m/>
    <s v="Carbón"/>
    <n v="12876"/>
    <n v="4357.2383999999993"/>
    <s v="Ton"/>
    <s v="SIC"/>
    <n v="11475.501913497597"/>
    <n v="8.4913861939199999E-3"/>
    <d v="1995-01-01T00:00:00"/>
    <b v="1"/>
    <b v="0"/>
    <x v="0"/>
  </r>
  <r>
    <x v="7"/>
    <n v="6"/>
    <s v="Junio"/>
    <s v="Guacolda"/>
    <s v="Guacolda 2"/>
    <m/>
    <s v="Carbón"/>
    <n v="108072"/>
    <n v="36571.564799999993"/>
    <s v="Ton"/>
    <s v="SIC"/>
    <n v="96317.213637427179"/>
    <n v="7.1270665482239995E-2"/>
    <d v="1996-01-01T00:00:00"/>
    <b v="1"/>
    <b v="0"/>
    <x v="0"/>
  </r>
  <r>
    <x v="7"/>
    <n v="6"/>
    <s v="Junio"/>
    <s v="Guacolda"/>
    <s v="Guacolda 3"/>
    <m/>
    <s v="Carbón"/>
    <n v="106109"/>
    <n v="33498.611299999997"/>
    <s v="Ton"/>
    <s v="SIC"/>
    <n v="88224.086630803184"/>
    <n v="6.5282093701440003E-2"/>
    <d v="2009-01-01T00:00:00"/>
    <b v="1"/>
    <b v="0"/>
    <x v="0"/>
  </r>
  <r>
    <x v="7"/>
    <n v="6"/>
    <s v="Junio"/>
    <s v="Guacolda"/>
    <s v="Guacolda 4"/>
    <m/>
    <s v="Carbón"/>
    <n v="103822"/>
    <n v="33248.995499999997"/>
    <s v="Ton"/>
    <s v="SIC"/>
    <n v="87566.682484511985"/>
    <n v="6.4795642430400008E-2"/>
    <d v="2010-01-01T00:00:00"/>
    <b v="1"/>
    <b v="0"/>
    <x v="0"/>
  </r>
  <r>
    <x v="7"/>
    <n v="6"/>
    <s v="Junio"/>
    <s v="Hornitos"/>
    <s v="Termoeléctrica Hornitos"/>
    <s v="CTH"/>
    <s v="Carbón"/>
    <n v="84472"/>
    <n v="29607.9"/>
    <s v="Ton"/>
    <s v="SING"/>
    <n v="77977.260345599992"/>
    <n v="5.7699875520000006E-2"/>
    <d v="2011-08-05T00:00:00"/>
    <b v="0"/>
    <b v="0"/>
    <x v="1"/>
  </r>
  <r>
    <x v="7"/>
    <n v="7"/>
    <s v="Julio"/>
    <s v="Aes Gener"/>
    <s v="Campiche"/>
    <m/>
    <s v="Carbón"/>
    <n v="198555"/>
    <n v="70923.84599999999"/>
    <s v="Ton"/>
    <s v="SIC"/>
    <n v="186789.57995174394"/>
    <n v="0.13821639108479999"/>
    <d v="2013-03-15T00:00:00"/>
    <b v="0"/>
    <b v="0"/>
    <x v="1"/>
  </r>
  <r>
    <x v="7"/>
    <n v="7"/>
    <s v="Julio"/>
    <s v="Aes Gener"/>
    <s v="Termoeléctrica Norgener"/>
    <s v="NTO1"/>
    <s v="Carbón"/>
    <n v="100453.5619"/>
    <n v="37651"/>
    <s v="Ton"/>
    <s v="SING"/>
    <n v="99160.083263999986"/>
    <n v="7.3374268799999989E-2"/>
    <d v="1997-04-07T00:00:00"/>
    <b v="1"/>
    <b v="0"/>
    <x v="0"/>
  </r>
  <r>
    <x v="7"/>
    <n v="7"/>
    <s v="Julio"/>
    <s v="Aes Gener"/>
    <s v="Termoeléctrica Norgener"/>
    <s v="NTO2"/>
    <s v="Carbón"/>
    <n v="100057.2715"/>
    <n v="37147.199999999997"/>
    <s v="Ton"/>
    <s v="SING"/>
    <n v="97833.243340799992"/>
    <n v="7.2392463360000006E-2"/>
    <d v="1997-04-07T00:00:00"/>
    <b v="1"/>
    <b v="0"/>
    <x v="0"/>
  </r>
  <r>
    <x v="7"/>
    <n v="7"/>
    <s v="Julio"/>
    <s v="Aes Gener"/>
    <s v="Ventanas 1"/>
    <m/>
    <s v="Carbón"/>
    <n v="75340"/>
    <n v="29546.464499999998"/>
    <s v="Ton"/>
    <s v="SIC"/>
    <n v="77815.459880928"/>
    <n v="5.7580150017600001E-2"/>
    <d v="1964-01-01T00:00:00"/>
    <b v="1"/>
    <b v="0"/>
    <x v="0"/>
  </r>
  <r>
    <x v="7"/>
    <n v="7"/>
    <s v="Julio"/>
    <s v="Aes Gener"/>
    <s v="Ventanas 2"/>
    <m/>
    <s v="Carbón"/>
    <n v="134073"/>
    <n v="50459.177987999996"/>
    <s v="Ton"/>
    <s v="SIC"/>
    <n v="132892.52053658801"/>
    <n v="9.8334846063014403E-2"/>
    <d v="1977-01-01T00:00:00"/>
    <b v="1"/>
    <b v="0"/>
    <x v="0"/>
  </r>
  <r>
    <x v="7"/>
    <n v="7"/>
    <s v="Julio"/>
    <s v="Andina"/>
    <s v="Termoeléctrica Andina"/>
    <s v="CTA"/>
    <s v="Carbón"/>
    <n v="107394"/>
    <n v="38632.5"/>
    <s v="Ton"/>
    <s v="SING"/>
    <n v="101745.02447999999"/>
    <n v="7.5287016000000012E-2"/>
    <d v="2011-07-15T00:00:00"/>
    <b v="0"/>
    <b v="0"/>
    <x v="1"/>
  </r>
  <r>
    <x v="7"/>
    <n v="7"/>
    <s v="Julio"/>
    <s v="Angamos"/>
    <s v="Termoeléctrica Angamos"/>
    <s v="ANG1"/>
    <s v="Carbón"/>
    <n v="60841.407200000001"/>
    <n v="23003.8"/>
    <s v="Ton"/>
    <s v="SING"/>
    <n v="60584.279923199996"/>
    <n v="4.4829805440000002E-2"/>
    <d v="2011-04-11T00:00:00"/>
    <b v="0"/>
    <b v="1"/>
    <x v="2"/>
  </r>
  <r>
    <x v="7"/>
    <n v="7"/>
    <s v="Julio"/>
    <s v="Angamos"/>
    <s v="Termoeléctrica Angamos"/>
    <s v="ANG2"/>
    <s v="Carbón"/>
    <n v="130648.9096"/>
    <n v="49368.1"/>
    <s v="Ton"/>
    <s v="SING"/>
    <n v="130018.98771839998"/>
    <n v="9.6208553279999998E-2"/>
    <d v="2011-04-11T00:00:00"/>
    <b v="0"/>
    <b v="1"/>
    <x v="2"/>
  </r>
  <r>
    <x v="7"/>
    <n v="7"/>
    <s v="Julio"/>
    <s v="Celta"/>
    <s v="Termoeléctrica Tarapacá"/>
    <s v="CTTAR"/>
    <s v="Carbón"/>
    <n v="102145.89"/>
    <n v="42829.2"/>
    <s v="Ton"/>
    <s v="SING"/>
    <n v="112797.72218879999"/>
    <n v="8.3465544959999999E-2"/>
    <d v="1995-01-01T00:00:00"/>
    <b v="1"/>
    <b v="0"/>
    <x v="0"/>
  </r>
  <r>
    <x v="7"/>
    <n v="7"/>
    <s v="Julio"/>
    <s v="Colbún"/>
    <s v="Santa María"/>
    <m/>
    <s v="Carbón"/>
    <n v="220501"/>
    <n v="71740.7941536"/>
    <s v="Ton"/>
    <s v="SIC"/>
    <n v="188941.14689374677"/>
    <n v="0.13980845964653571"/>
    <d v="2012-08-15T00:00:00"/>
    <b v="0"/>
    <b v="0"/>
    <x v="1"/>
  </r>
  <r>
    <x v="7"/>
    <n v="7"/>
    <s v="Julio"/>
    <s v="E-Cl"/>
    <s v="Termoeléctrica Mejillones"/>
    <s v="CTM1"/>
    <s v="Carbón"/>
    <n v="695"/>
    <n v="282.10000000000002"/>
    <s v="Ton"/>
    <s v="SING"/>
    <n v="742.95661440000003"/>
    <n v="5.4975648000000013E-4"/>
    <d v="1998-03-31T00:00:00"/>
    <b v="1"/>
    <b v="0"/>
    <x v="0"/>
  </r>
  <r>
    <x v="7"/>
    <n v="7"/>
    <s v="Julio"/>
    <s v="E-Cl"/>
    <s v="Termoeléctrica Mejillones"/>
    <s v="CTM2"/>
    <s v="Carbón"/>
    <n v="114267"/>
    <n v="44502.7"/>
    <s v="Ton"/>
    <s v="SING"/>
    <n v="117205.15889279998"/>
    <n v="8.672686176000001E-2"/>
    <d v="1998-03-31T00:00:00"/>
    <b v="1"/>
    <b v="0"/>
    <x v="0"/>
  </r>
  <r>
    <x v="7"/>
    <n v="7"/>
    <s v="Julio"/>
    <s v="E-Cl"/>
    <s v="Termoeléctrica Tocopilla"/>
    <s v="U13"/>
    <s v="Carbón"/>
    <n v="23868.959999999999"/>
    <n v="10809.1"/>
    <s v="Ton"/>
    <s v="SING"/>
    <n v="28467.537542399998"/>
    <n v="2.1064774080000005E-2"/>
    <d v="1993-01-01T00:00:00"/>
    <b v="1"/>
    <b v="0"/>
    <x v="0"/>
  </r>
  <r>
    <x v="7"/>
    <n v="7"/>
    <s v="Julio"/>
    <s v="E-Cl"/>
    <s v="Termoeléctrica Tocopilla"/>
    <s v="U14"/>
    <s v="Carbón"/>
    <n v="83847.906000000003"/>
    <n v="35650.300000000003"/>
    <s v="Ton"/>
    <s v="SING"/>
    <n v="93890.911699200005"/>
    <n v="6.9475304639999999E-2"/>
    <d v="1993-01-01T00:00:00"/>
    <b v="1"/>
    <b v="0"/>
    <x v="0"/>
  </r>
  <r>
    <x v="7"/>
    <n v="7"/>
    <s v="Julio"/>
    <s v="E-Cl"/>
    <s v="Termoeléctrica Tocopilla"/>
    <s v="U12"/>
    <s v="Carbón"/>
    <n v="38446.199999999997"/>
    <n v="18364.400000000001"/>
    <s v="Ton"/>
    <s v="SING"/>
    <n v="48365.659161600001"/>
    <n v="3.5788542720000004E-2"/>
    <d v="1993-01-01T00:00:00"/>
    <b v="1"/>
    <b v="0"/>
    <x v="0"/>
  </r>
  <r>
    <x v="7"/>
    <n v="7"/>
    <s v="Julio"/>
    <s v="E-Cl"/>
    <s v="Termoeléctrica Tocopilla"/>
    <s v="U15"/>
    <s v="Carbón"/>
    <n v="83286.505999999994"/>
    <n v="33994.699999999997"/>
    <s v="Ton"/>
    <s v="SING"/>
    <n v="89530.617580799983"/>
    <n v="6.6248871359999989E-2"/>
    <d v="1993-01-01T00:00:00"/>
    <b v="1"/>
    <b v="0"/>
    <x v="0"/>
  </r>
  <r>
    <x v="7"/>
    <n v="7"/>
    <s v="Julio"/>
    <s v="Eléctrica Ventanas"/>
    <s v="Nueva Ventanas"/>
    <m/>
    <s v="Carbón"/>
    <n v="186014"/>
    <n v="64705.341928000009"/>
    <s v="Ton"/>
    <s v="SIC"/>
    <n v="170412.12964346423"/>
    <n v="0.12609777034928643"/>
    <d v="2010-02-11T00:00:00"/>
    <b v="1"/>
    <b v="0"/>
    <x v="0"/>
  </r>
  <r>
    <x v="7"/>
    <n v="7"/>
    <s v="Julio"/>
    <s v="Enel"/>
    <s v="Bocamina"/>
    <m/>
    <s v="Carbón"/>
    <n v="62294"/>
    <n v="22251.416799999999"/>
    <s v="Ton"/>
    <s v="SIC"/>
    <n v="58602.755375155197"/>
    <n v="4.336356105984001E-2"/>
    <d v="1970-01-01T00:00:00"/>
    <b v="1"/>
    <b v="0"/>
    <x v="0"/>
  </r>
  <r>
    <x v="7"/>
    <n v="7"/>
    <s v="Julio"/>
    <s v="Enel"/>
    <s v="Bocamina II"/>
    <m/>
    <s v="Carbón"/>
    <n v="200253"/>
    <n v="64577.587439999996"/>
    <s v="Ton"/>
    <s v="SIC"/>
    <n v="170075.66724758013"/>
    <n v="0.125848802403072"/>
    <d v="2012-10-28T00:00:00"/>
    <b v="0"/>
    <b v="0"/>
    <x v="1"/>
  </r>
  <r>
    <x v="7"/>
    <n v="7"/>
    <s v="Julio"/>
    <s v="Guacolda"/>
    <s v="Guacolda 1"/>
    <m/>
    <s v="Carbón"/>
    <n v="89969.989999999991"/>
    <n v="30445.844615999995"/>
    <s v="Ton"/>
    <s v="SIC"/>
    <n v="80184.124914753003"/>
    <n v="5.9332861987660794E-2"/>
    <d v="1995-01-01T00:00:00"/>
    <b v="1"/>
    <b v="0"/>
    <x v="0"/>
  </r>
  <r>
    <x v="7"/>
    <n v="7"/>
    <s v="Julio"/>
    <s v="Guacolda"/>
    <s v="Guacolda 2"/>
    <m/>
    <s v="Carbón"/>
    <n v="96821"/>
    <n v="32764.226399999996"/>
    <s v="Ton"/>
    <s v="SIC"/>
    <n v="86289.963557529583"/>
    <n v="6.3850924408320006E-2"/>
    <d v="1996-01-01T00:00:00"/>
    <b v="1"/>
    <b v="0"/>
    <x v="0"/>
  </r>
  <r>
    <x v="7"/>
    <n v="7"/>
    <s v="Julio"/>
    <s v="Guacolda"/>
    <s v="Guacolda 3"/>
    <m/>
    <s v="Carbón"/>
    <n v="104007.8"/>
    <n v="32835.262459999998"/>
    <s v="Ton"/>
    <s v="SIC"/>
    <n v="86477.048671453435"/>
    <n v="6.3989359482048008E-2"/>
    <d v="2009-01-01T00:00:00"/>
    <b v="1"/>
    <b v="0"/>
    <x v="0"/>
  </r>
  <r>
    <x v="7"/>
    <n v="7"/>
    <s v="Julio"/>
    <s v="Guacolda"/>
    <s v="Guacolda 4"/>
    <m/>
    <s v="Carbón"/>
    <n v="102851"/>
    <n v="32938.032749999998"/>
    <s v="Ton"/>
    <s v="SIC"/>
    <n v="86747.711084495997"/>
    <n v="6.4189638223200007E-2"/>
    <d v="2010-01-01T00:00:00"/>
    <b v="1"/>
    <b v="0"/>
    <x v="0"/>
  </r>
  <r>
    <x v="7"/>
    <n v="7"/>
    <s v="Julio"/>
    <s v="Guacolda"/>
    <s v="Guacolda 5"/>
    <m/>
    <s v="Carbón"/>
    <n v="3092.8"/>
    <n v="990.4692"/>
    <s v="Ton"/>
    <s v="SIC"/>
    <n v="2608.5630751487997"/>
    <n v="1.9302263769600003E-3"/>
    <d v="2015-01-01T00:00:00"/>
    <b v="0"/>
    <b v="0"/>
    <x v="1"/>
  </r>
  <r>
    <x v="7"/>
    <n v="7"/>
    <s v="Julio"/>
    <s v="Hornitos"/>
    <s v="Termoeléctrica Hornitos"/>
    <s v="CTH"/>
    <s v="Carbón"/>
    <n v="116535"/>
    <n v="40771.5"/>
    <s v="Ton"/>
    <s v="SING"/>
    <n v="107378.43177599998"/>
    <n v="7.9455499200000002E-2"/>
    <d v="2011-08-05T00:00:00"/>
    <b v="0"/>
    <b v="0"/>
    <x v="1"/>
  </r>
  <r>
    <x v="7"/>
    <n v="8"/>
    <s v="Agosto"/>
    <s v="Aes Gener"/>
    <s v="Campiche"/>
    <m/>
    <s v="Carbón"/>
    <n v="175102"/>
    <n v="62546.434399999991"/>
    <s v="Ton"/>
    <s v="SIC"/>
    <n v="164726.29260764155"/>
    <n v="0.12189049135871999"/>
    <d v="2013-03-15T00:00:00"/>
    <b v="0"/>
    <b v="0"/>
    <x v="1"/>
  </r>
  <r>
    <x v="7"/>
    <n v="8"/>
    <s v="Agosto"/>
    <s v="Aes Gener"/>
    <s v="Termoeléctrica Norgener"/>
    <s v="NTO2"/>
    <s v="Carbón"/>
    <n v="95553.136400000003"/>
    <n v="35547.800000000003"/>
    <s v="Ton"/>
    <s v="SING"/>
    <n v="93620.961139200008"/>
    <n v="6.9275552640000015E-2"/>
    <d v="1997-04-07T00:00:00"/>
    <b v="1"/>
    <b v="0"/>
    <x v="0"/>
  </r>
  <r>
    <x v="7"/>
    <n v="8"/>
    <s v="Agosto"/>
    <s v="Aes Gener"/>
    <s v="Termoeléctrica Norgener"/>
    <s v="NTO1"/>
    <s v="Carbón"/>
    <n v="98546.255000000005"/>
    <n v="36972.6"/>
    <s v="Ton"/>
    <s v="SING"/>
    <n v="97373.405606399989"/>
    <n v="7.2052202880000013E-2"/>
    <d v="1997-04-07T00:00:00"/>
    <b v="1"/>
    <b v="0"/>
    <x v="0"/>
  </r>
  <r>
    <x v="7"/>
    <n v="8"/>
    <s v="Agosto"/>
    <s v="Aes Gener"/>
    <s v="Ventanas 1"/>
    <m/>
    <s v="Carbón"/>
    <n v="64008"/>
    <n v="25102.337399999997"/>
    <s v="Ton"/>
    <s v="SIC"/>
    <n v="66111.122326233599"/>
    <n v="4.8919435125120002E-2"/>
    <d v="1964-01-01T00:00:00"/>
    <b v="1"/>
    <b v="0"/>
    <x v="0"/>
  </r>
  <r>
    <x v="7"/>
    <n v="8"/>
    <s v="Agosto"/>
    <s v="Aes Gener"/>
    <s v="Ventanas 2"/>
    <m/>
    <s v="Carbón"/>
    <n v="96724"/>
    <n v="36402.657743999996"/>
    <s v="Ton"/>
    <s v="SIC"/>
    <n v="95872.369204693998"/>
    <n v="7.0941499411507195E-2"/>
    <d v="1977-01-01T00:00:00"/>
    <b v="1"/>
    <b v="0"/>
    <x v="0"/>
  </r>
  <r>
    <x v="7"/>
    <n v="8"/>
    <s v="Agosto"/>
    <s v="Andina"/>
    <s v="Termoeléctrica Andina"/>
    <s v="CTA"/>
    <s v="Carbón"/>
    <n v="115842"/>
    <n v="41592"/>
    <s v="Ton"/>
    <s v="SING"/>
    <n v="109539.35308799999"/>
    <n v="8.1054489600000015E-2"/>
    <d v="2011-07-15T00:00:00"/>
    <b v="0"/>
    <b v="0"/>
    <x v="1"/>
  </r>
  <r>
    <x v="7"/>
    <n v="8"/>
    <s v="Agosto"/>
    <s v="Angamos"/>
    <s v="Termoeléctrica Angamos"/>
    <s v="ANG1"/>
    <s v="Carbón"/>
    <n v="182682.47959999999"/>
    <n v="68960.5"/>
    <s v="Ton"/>
    <s v="SING"/>
    <n v="181618.786272"/>
    <n v="0.13439022240000001"/>
    <d v="2011-04-11T00:00:00"/>
    <b v="0"/>
    <b v="1"/>
    <x v="2"/>
  </r>
  <r>
    <x v="7"/>
    <n v="8"/>
    <s v="Agosto"/>
    <s v="Angamos"/>
    <s v="Termoeléctrica Angamos"/>
    <s v="ANG2"/>
    <s v="Carbón"/>
    <n v="106574.9614"/>
    <n v="40064.199999999997"/>
    <s v="Ton"/>
    <s v="SING"/>
    <n v="105515.6412288"/>
    <n v="7.8077112960000014E-2"/>
    <d v="2011-04-11T00:00:00"/>
    <b v="0"/>
    <b v="1"/>
    <x v="2"/>
  </r>
  <r>
    <x v="7"/>
    <n v="8"/>
    <s v="Agosto"/>
    <s v="Celta"/>
    <s v="Termoeléctrica Tarapacá"/>
    <s v="CTTAR"/>
    <s v="Carbón"/>
    <n v="59489.468000000001"/>
    <n v="24932.799999999999"/>
    <s v="Ton"/>
    <s v="SING"/>
    <n v="65664.617779199994"/>
    <n v="4.8589040639999997E-2"/>
    <d v="1995-01-01T00:00:00"/>
    <b v="1"/>
    <b v="0"/>
    <x v="0"/>
  </r>
  <r>
    <x v="7"/>
    <n v="8"/>
    <s v="Agosto"/>
    <s v="Colbún"/>
    <s v="Santa María"/>
    <m/>
    <s v="Carbón"/>
    <n v="243544"/>
    <n v="79237.9171584"/>
    <s v="Ton"/>
    <s v="SIC"/>
    <n v="208686.04985506038"/>
    <n v="0.15441885295828994"/>
    <d v="2012-08-15T00:00:00"/>
    <b v="0"/>
    <b v="0"/>
    <x v="1"/>
  </r>
  <r>
    <x v="7"/>
    <n v="8"/>
    <s v="Agosto"/>
    <s v="E-Cl"/>
    <s v="Termoeléctrica Mejillones"/>
    <s v="CTM2"/>
    <s v="Carbón"/>
    <n v="113313"/>
    <n v="44134.2"/>
    <s v="Ton"/>
    <s v="SING"/>
    <n v="116234.65370879997"/>
    <n v="8.6008728960000003E-2"/>
    <d v="1998-03-31T00:00:00"/>
    <b v="1"/>
    <b v="0"/>
    <x v="0"/>
  </r>
  <r>
    <x v="7"/>
    <n v="8"/>
    <s v="Agosto"/>
    <s v="E-Cl"/>
    <s v="Termoeléctrica Mejillones"/>
    <s v="CTM1"/>
    <s v="Carbón"/>
    <n v="1"/>
    <n v="0.4"/>
    <s v="Ton"/>
    <s v="SING"/>
    <n v="1.0534656"/>
    <n v="7.7952000000000014E-7"/>
    <d v="1998-03-31T00:00:00"/>
    <b v="1"/>
    <b v="0"/>
    <x v="0"/>
  </r>
  <r>
    <x v="7"/>
    <n v="8"/>
    <s v="Agosto"/>
    <s v="E-Cl"/>
    <s v="Termoeléctrica Tocopilla"/>
    <s v="U13"/>
    <s v="Carbón"/>
    <n v="45740.991000000002"/>
    <n v="20771"/>
    <s v="Ton"/>
    <s v="SING"/>
    <n v="54703.834943999995"/>
    <n v="4.0478524800000006E-2"/>
    <d v="1993-01-01T00:00:00"/>
    <b v="1"/>
    <b v="0"/>
    <x v="0"/>
  </r>
  <r>
    <x v="7"/>
    <n v="8"/>
    <s v="Agosto"/>
    <s v="E-Cl"/>
    <s v="Termoeléctrica Tocopilla"/>
    <s v="U15"/>
    <s v="Carbón"/>
    <n v="84573.17"/>
    <n v="34523.699999999997"/>
    <s v="Ton"/>
    <s v="SING"/>
    <n v="90923.825836799981"/>
    <n v="6.7279786559999999E-2"/>
    <d v="1993-01-01T00:00:00"/>
    <b v="1"/>
    <b v="0"/>
    <x v="0"/>
  </r>
  <r>
    <x v="7"/>
    <n v="8"/>
    <s v="Agosto"/>
    <s v="E-Cl"/>
    <s v="Termoeléctrica Tocopilla"/>
    <s v="U14"/>
    <s v="Carbón"/>
    <n v="84334.77"/>
    <n v="35833.599999999999"/>
    <s v="Ton"/>
    <s v="SING"/>
    <n v="94373.662310399988"/>
    <n v="6.983251968000001E-2"/>
    <d v="1993-01-01T00:00:00"/>
    <b v="1"/>
    <b v="0"/>
    <x v="0"/>
  </r>
  <r>
    <x v="7"/>
    <n v="8"/>
    <s v="Agosto"/>
    <s v="E-Cl"/>
    <s v="Termoeléctrica Tocopilla"/>
    <s v="U12"/>
    <s v="Carbón"/>
    <n v="46164.42"/>
    <n v="22049.3"/>
    <s v="Ton"/>
    <s v="SING"/>
    <n v="58070.447635199991"/>
    <n v="4.2969675839999999E-2"/>
    <d v="1993-01-01T00:00:00"/>
    <b v="1"/>
    <b v="0"/>
    <x v="0"/>
  </r>
  <r>
    <x v="7"/>
    <n v="8"/>
    <s v="Agosto"/>
    <s v="Eléctrica Ventanas"/>
    <s v="Nueva Ventanas"/>
    <m/>
    <s v="Carbón"/>
    <n v="189787"/>
    <n v="66017.787523999999"/>
    <s v="Ton"/>
    <s v="SIC"/>
    <n v="173868.67036160792"/>
    <n v="0.12865546432677122"/>
    <d v="2010-02-11T00:00:00"/>
    <b v="1"/>
    <b v="0"/>
    <x v="0"/>
  </r>
  <r>
    <x v="7"/>
    <n v="8"/>
    <s v="Agosto"/>
    <s v="Enel"/>
    <s v="Bocamina"/>
    <m/>
    <s v="Carbón"/>
    <n v="58064"/>
    <n v="20740.460799999997"/>
    <s v="Ton"/>
    <s v="SIC"/>
    <n v="54623.404952371187"/>
    <n v="4.0419010007039992E-2"/>
    <d v="1970-01-01T00:00:00"/>
    <b v="1"/>
    <b v="0"/>
    <x v="0"/>
  </r>
  <r>
    <x v="7"/>
    <n v="8"/>
    <s v="Agosto"/>
    <s v="Enel"/>
    <s v="Bocamina II"/>
    <m/>
    <s v="Carbón"/>
    <n v="14677"/>
    <n v="4733.0389599999999"/>
    <s v="Ton"/>
    <s v="SIC"/>
    <n v="12465.23431954944"/>
    <n v="9.2237463252480018E-3"/>
    <d v="2012-10-28T00:00:00"/>
    <b v="0"/>
    <b v="0"/>
    <x v="1"/>
  </r>
  <r>
    <x v="7"/>
    <n v="8"/>
    <s v="Agosto"/>
    <s v="Guacolda"/>
    <s v="Guacolda 1"/>
    <m/>
    <s v="Carbón"/>
    <n v="81640"/>
    <n v="27626.975999999995"/>
    <s v="Ton"/>
    <s v="SIC"/>
    <n v="72760.172120063973"/>
    <n v="5.3839450828799998E-2"/>
    <d v="1995-01-01T00:00:00"/>
    <b v="1"/>
    <b v="0"/>
    <x v="0"/>
  </r>
  <r>
    <x v="7"/>
    <n v="8"/>
    <s v="Agosto"/>
    <s v="Guacolda"/>
    <s v="Guacolda 2"/>
    <m/>
    <s v="Carbón"/>
    <n v="96864.5"/>
    <n v="32778.946799999998"/>
    <s v="Ton"/>
    <s v="SIC"/>
    <n v="86328.732145075192"/>
    <n v="6.3879611523840002E-2"/>
    <d v="1996-01-01T00:00:00"/>
    <b v="1"/>
    <b v="0"/>
    <x v="0"/>
  </r>
  <r>
    <x v="7"/>
    <n v="8"/>
    <s v="Agosto"/>
    <s v="Guacolda"/>
    <s v="Guacolda 3"/>
    <m/>
    <s v="Carbón"/>
    <n v="107589"/>
    <n v="33965.847299999994"/>
    <s v="Ton"/>
    <s v="SIC"/>
    <n v="89454.629263507188"/>
    <n v="6.6192643218239991E-2"/>
    <d v="2009-01-01T00:00:00"/>
    <b v="1"/>
    <b v="0"/>
    <x v="0"/>
  </r>
  <r>
    <x v="7"/>
    <n v="8"/>
    <s v="Agosto"/>
    <s v="Guacolda"/>
    <s v="Guacolda 4"/>
    <m/>
    <s v="Carbón"/>
    <n v="97946"/>
    <n v="31367.2065"/>
    <s v="Ton"/>
    <s v="SIC"/>
    <n v="82610.682539615998"/>
    <n v="6.1128412027200006E-2"/>
    <d v="2010-01-01T00:00:00"/>
    <b v="1"/>
    <b v="0"/>
    <x v="0"/>
  </r>
  <r>
    <x v="7"/>
    <n v="8"/>
    <s v="Agosto"/>
    <s v="Guacolda"/>
    <s v="Guacolda 5"/>
    <m/>
    <s v="Carbón"/>
    <n v="35866.200000000004"/>
    <n v="11486.15055"/>
    <s v="Ton"/>
    <s v="SIC"/>
    <n v="30250.661202115196"/>
    <n v="2.238421019184E-2"/>
    <d v="2015-01-01T00:00:00"/>
    <b v="0"/>
    <b v="0"/>
    <x v="1"/>
  </r>
  <r>
    <x v="7"/>
    <n v="8"/>
    <s v="Agosto"/>
    <s v="Hornitos"/>
    <s v="Termoeléctrica Hornitos"/>
    <s v="CTH"/>
    <s v="Carbón"/>
    <n v="117783"/>
    <n v="41179.300000000003"/>
    <s v="Ton"/>
    <s v="SING"/>
    <n v="108452.4399552"/>
    <n v="8.0250219840000012E-2"/>
    <d v="2011-08-05T00:00:00"/>
    <b v="0"/>
    <b v="0"/>
    <x v="1"/>
  </r>
  <r>
    <x v="7"/>
    <n v="9"/>
    <s v="Septiembre"/>
    <s v="Aes Gener"/>
    <s v="Campiche"/>
    <m/>
    <s v="Carbón"/>
    <n v="47773"/>
    <n v="17064.515599999999"/>
    <s v="Ton"/>
    <s v="SIC"/>
    <n v="44942.200413158396"/>
    <n v="3.3255328001279998E-2"/>
    <d v="2013-03-15T00:00:00"/>
    <b v="0"/>
    <b v="0"/>
    <x v="1"/>
  </r>
  <r>
    <x v="7"/>
    <n v="9"/>
    <s v="Septiembre"/>
    <s v="Aes Gener"/>
    <s v="Termoeléctrica Norgener"/>
    <s v="NTO1"/>
    <s v="Carbón"/>
    <n v="97594.304000000004"/>
    <n v="36573.4"/>
    <s v="Ton"/>
    <s v="SING"/>
    <n v="96322.046937599996"/>
    <n v="7.1274241920000009E-2"/>
    <d v="1997-04-07T00:00:00"/>
    <b v="1"/>
    <b v="0"/>
    <x v="0"/>
  </r>
  <r>
    <x v="7"/>
    <n v="9"/>
    <s v="Septiembre"/>
    <s v="Aes Gener"/>
    <s v="Termoeléctrica Norgener"/>
    <s v="NTO2"/>
    <s v="Carbón"/>
    <n v="89654.691399999996"/>
    <n v="33298.699999999997"/>
    <s v="Ton"/>
    <s v="SING"/>
    <n v="87697.587436799993"/>
    <n v="6.4892506560000007E-2"/>
    <d v="1997-04-07T00:00:00"/>
    <b v="1"/>
    <b v="0"/>
    <x v="0"/>
  </r>
  <r>
    <x v="7"/>
    <n v="9"/>
    <s v="Septiembre"/>
    <s v="Aes Gener"/>
    <s v="Ventanas 1"/>
    <m/>
    <s v="Carbón"/>
    <n v="65159"/>
    <n v="25553.730824999995"/>
    <s v="Ton"/>
    <s v="SIC"/>
    <n v="67299.940939492779"/>
    <n v="4.9799110631759992E-2"/>
    <d v="1964-01-01T00:00:00"/>
    <b v="1"/>
    <b v="0"/>
    <x v="0"/>
  </r>
  <r>
    <x v="7"/>
    <n v="9"/>
    <s v="Septiembre"/>
    <s v="Aes Gener"/>
    <s v="Ventanas 2"/>
    <m/>
    <s v="Carbón"/>
    <n v="119486"/>
    <n v="44969.273015999999"/>
    <s v="Ton"/>
    <s v="SIC"/>
    <n v="118433.95544841062"/>
    <n v="8.7636119253580808E-2"/>
    <d v="1977-01-01T00:00:00"/>
    <b v="1"/>
    <b v="0"/>
    <x v="0"/>
  </r>
  <r>
    <x v="7"/>
    <n v="9"/>
    <s v="Septiembre"/>
    <s v="Andina"/>
    <s v="Termoeléctrica Andina"/>
    <s v="CTA"/>
    <s v="Carbón"/>
    <n v="97845"/>
    <n v="35136.6"/>
    <s v="Ton"/>
    <s v="SING"/>
    <n v="92537.998502399991"/>
    <n v="6.8474206080000002E-2"/>
    <d v="2011-07-15T00:00:00"/>
    <b v="0"/>
    <b v="0"/>
    <x v="1"/>
  </r>
  <r>
    <x v="7"/>
    <n v="9"/>
    <s v="Septiembre"/>
    <s v="Angamos"/>
    <s v="Termoeléctrica Angamos"/>
    <s v="ANG1"/>
    <s v="Carbón"/>
    <n v="175702.22140000001"/>
    <n v="66287.899999999994"/>
    <s v="Ton"/>
    <s v="SING"/>
    <n v="174580.05586559998"/>
    <n v="0.12918185952"/>
    <d v="2011-04-11T00:00:00"/>
    <b v="0"/>
    <b v="1"/>
    <x v="2"/>
  </r>
  <r>
    <x v="7"/>
    <n v="9"/>
    <s v="Septiembre"/>
    <s v="Angamos"/>
    <s v="Termoeléctrica Angamos"/>
    <s v="ANG2"/>
    <s v="Carbón"/>
    <n v="187358.92980000001"/>
    <n v="70407.100000000006"/>
    <s v="Ton"/>
    <s v="SING"/>
    <n v="185428.64461439999"/>
    <n v="0.13720935648000002"/>
    <d v="2011-04-11T00:00:00"/>
    <b v="0"/>
    <b v="1"/>
    <x v="2"/>
  </r>
  <r>
    <x v="7"/>
    <n v="9"/>
    <s v="Septiembre"/>
    <s v="Celta"/>
    <s v="Termoeléctrica Tarapacá"/>
    <s v="CTTAR"/>
    <s v="Carbón"/>
    <n v="83698.335000000006"/>
    <n v="35123.800000000003"/>
    <s v="Ton"/>
    <s v="SING"/>
    <n v="92504.287603200006"/>
    <n v="6.844926144000002E-2"/>
    <d v="1995-01-01T00:00:00"/>
    <b v="1"/>
    <b v="0"/>
    <x v="0"/>
  </r>
  <r>
    <x v="7"/>
    <n v="9"/>
    <s v="Septiembre"/>
    <s v="Colbún"/>
    <s v="Santa María"/>
    <m/>
    <s v="Carbón"/>
    <n v="186748"/>
    <n v="60759.134092799999"/>
    <s v="Ton"/>
    <s v="SIC"/>
    <n v="160019.14413138002"/>
    <n v="0.11840740052004865"/>
    <d v="2012-08-15T00:00:00"/>
    <b v="0"/>
    <b v="0"/>
    <x v="1"/>
  </r>
  <r>
    <x v="7"/>
    <n v="9"/>
    <s v="Septiembre"/>
    <s v="E-Cl"/>
    <s v="Termoeléctrica Mejillones"/>
    <s v="CTM2"/>
    <s v="Carbón"/>
    <n v="110361"/>
    <n v="42982.7"/>
    <s v="Ton"/>
    <s v="SING"/>
    <n v="113201.98961279998"/>
    <n v="8.3764685760000013E-2"/>
    <d v="1998-03-31T00:00:00"/>
    <b v="1"/>
    <b v="0"/>
    <x v="0"/>
  </r>
  <r>
    <x v="7"/>
    <n v="9"/>
    <s v="Septiembre"/>
    <s v="E-Cl"/>
    <s v="Termoeléctrica Mejillones"/>
    <s v="CTM1"/>
    <s v="Carbón"/>
    <n v="67737"/>
    <n v="27444.400000000001"/>
    <s v="Ton"/>
    <s v="SING"/>
    <n v="72279.328281599999"/>
    <n v="5.348364672E-2"/>
    <d v="1998-03-31T00:00:00"/>
    <b v="1"/>
    <b v="0"/>
    <x v="0"/>
  </r>
  <r>
    <x v="7"/>
    <n v="9"/>
    <s v="Septiembre"/>
    <s v="E-Cl"/>
    <s v="Termoeléctrica Tocopilla"/>
    <s v="U13"/>
    <s v="Carbón"/>
    <n v="47245.3"/>
    <n v="21443.4"/>
    <s v="Ton"/>
    <s v="SING"/>
    <n v="56474.710617600002"/>
    <n v="4.1788897920000012E-2"/>
    <d v="1993-01-01T00:00:00"/>
    <b v="1"/>
    <b v="0"/>
    <x v="0"/>
  </r>
  <r>
    <x v="7"/>
    <n v="9"/>
    <s v="Septiembre"/>
    <s v="E-Cl"/>
    <s v="Termoeléctrica Tocopilla"/>
    <s v="U15"/>
    <s v="Carbón"/>
    <n v="83020.315000000002"/>
    <n v="33818.199999999997"/>
    <s v="Ton"/>
    <s v="SING"/>
    <n v="89065.775884799979"/>
    <n v="6.5904908160000011E-2"/>
    <d v="1993-01-01T00:00:00"/>
    <b v="1"/>
    <b v="0"/>
    <x v="0"/>
  </r>
  <r>
    <x v="7"/>
    <n v="9"/>
    <s v="Septiembre"/>
    <s v="E-Cl"/>
    <s v="Termoeléctrica Tocopilla"/>
    <s v="U14"/>
    <s v="Carbón"/>
    <n v="48925.224999999999"/>
    <n v="20815.099999999999"/>
    <s v="Ton"/>
    <s v="SING"/>
    <n v="54819.979526399999"/>
    <n v="4.0564466880000004E-2"/>
    <d v="1993-01-01T00:00:00"/>
    <b v="1"/>
    <b v="0"/>
    <x v="0"/>
  </r>
  <r>
    <x v="7"/>
    <n v="9"/>
    <s v="Septiembre"/>
    <s v="E-Cl"/>
    <s v="Termoeléctrica Tocopilla"/>
    <s v="U12"/>
    <s v="Carbón"/>
    <n v="45474.81"/>
    <n v="21718.400000000001"/>
    <s v="Ton"/>
    <s v="SING"/>
    <n v="57198.968217599999"/>
    <n v="4.2324817920000007E-2"/>
    <d v="1993-01-01T00:00:00"/>
    <b v="1"/>
    <b v="0"/>
    <x v="0"/>
  </r>
  <r>
    <x v="7"/>
    <n v="9"/>
    <s v="Septiembre"/>
    <s v="Eléctrica Ventanas"/>
    <s v="Nueva Ventanas"/>
    <m/>
    <s v="Carbón"/>
    <n v="158897"/>
    <n v="55272.639243999998"/>
    <s v="Ton"/>
    <s v="SIC"/>
    <n v="145569.56016191002"/>
    <n v="0.10771531935870721"/>
    <d v="2010-02-11T00:00:00"/>
    <b v="1"/>
    <b v="0"/>
    <x v="0"/>
  </r>
  <r>
    <x v="7"/>
    <n v="9"/>
    <s v="Septiembre"/>
    <s v="Enel"/>
    <s v="Bocamina"/>
    <m/>
    <s v="Carbón"/>
    <n v="10236"/>
    <n v="3656.2991999999995"/>
    <s v="Ton"/>
    <s v="SIC"/>
    <n v="9629.4635762687994"/>
    <n v="7.1253958809599999E-3"/>
    <d v="1970-01-01T00:00:00"/>
    <b v="1"/>
    <b v="0"/>
    <x v="0"/>
  </r>
  <r>
    <x v="7"/>
    <n v="9"/>
    <s v="Septiembre"/>
    <s v="Enel"/>
    <s v="Bocamina II"/>
    <m/>
    <s v="Carbón"/>
    <n v="137436"/>
    <n v="44320.361279999997"/>
    <s v="Ton"/>
    <s v="SIC"/>
    <n v="116724.93997012991"/>
    <n v="8.6371520062463999E-2"/>
    <d v="2012-10-28T00:00:00"/>
    <b v="0"/>
    <b v="0"/>
    <x v="1"/>
  </r>
  <r>
    <x v="7"/>
    <n v="9"/>
    <s v="Septiembre"/>
    <s v="Guacolda"/>
    <s v="Guacolda 1"/>
    <m/>
    <s v="Carbón"/>
    <n v="74478"/>
    <n v="25203.355199999998"/>
    <s v="Ton"/>
    <s v="SIC"/>
    <n v="66377.169269452803"/>
    <n v="4.9116298613760004E-2"/>
    <d v="1995-01-01T00:00:00"/>
    <b v="1"/>
    <b v="0"/>
    <x v="0"/>
  </r>
  <r>
    <x v="7"/>
    <n v="9"/>
    <s v="Septiembre"/>
    <s v="Guacolda"/>
    <s v="Guacolda 2"/>
    <m/>
    <s v="Carbón"/>
    <n v="73164"/>
    <n v="24758.697599999996"/>
    <s v="Ton"/>
    <s v="SIC"/>
    <n v="65206.090556006384"/>
    <n v="4.8249749882879993E-2"/>
    <d v="1996-01-01T00:00:00"/>
    <b v="1"/>
    <b v="0"/>
    <x v="0"/>
  </r>
  <r>
    <x v="7"/>
    <n v="9"/>
    <s v="Septiembre"/>
    <s v="Guacolda"/>
    <s v="Guacolda 3"/>
    <m/>
    <s v="Carbón"/>
    <n v="100552.21"/>
    <n v="31744.332697000005"/>
    <s v="Ton"/>
    <s v="SIC"/>
    <n v="83603.906228111809"/>
    <n v="6.1863355559913617E-2"/>
    <d v="2009-01-01T00:00:00"/>
    <b v="1"/>
    <b v="0"/>
    <x v="0"/>
  </r>
  <r>
    <x v="7"/>
    <n v="9"/>
    <s v="Septiembre"/>
    <s v="Guacolda"/>
    <s v="Guacolda 4"/>
    <m/>
    <s v="Carbón"/>
    <n v="89893"/>
    <n v="28788.233250000001"/>
    <s v="Ton"/>
    <s v="SIC"/>
    <n v="75818.533534128001"/>
    <n v="5.6102508957600009E-2"/>
    <d v="2010-01-01T00:00:00"/>
    <b v="1"/>
    <b v="0"/>
    <x v="0"/>
  </r>
  <r>
    <x v="7"/>
    <n v="9"/>
    <s v="Septiembre"/>
    <s v="Guacolda"/>
    <s v="Guacolda 5"/>
    <m/>
    <s v="Carbón"/>
    <n v="44033"/>
    <n v="14101.56825"/>
    <s v="Ton"/>
    <s v="SIC"/>
    <n v="37138.792643567998"/>
    <n v="2.7481136205600006E-2"/>
    <d v="2015-01-01T00:00:00"/>
    <b v="0"/>
    <b v="0"/>
    <x v="1"/>
  </r>
  <r>
    <x v="7"/>
    <n v="9"/>
    <s v="Septiembre"/>
    <s v="Hornitos"/>
    <s v="Termoeléctrica Hornitos"/>
    <s v="CTH"/>
    <s v="Carbón"/>
    <n v="113917"/>
    <n v="39826.6"/>
    <s v="Ton"/>
    <s v="SING"/>
    <n v="104889.88266239999"/>
    <n v="7.7614078079999996E-2"/>
    <d v="2011-08-05T00:00:00"/>
    <b v="0"/>
    <b v="0"/>
    <x v="1"/>
  </r>
  <r>
    <x v="7"/>
    <n v="10"/>
    <s v="Octubre"/>
    <s v="Aes Gener"/>
    <s v="Campiche"/>
    <m/>
    <s v="Carbón"/>
    <n v="173905"/>
    <n v="62118.865999999995"/>
    <s v="Ton"/>
    <s v="SIC"/>
    <n v="163600.22110502396"/>
    <n v="0.1210572460608"/>
    <d v="2013-03-15T00:00:00"/>
    <b v="0"/>
    <b v="0"/>
    <x v="1"/>
  </r>
  <r>
    <x v="7"/>
    <n v="10"/>
    <s v="Octubre"/>
    <s v="Aes Gener"/>
    <s v="Termoeléctrica Norgener"/>
    <s v="NTO2"/>
    <s v="Carbón"/>
    <n v="95064.4905"/>
    <n v="35323.5"/>
    <s v="Ton"/>
    <s v="SING"/>
    <n v="93030.230303999997"/>
    <n v="6.8838436800000014E-2"/>
    <d v="1997-04-07T00:00:00"/>
    <b v="1"/>
    <b v="0"/>
    <x v="0"/>
  </r>
  <r>
    <x v="7"/>
    <n v="10"/>
    <s v="Octubre"/>
    <s v="Aes Gener"/>
    <s v="Termoeléctrica Norgener"/>
    <s v="NTO1"/>
    <s v="Carbón"/>
    <n v="80688.076700000005"/>
    <n v="30247.4"/>
    <s v="Ton"/>
    <s v="SING"/>
    <n v="79661.488473599995"/>
    <n v="5.8946133120000008E-2"/>
    <d v="1997-04-07T00:00:00"/>
    <b v="1"/>
    <b v="0"/>
    <x v="0"/>
  </r>
  <r>
    <x v="7"/>
    <n v="10"/>
    <s v="Octubre"/>
    <s v="Aes Gener"/>
    <s v="Ventanas 1"/>
    <m/>
    <s v="Carbón"/>
    <n v="44874"/>
    <n v="17598.460949999997"/>
    <s v="Ton"/>
    <s v="SIC"/>
    <n v="46348.433059420793"/>
    <n v="3.4295880699360001E-2"/>
    <d v="1964-01-01T00:00:00"/>
    <b v="1"/>
    <b v="0"/>
    <x v="0"/>
  </r>
  <r>
    <x v="7"/>
    <n v="10"/>
    <s v="Octubre"/>
    <s v="Aes Gener"/>
    <s v="Ventanas 2"/>
    <m/>
    <s v="Carbón"/>
    <n v="97121"/>
    <n v="36552.071076"/>
    <s v="Ton"/>
    <s v="SIC"/>
    <n v="96265.87371830245"/>
    <n v="7.1232676112908802E-2"/>
    <d v="1977-01-01T00:00:00"/>
    <b v="1"/>
    <b v="0"/>
    <x v="0"/>
  </r>
  <r>
    <x v="7"/>
    <n v="10"/>
    <s v="Octubre"/>
    <s v="Andina"/>
    <s v="Termoeléctrica Andina"/>
    <s v="CTA"/>
    <s v="Carbón"/>
    <n v="110665"/>
    <n v="39838"/>
    <s v="Ton"/>
    <s v="SING"/>
    <n v="104919.906432"/>
    <n v="7.7636294400000014E-2"/>
    <d v="2011-07-15T00:00:00"/>
    <b v="0"/>
    <b v="0"/>
    <x v="1"/>
  </r>
  <r>
    <x v="7"/>
    <n v="10"/>
    <s v="Octubre"/>
    <s v="Angamos"/>
    <s v="Termoeléctrica Angamos"/>
    <s v="ANG2"/>
    <s v="Carbón"/>
    <n v="192596.4247"/>
    <n v="72419.399999999994"/>
    <s v="Ton"/>
    <s v="SING"/>
    <n v="190728.36668159999"/>
    <n v="0.14113092672000002"/>
    <d v="2011-04-11T00:00:00"/>
    <b v="0"/>
    <b v="1"/>
    <x v="2"/>
  </r>
  <r>
    <x v="7"/>
    <n v="10"/>
    <s v="Octubre"/>
    <s v="Angamos"/>
    <s v="Termoeléctrica Angamos"/>
    <s v="ANG1"/>
    <s v="Carbón"/>
    <n v="188348.9632"/>
    <n v="70911.3"/>
    <s v="Ton"/>
    <s v="SING"/>
    <n v="186756.5380032"/>
    <n v="0.13819194144000002"/>
    <d v="2011-04-11T00:00:00"/>
    <b v="0"/>
    <b v="1"/>
    <x v="2"/>
  </r>
  <r>
    <x v="7"/>
    <n v="10"/>
    <s v="Octubre"/>
    <s v="Celta"/>
    <s v="Termoeléctrica Tarapacá"/>
    <s v="CTTAR"/>
    <s v="Carbón"/>
    <n v="42190.345000000001"/>
    <n v="17827.5"/>
    <s v="Ton"/>
    <s v="SING"/>
    <n v="46951.644959999998"/>
    <n v="3.4742232000000012E-2"/>
    <d v="1995-01-01T00:00:00"/>
    <b v="1"/>
    <b v="0"/>
    <x v="0"/>
  </r>
  <r>
    <x v="7"/>
    <n v="10"/>
    <s v="Octubre"/>
    <s v="Colbún"/>
    <s v="Santa María"/>
    <m/>
    <s v="Carbón"/>
    <n v="228738"/>
    <n v="74420.7317568"/>
    <s v="Ton"/>
    <s v="SIC"/>
    <n v="195999.20208154089"/>
    <n v="0.14503112204765184"/>
    <d v="2012-08-15T00:00:00"/>
    <b v="0"/>
    <b v="0"/>
    <x v="1"/>
  </r>
  <r>
    <x v="7"/>
    <n v="10"/>
    <s v="Octubre"/>
    <s v="E-Cl"/>
    <s v="Termoeléctrica Mejillones"/>
    <s v="CTM2"/>
    <s v="Carbón"/>
    <n v="114409"/>
    <n v="44553.9"/>
    <s v="Ton"/>
    <s v="SING"/>
    <n v="117340.0024896"/>
    <n v="8.6826640320000009E-2"/>
    <d v="1998-03-31T00:00:00"/>
    <b v="1"/>
    <b v="0"/>
    <x v="0"/>
  </r>
  <r>
    <x v="7"/>
    <n v="10"/>
    <s v="Octubre"/>
    <s v="E-Cl"/>
    <s v="Termoeléctrica Mejillones"/>
    <s v="CTM1"/>
    <s v="Carbón"/>
    <n v="106058"/>
    <n v="43047"/>
    <s v="Ton"/>
    <s v="SING"/>
    <n v="113371.334208"/>
    <n v="8.3889993600000018E-2"/>
    <d v="1998-03-31T00:00:00"/>
    <b v="1"/>
    <b v="0"/>
    <x v="0"/>
  </r>
  <r>
    <x v="7"/>
    <n v="10"/>
    <s v="Octubre"/>
    <s v="E-Cl"/>
    <s v="Termoeléctrica Tocopilla"/>
    <s v="U13"/>
    <s v="Carbón"/>
    <n v="52409.824999999997"/>
    <n v="23822.799999999999"/>
    <s v="Ton"/>
    <s v="SING"/>
    <n v="62741.250739199997"/>
    <n v="4.6425872640000011E-2"/>
    <d v="1993-01-01T00:00:00"/>
    <b v="1"/>
    <b v="0"/>
    <x v="0"/>
  </r>
  <r>
    <x v="7"/>
    <n v="10"/>
    <s v="Octubre"/>
    <s v="E-Cl"/>
    <s v="Termoeléctrica Tocopilla"/>
    <s v="U12"/>
    <s v="Carbón"/>
    <n v="51172.02"/>
    <n v="24430.400000000001"/>
    <s v="Ton"/>
    <s v="SING"/>
    <n v="64341.464985599996"/>
    <n v="4.7609963520000007E-2"/>
    <d v="1993-01-01T00:00:00"/>
    <b v="1"/>
    <b v="0"/>
    <x v="0"/>
  </r>
  <r>
    <x v="7"/>
    <n v="10"/>
    <s v="Octubre"/>
    <s v="E-Cl"/>
    <s v="Termoeléctrica Tocopilla"/>
    <s v="U15"/>
    <s v="Carbón"/>
    <n v="83388.414999999994"/>
    <n v="34128.1"/>
    <s v="Ton"/>
    <s v="SING"/>
    <n v="89881.948358399997"/>
    <n v="6.6508841280000008E-2"/>
    <d v="1993-01-01T00:00:00"/>
    <b v="1"/>
    <b v="0"/>
    <x v="0"/>
  </r>
  <r>
    <x v="7"/>
    <n v="10"/>
    <s v="Octubre"/>
    <s v="Eléctrica Ventanas"/>
    <s v="Nueva Ventanas"/>
    <m/>
    <s v="Carbón"/>
    <n v="181984"/>
    <n v="63303.498368"/>
    <s v="Ton"/>
    <s v="SIC"/>
    <n v="166720.14472586036"/>
    <n v="0.12336585761955841"/>
    <d v="2010-02-11T00:00:00"/>
    <b v="1"/>
    <b v="0"/>
    <x v="0"/>
  </r>
  <r>
    <x v="7"/>
    <n v="10"/>
    <s v="Octubre"/>
    <s v="Enel"/>
    <s v="Bocamina"/>
    <m/>
    <s v="Carbón"/>
    <n v="838"/>
    <n v="299.33359999999999"/>
    <s v="Ton"/>
    <s v="SIC"/>
    <n v="788.34412631039993"/>
    <n v="5.8334131968000005E-4"/>
    <d v="1970-01-01T00:00:00"/>
    <b v="1"/>
    <b v="0"/>
    <x v="0"/>
  </r>
  <r>
    <x v="7"/>
    <n v="10"/>
    <s v="Octubre"/>
    <s v="Enel"/>
    <s v="Bocamina II"/>
    <m/>
    <s v="Carbón"/>
    <n v="63435"/>
    <n v="20456.518800000002"/>
    <s v="Ton"/>
    <s v="SIC"/>
    <n v="53875.597128883193"/>
    <n v="3.9865663837440002E-2"/>
    <d v="2012-10-28T00:00:00"/>
    <b v="0"/>
    <b v="0"/>
    <x v="1"/>
  </r>
  <r>
    <x v="7"/>
    <n v="10"/>
    <s v="Octubre"/>
    <s v="Guacolda"/>
    <s v="Guacolda 1"/>
    <m/>
    <s v="Carbón"/>
    <n v="41675"/>
    <n v="14102.82"/>
    <s v="Ton"/>
    <s v="SIC"/>
    <n v="37142.089332479998"/>
    <n v="2.7483575616000004E-2"/>
    <d v="1995-01-01T00:00:00"/>
    <b v="1"/>
    <b v="0"/>
    <x v="0"/>
  </r>
  <r>
    <x v="7"/>
    <n v="10"/>
    <s v="Octubre"/>
    <s v="Guacolda"/>
    <s v="Guacolda 2"/>
    <m/>
    <s v="Carbón"/>
    <n v="85281"/>
    <n v="28859.090399999997"/>
    <s v="Ton"/>
    <s v="SIC"/>
    <n v="76005.147459225584"/>
    <n v="5.6240595371519993E-2"/>
    <d v="1996-01-01T00:00:00"/>
    <b v="1"/>
    <b v="0"/>
    <x v="0"/>
  </r>
  <r>
    <x v="7"/>
    <n v="10"/>
    <s v="Octubre"/>
    <s v="Guacolda"/>
    <s v="Guacolda 3"/>
    <m/>
    <s v="Carbón"/>
    <n v="95838.6"/>
    <n v="30256.246020000002"/>
    <s v="Ton"/>
    <s v="SIC"/>
    <n v="79684.785918017282"/>
    <n v="5.8963372243776013E-2"/>
    <d v="2009-01-01T00:00:00"/>
    <b v="1"/>
    <b v="0"/>
    <x v="0"/>
  </r>
  <r>
    <x v="7"/>
    <n v="10"/>
    <s v="Octubre"/>
    <s v="Guacolda"/>
    <s v="Guacolda 4"/>
    <m/>
    <s v="Carbón"/>
    <n v="99908"/>
    <n v="31995.536999999997"/>
    <s v="Ton"/>
    <s v="SIC"/>
    <n v="84265.493957567989"/>
    <n v="6.2352902505600001E-2"/>
    <d v="2010-01-01T00:00:00"/>
    <b v="1"/>
    <b v="0"/>
    <x v="0"/>
  </r>
  <r>
    <x v="7"/>
    <n v="10"/>
    <s v="Octubre"/>
    <s v="Guacolda"/>
    <s v="Guacolda 5"/>
    <m/>
    <s v="Carbón"/>
    <n v="56447.000000000007"/>
    <n v="18077.151750000001"/>
    <s v="Ton"/>
    <s v="SIC"/>
    <n v="47609.143786512002"/>
    <n v="3.5228753330400001E-2"/>
    <d v="2015-01-01T00:00:00"/>
    <b v="0"/>
    <b v="0"/>
    <x v="1"/>
  </r>
  <r>
    <x v="7"/>
    <n v="10"/>
    <s v="Octubre"/>
    <s v="Hornitos"/>
    <s v="Termoeléctrica Hornitos"/>
    <s v="CTH"/>
    <s v="Carbón"/>
    <n v="88218"/>
    <n v="30886.1"/>
    <s v="Ton"/>
    <s v="SING"/>
    <n v="81343.609670399994"/>
    <n v="6.0190831680000001E-2"/>
    <d v="2011-08-05T00:00:00"/>
    <b v="0"/>
    <b v="0"/>
    <x v="1"/>
  </r>
  <r>
    <x v="7"/>
    <n v="11"/>
    <s v="Noviembre"/>
    <s v="Aes Gener"/>
    <s v="Campiche"/>
    <m/>
    <s v="Carbón"/>
    <n v="168790"/>
    <n v="60291.788"/>
    <s v="Ton"/>
    <s v="SIC"/>
    <n v="158788.31155123201"/>
    <n v="0.11749663645440002"/>
    <d v="2013-03-15T00:00:00"/>
    <b v="0"/>
    <b v="0"/>
    <x v="1"/>
  </r>
  <r>
    <x v="7"/>
    <n v="11"/>
    <s v="Noviembre"/>
    <s v="Aes Gener"/>
    <s v="Termoeléctrica Norgener"/>
    <s v="NTO1"/>
    <s v="Carbón"/>
    <n v="68916.493000000002"/>
    <n v="25884.1"/>
    <s v="Ton"/>
    <s v="SING"/>
    <n v="68170.0223424"/>
    <n v="5.0442934080000001E-2"/>
    <d v="1997-04-07T00:00:00"/>
    <b v="1"/>
    <b v="0"/>
    <x v="0"/>
  </r>
  <r>
    <x v="7"/>
    <n v="11"/>
    <s v="Noviembre"/>
    <s v="Aes Gener"/>
    <s v="Termoeléctrica Norgener"/>
    <s v="NTO2"/>
    <s v="Carbón"/>
    <n v="86289.296300000002"/>
    <n v="32090.9"/>
    <s v="Ton"/>
    <s v="SING"/>
    <n v="84516.648057600003"/>
    <n v="6.253874592E-2"/>
    <d v="1997-04-07T00:00:00"/>
    <b v="1"/>
    <b v="0"/>
    <x v="0"/>
  </r>
  <r>
    <x v="7"/>
    <n v="11"/>
    <s v="Noviembre"/>
    <s v="Aes Gener"/>
    <s v="Ventanas 1"/>
    <m/>
    <s v="Carbón"/>
    <n v="11981"/>
    <n v="4698.6486749999995"/>
    <s v="Ton"/>
    <s v="SIC"/>
    <n v="12374.661863995199"/>
    <n v="9.1567265378400004E-3"/>
    <d v="1964-01-01T00:00:00"/>
    <b v="1"/>
    <b v="0"/>
    <x v="0"/>
  </r>
  <r>
    <x v="7"/>
    <n v="11"/>
    <s v="Noviembre"/>
    <s v="Aes Gener"/>
    <s v="Ventanas 2"/>
    <m/>
    <s v="Carbón"/>
    <n v="39971"/>
    <n v="15043.325676"/>
    <s v="Ton"/>
    <s v="SIC"/>
    <n v="39619.065273156863"/>
    <n v="2.9316433077388803E-2"/>
    <d v="1977-01-01T00:00:00"/>
    <b v="1"/>
    <b v="0"/>
    <x v="0"/>
  </r>
  <r>
    <x v="7"/>
    <n v="11"/>
    <s v="Noviembre"/>
    <s v="Andina"/>
    <s v="Termoeléctrica Andina"/>
    <s v="CTA"/>
    <s v="Carbón"/>
    <n v="107057"/>
    <n v="38576.199999999997"/>
    <s v="Ton"/>
    <s v="SING"/>
    <n v="101596.74919679998"/>
    <n v="7.5177298559999994E-2"/>
    <d v="2011-07-15T00:00:00"/>
    <b v="0"/>
    <b v="0"/>
    <x v="1"/>
  </r>
  <r>
    <x v="7"/>
    <n v="11"/>
    <s v="Noviembre"/>
    <s v="Angamos"/>
    <s v="Termoeléctrica Angamos"/>
    <s v="ANG1"/>
    <s v="Carbón"/>
    <n v="178363.73610000001"/>
    <n v="67201.3"/>
    <s v="Ton"/>
    <s v="SING"/>
    <n v="176985.64456319998"/>
    <n v="0.13096189344"/>
    <d v="2011-04-11T00:00:00"/>
    <b v="0"/>
    <b v="1"/>
    <x v="2"/>
  </r>
  <r>
    <x v="7"/>
    <n v="11"/>
    <s v="Noviembre"/>
    <s v="Angamos"/>
    <s v="Termoeléctrica Angamos"/>
    <s v="ANG2"/>
    <s v="Carbón"/>
    <n v="190338.46890000001"/>
    <n v="71469.2"/>
    <s v="Ton"/>
    <s v="SING"/>
    <n v="188225.85914879999"/>
    <n v="0.13927917696000003"/>
    <d v="2011-04-11T00:00:00"/>
    <b v="0"/>
    <b v="1"/>
    <x v="2"/>
  </r>
  <r>
    <x v="7"/>
    <n v="11"/>
    <s v="Noviembre"/>
    <s v="Celta"/>
    <s v="Termoeléctrica Tarapacá"/>
    <s v="CTTAR"/>
    <s v="Carbón"/>
    <n v="70838.039999999994"/>
    <n v="29795.9"/>
    <s v="Ton"/>
    <s v="SING"/>
    <n v="78472.389177599995"/>
    <n v="5.8066249920000014E-2"/>
    <d v="1995-01-01T00:00:00"/>
    <b v="1"/>
    <b v="0"/>
    <x v="0"/>
  </r>
  <r>
    <x v="7"/>
    <n v="11"/>
    <s v="Noviembre"/>
    <s v="Colbún"/>
    <s v="Santa María"/>
    <m/>
    <s v="Carbón"/>
    <n v="27504"/>
    <n v="8948.5254143999991"/>
    <s v="Ton"/>
    <s v="SIC"/>
    <n v="23567.409236990359"/>
    <n v="1.7438886327582722E-2"/>
    <d v="2012-08-15T00:00:00"/>
    <b v="0"/>
    <b v="0"/>
    <x v="1"/>
  </r>
  <r>
    <x v="7"/>
    <n v="11"/>
    <s v="Noviembre"/>
    <s v="E-Cl"/>
    <s v="Termoeléctrica Mejillones"/>
    <s v="CTM2"/>
    <s v="Carbón"/>
    <n v="101662"/>
    <n v="39620.400000000001"/>
    <s v="Ton"/>
    <s v="SING"/>
    <n v="104346.8211456"/>
    <n v="7.7212235520000005E-2"/>
    <d v="1998-03-31T00:00:00"/>
    <b v="1"/>
    <b v="0"/>
    <x v="0"/>
  </r>
  <r>
    <x v="7"/>
    <n v="11"/>
    <s v="Noviembre"/>
    <s v="E-Cl"/>
    <s v="Termoeléctrica Mejillones"/>
    <s v="CTM1"/>
    <s v="Carbón"/>
    <n v="91715"/>
    <n v="37236"/>
    <s v="Ton"/>
    <s v="SING"/>
    <n v="98067.112703999985"/>
    <n v="7.2565516799999993E-2"/>
    <d v="1998-03-31T00:00:00"/>
    <b v="1"/>
    <b v="0"/>
    <x v="0"/>
  </r>
  <r>
    <x v="7"/>
    <n v="11"/>
    <s v="Noviembre"/>
    <s v="E-Cl"/>
    <s v="Termoeléctrica Tocopilla"/>
    <s v="U12"/>
    <s v="Carbón"/>
    <n v="49895.77"/>
    <n v="23817.200000000001"/>
    <s v="Ton"/>
    <s v="SING"/>
    <n v="62726.502220800001"/>
    <n v="4.6414959360000015E-2"/>
    <d v="1993-01-01T00:00:00"/>
    <b v="1"/>
    <b v="0"/>
    <x v="0"/>
  </r>
  <r>
    <x v="7"/>
    <n v="11"/>
    <s v="Noviembre"/>
    <s v="E-Cl"/>
    <s v="Termoeléctrica Tocopilla"/>
    <s v="U14"/>
    <s v="Carbón"/>
    <n v="35348.775000000001"/>
    <n v="15033.3"/>
    <s v="Ton"/>
    <s v="SING"/>
    <n v="39592.661011199998"/>
    <n v="2.9296895040000003E-2"/>
    <d v="1993-01-01T00:00:00"/>
    <b v="1"/>
    <b v="0"/>
    <x v="0"/>
  </r>
  <r>
    <x v="7"/>
    <n v="11"/>
    <s v="Noviembre"/>
    <s v="E-Cl"/>
    <s v="Termoeléctrica Tocopilla"/>
    <s v="U13"/>
    <s v="Carbón"/>
    <n v="43421.574999999997"/>
    <n v="19728.7"/>
    <s v="Ton"/>
    <s v="SING"/>
    <n v="51958.766956799998"/>
    <n v="3.8447290560000007E-2"/>
    <d v="1993-01-01T00:00:00"/>
    <b v="1"/>
    <b v="0"/>
    <x v="0"/>
  </r>
  <r>
    <x v="7"/>
    <n v="11"/>
    <s v="Noviembre"/>
    <s v="E-Cl"/>
    <s v="Termoeléctrica Tocopilla"/>
    <s v="U15"/>
    <s v="Carbón"/>
    <n v="80210.744999999995"/>
    <n v="32727.1"/>
    <s v="Ton"/>
    <s v="SING"/>
    <n v="86192.185094399989"/>
    <n v="6.3778572480000004E-2"/>
    <d v="1993-01-01T00:00:00"/>
    <b v="1"/>
    <b v="0"/>
    <x v="0"/>
  </r>
  <r>
    <x v="7"/>
    <n v="11"/>
    <s v="Noviembre"/>
    <s v="Eléctrica Ventanas"/>
    <s v="Nueva Ventanas"/>
    <m/>
    <s v="Carbón"/>
    <n v="165197"/>
    <n v="57464.106844000002"/>
    <s v="Ton"/>
    <s v="SIC"/>
    <n v="151341.14948719641"/>
    <n v="0.11198605141758722"/>
    <d v="2010-02-11T00:00:00"/>
    <b v="1"/>
    <b v="0"/>
    <x v="0"/>
  </r>
  <r>
    <x v="7"/>
    <n v="11"/>
    <s v="Noviembre"/>
    <s v="Enel"/>
    <s v="Bocamina II"/>
    <m/>
    <s v="Carbón"/>
    <n v="31937"/>
    <n v="10299.043759999999"/>
    <s v="Ton"/>
    <s v="SIC"/>
    <n v="27124.220785136633"/>
    <n v="2.0070776479487996E-2"/>
    <d v="2012-10-28T00:00:00"/>
    <b v="0"/>
    <b v="0"/>
    <x v="1"/>
  </r>
  <r>
    <x v="7"/>
    <n v="11"/>
    <s v="Noviembre"/>
    <s v="Guacolda"/>
    <s v="Guacolda 1"/>
    <m/>
    <s v="Carbón"/>
    <n v="67262"/>
    <n v="22761.460799999997"/>
    <s v="Ton"/>
    <s v="SIC"/>
    <n v="59946.039896371192"/>
    <n v="4.4357534807040001E-2"/>
    <d v="1995-01-01T00:00:00"/>
    <b v="1"/>
    <b v="0"/>
    <x v="0"/>
  </r>
  <r>
    <x v="7"/>
    <n v="11"/>
    <s v="Noviembre"/>
    <s v="Guacolda"/>
    <s v="Guacolda 2"/>
    <m/>
    <s v="Carbón"/>
    <n v="29876"/>
    <n v="10110.038399999998"/>
    <s v="Ton"/>
    <s v="SIC"/>
    <n v="26626.444172697593"/>
    <n v="1.970244283392E-2"/>
    <d v="1996-01-01T00:00:00"/>
    <b v="1"/>
    <b v="0"/>
    <x v="0"/>
  </r>
  <r>
    <x v="7"/>
    <n v="11"/>
    <s v="Noviembre"/>
    <s v="Guacolda"/>
    <s v="Guacolda 3"/>
    <m/>
    <s v="Carbón"/>
    <n v="102225.8"/>
    <n v="32272.68506"/>
    <s v="Ton"/>
    <s v="SIC"/>
    <n v="84995.408825859835"/>
    <n v="6.2893008644928E-2"/>
    <d v="2009-01-01T00:00:00"/>
    <b v="1"/>
    <b v="0"/>
    <x v="0"/>
  </r>
  <r>
    <x v="7"/>
    <n v="11"/>
    <s v="Noviembre"/>
    <s v="Guacolda"/>
    <s v="Guacolda 4"/>
    <m/>
    <s v="Carbón"/>
    <n v="90191.5"/>
    <n v="28883.827874999999"/>
    <s v="Ton"/>
    <s v="SIC"/>
    <n v="76070.297656583993"/>
    <n v="5.6288803762800009E-2"/>
    <d v="2010-01-01T00:00:00"/>
    <b v="1"/>
    <b v="0"/>
    <x v="0"/>
  </r>
  <r>
    <x v="7"/>
    <n v="11"/>
    <s v="Noviembre"/>
    <s v="Guacolda"/>
    <s v="Guacolda 5"/>
    <m/>
    <s v="Carbón"/>
    <n v="86785.600000000006"/>
    <n v="27793.088400000001"/>
    <s v="Ton"/>
    <s v="SIC"/>
    <n v="73197.656367897594"/>
    <n v="5.4163170673920007E-2"/>
    <d v="2015-01-01T00:00:00"/>
    <b v="0"/>
    <b v="0"/>
    <x v="1"/>
  </r>
  <r>
    <x v="7"/>
    <n v="11"/>
    <s v="Noviembre"/>
    <s v="Hornitos"/>
    <s v="Termoeléctrica Hornitos"/>
    <s v="CTH"/>
    <s v="Carbón"/>
    <n v="111164"/>
    <n v="38923.5"/>
    <s v="Ton"/>
    <s v="SING"/>
    <n v="102511.42070399999"/>
    <n v="7.5854116799999996E-2"/>
    <d v="2011-08-05T00:00:00"/>
    <b v="0"/>
    <b v="0"/>
    <x v="1"/>
  </r>
  <r>
    <x v="7"/>
    <n v="12"/>
    <s v="Diciembre"/>
    <s v="Aes Gener"/>
    <s v="Campiche"/>
    <m/>
    <s v="Carbón"/>
    <n v="199068"/>
    <n v="71107.089599999992"/>
    <s v="Ton"/>
    <s v="SIC"/>
    <n v="187272.18202429436"/>
    <n v="0.13857349621248"/>
    <d v="2013-03-15T00:00:00"/>
    <b v="0"/>
    <b v="0"/>
    <x v="1"/>
  </r>
  <r>
    <x v="7"/>
    <n v="12"/>
    <s v="Diciembre"/>
    <s v="Aes Gener"/>
    <s v="Termoeléctrica Norgener"/>
    <s v="NTO1"/>
    <s v="Carbón"/>
    <n v="98243.692599999995"/>
    <n v="36840.699999999997"/>
    <s v="Ton"/>
    <s v="SING"/>
    <n v="97026.025324799994"/>
    <n v="7.1795156159999998E-2"/>
    <d v="1997-04-07T00:00:00"/>
    <b v="1"/>
    <b v="0"/>
    <x v="0"/>
  </r>
  <r>
    <x v="7"/>
    <n v="12"/>
    <s v="Diciembre"/>
    <s v="Aes Gener"/>
    <s v="Termoeléctrica Norgener"/>
    <s v="NTO2"/>
    <s v="Carbón"/>
    <n v="82641.606799999994"/>
    <n v="30714.6"/>
    <s v="Ton"/>
    <s v="SING"/>
    <n v="80891.936294400002"/>
    <n v="5.9856612480000009E-2"/>
    <d v="1997-04-07T00:00:00"/>
    <b v="1"/>
    <b v="0"/>
    <x v="0"/>
  </r>
  <r>
    <x v="7"/>
    <n v="12"/>
    <s v="Diciembre"/>
    <s v="Aes Gener"/>
    <s v="Ventanas 1"/>
    <m/>
    <s v="Carbón"/>
    <n v="55837"/>
    <n v="21897.875474999997"/>
    <s v="Ton"/>
    <s v="SIC"/>
    <n v="57671.646314990387"/>
    <n v="4.2674579725679999E-2"/>
    <d v="1964-01-01T00:00:00"/>
    <b v="1"/>
    <b v="0"/>
    <x v="0"/>
  </r>
  <r>
    <x v="7"/>
    <n v="12"/>
    <s v="Diciembre"/>
    <s v="Aes Gener"/>
    <s v="Ventanas 2"/>
    <m/>
    <s v="Carbón"/>
    <n v="70269"/>
    <n v="26446.159764"/>
    <s v="Ton"/>
    <s v="SIC"/>
    <n v="69650.298908695288"/>
    <n v="5.1538276148083199E-2"/>
    <d v="1977-01-01T00:00:00"/>
    <b v="1"/>
    <b v="0"/>
    <x v="0"/>
  </r>
  <r>
    <x v="7"/>
    <n v="12"/>
    <s v="Diciembre"/>
    <s v="Andina"/>
    <s v="Termoeléctrica Andina"/>
    <s v="CTA"/>
    <s v="Carbón"/>
    <n v="115350"/>
    <n v="41425.699999999997"/>
    <s v="Ton"/>
    <s v="SING"/>
    <n v="109101.37476479998"/>
    <n v="8.0730404159999991E-2"/>
    <d v="2011-07-15T00:00:00"/>
    <b v="0"/>
    <b v="0"/>
    <x v="1"/>
  </r>
  <r>
    <x v="7"/>
    <n v="12"/>
    <s v="Diciembre"/>
    <s v="Angamos"/>
    <s v="Termoeléctrica Angamos"/>
    <s v="ANG2"/>
    <s v="Carbón"/>
    <n v="193766.193"/>
    <n v="72961"/>
    <s v="Ton"/>
    <s v="SING"/>
    <n v="192154.759104"/>
    <n v="0.1421863968"/>
    <d v="2011-04-11T00:00:00"/>
    <b v="0"/>
    <b v="1"/>
    <x v="2"/>
  </r>
  <r>
    <x v="7"/>
    <n v="12"/>
    <s v="Diciembre"/>
    <s v="Angamos"/>
    <s v="Termoeléctrica Angamos"/>
    <s v="ANG1"/>
    <s v="Carbón"/>
    <n v="166195.93770000001"/>
    <n v="63292.7"/>
    <s v="Ton"/>
    <s v="SING"/>
    <n v="166691.70545279997"/>
    <n v="0.12334481376"/>
    <d v="2011-04-11T00:00:00"/>
    <b v="0"/>
    <b v="1"/>
    <x v="2"/>
  </r>
  <r>
    <x v="7"/>
    <n v="12"/>
    <s v="Diciembre"/>
    <s v="Celta"/>
    <s v="Termoeléctrica Tarapacá"/>
    <s v="CTTAR"/>
    <s v="Carbón"/>
    <n v="76411.73"/>
    <n v="32082.799999999999"/>
    <s v="Ton"/>
    <s v="SING"/>
    <n v="84495.315379199994"/>
    <n v="6.2522960640000014E-2"/>
    <d v="1995-01-01T00:00:00"/>
    <b v="1"/>
    <b v="0"/>
    <x v="0"/>
  </r>
  <r>
    <x v="7"/>
    <n v="12"/>
    <s v="Diciembre"/>
    <s v="Colbún"/>
    <s v="Santa María"/>
    <m/>
    <s v="Carbón"/>
    <n v="6755"/>
    <n v="2197.7635679999999"/>
    <s v="Ton"/>
    <s v="SIC"/>
    <n v="5788.1707895531508"/>
    <n v="4.2830016413184001E-3"/>
    <d v="2012-08-15T00:00:00"/>
    <b v="0"/>
    <b v="0"/>
    <x v="1"/>
  </r>
  <r>
    <x v="7"/>
    <n v="12"/>
    <s v="Diciembre"/>
    <s v="E-Cl"/>
    <s v="Termoeléctrica Mejillones"/>
    <s v="CTM1"/>
    <s v="Carbón"/>
    <n v="97988"/>
    <n v="39785.9"/>
    <s v="Ton"/>
    <s v="SING"/>
    <n v="104782.6925376"/>
    <n v="7.7534761920000014E-2"/>
    <d v="1998-03-31T00:00:00"/>
    <b v="1"/>
    <b v="0"/>
    <x v="0"/>
  </r>
  <r>
    <x v="7"/>
    <n v="12"/>
    <s v="Diciembre"/>
    <s v="E-Cl"/>
    <s v="Termoeléctrica Mejillones"/>
    <s v="CTM2"/>
    <s v="Carbón"/>
    <n v="109650"/>
    <n v="42651.6"/>
    <s v="Ton"/>
    <s v="SING"/>
    <n v="112329.98346239999"/>
    <n v="8.311943808000001E-2"/>
    <d v="1998-03-31T00:00:00"/>
    <b v="1"/>
    <b v="0"/>
    <x v="0"/>
  </r>
  <r>
    <x v="7"/>
    <n v="12"/>
    <s v="Diciembre"/>
    <s v="E-Cl"/>
    <s v="Termoeléctrica Tocopilla"/>
    <s v="U15"/>
    <s v="Carbón"/>
    <n v="84586.531000000003"/>
    <n v="34539.1"/>
    <s v="Ton"/>
    <s v="SING"/>
    <n v="90964.384262399995"/>
    <n v="6.7309798080000011E-2"/>
    <d v="1993-01-01T00:00:00"/>
    <b v="1"/>
    <b v="0"/>
    <x v="0"/>
  </r>
  <r>
    <x v="7"/>
    <n v="12"/>
    <s v="Diciembre"/>
    <s v="E-Cl"/>
    <s v="Termoeléctrica Tocopilla"/>
    <s v="U14"/>
    <s v="Carbón"/>
    <n v="85052.725000000006"/>
    <n v="36067.4"/>
    <s v="Ton"/>
    <s v="SING"/>
    <n v="94989.412953599996"/>
    <n v="7.0288149120000018E-2"/>
    <d v="1993-01-01T00:00:00"/>
    <b v="1"/>
    <b v="0"/>
    <x v="0"/>
  </r>
  <r>
    <x v="7"/>
    <n v="12"/>
    <s v="Diciembre"/>
    <s v="E-Cl"/>
    <s v="Termoeléctrica Tocopilla"/>
    <s v="U12"/>
    <s v="Carbón"/>
    <n v="39621.19"/>
    <n v="18915"/>
    <s v="Ton"/>
    <s v="SING"/>
    <n v="49815.754560000001"/>
    <n v="3.6861552000000006E-2"/>
    <d v="1993-01-01T00:00:00"/>
    <b v="1"/>
    <b v="0"/>
    <x v="0"/>
  </r>
  <r>
    <x v="7"/>
    <n v="12"/>
    <s v="Diciembre"/>
    <s v="E-Cl"/>
    <s v="Termoeléctrica Tocopilla"/>
    <s v="U13"/>
    <s v="Carbón"/>
    <n v="52687.44"/>
    <n v="23954.1"/>
    <s v="Ton"/>
    <s v="SING"/>
    <n v="63087.050822399986"/>
    <n v="4.6681750080000001E-2"/>
    <d v="1993-01-01T00:00:00"/>
    <b v="1"/>
    <b v="0"/>
    <x v="0"/>
  </r>
  <r>
    <x v="7"/>
    <n v="12"/>
    <s v="Diciembre"/>
    <s v="Eléctrica Ventanas"/>
    <s v="Nueva Ventanas"/>
    <m/>
    <s v="Carbón"/>
    <n v="199523"/>
    <n v="69404.474596"/>
    <s v="Ton"/>
    <s v="SIC"/>
    <n v="182788.06618239972"/>
    <n v="0.13525544009268481"/>
    <d v="2010-02-11T00:00:00"/>
    <b v="1"/>
    <b v="0"/>
    <x v="0"/>
  </r>
  <r>
    <x v="7"/>
    <n v="12"/>
    <s v="Diciembre"/>
    <s v="Enel"/>
    <s v="Bocamina II"/>
    <m/>
    <s v="Carbón"/>
    <n v="161583"/>
    <n v="52107.285839999997"/>
    <s v="Ton"/>
    <s v="SIC"/>
    <n v="137233.08285451774"/>
    <n v="0.10154667864499201"/>
    <d v="2012-10-28T00:00:00"/>
    <b v="0"/>
    <b v="0"/>
    <x v="1"/>
  </r>
  <r>
    <x v="7"/>
    <n v="12"/>
    <s v="Diciembre"/>
    <s v="Guacolda"/>
    <s v="Guacolda 1"/>
    <m/>
    <s v="Carbón"/>
    <n v="78004.23"/>
    <n v="26396.631431999998"/>
    <s v="Ton"/>
    <s v="SIC"/>
    <n v="69519.857923726842"/>
    <n v="5.1441755334681601E-2"/>
    <d v="1995-01-01T00:00:00"/>
    <b v="1"/>
    <b v="0"/>
    <x v="0"/>
  </r>
  <r>
    <x v="7"/>
    <n v="12"/>
    <s v="Diciembre"/>
    <s v="Guacolda"/>
    <s v="Guacolda 2"/>
    <m/>
    <s v="Carbón"/>
    <n v="64326.43"/>
    <n v="21768.063911999998"/>
    <s v="Ton"/>
    <s v="SIC"/>
    <n v="57329.766274733563"/>
    <n v="4.2421602951705599E-2"/>
    <d v="1996-01-01T00:00:00"/>
    <b v="1"/>
    <b v="0"/>
    <x v="0"/>
  </r>
  <r>
    <x v="7"/>
    <n v="12"/>
    <s v="Diciembre"/>
    <s v="Guacolda"/>
    <s v="Guacolda 3"/>
    <m/>
    <s v="Carbón"/>
    <n v="106539"/>
    <n v="33634.362299999993"/>
    <s v="Ton"/>
    <s v="SIC"/>
    <n v="88581.609152467179"/>
    <n v="6.5546645250239996E-2"/>
    <d v="2009-01-01T00:00:00"/>
    <b v="1"/>
    <b v="0"/>
    <x v="0"/>
  </r>
  <r>
    <x v="7"/>
    <n v="12"/>
    <s v="Diciembre"/>
    <s v="Guacolda"/>
    <s v="Guacolda 4"/>
    <m/>
    <s v="Carbón"/>
    <n v="93465.2"/>
    <n v="29932.230299999999"/>
    <s v="Ton"/>
    <s v="SIC"/>
    <n v="78831.437380819203"/>
    <n v="5.8331930408640008E-2"/>
    <d v="2010-01-01T00:00:00"/>
    <b v="1"/>
    <b v="0"/>
    <x v="0"/>
  </r>
  <r>
    <x v="7"/>
    <n v="12"/>
    <s v="Diciembre"/>
    <s v="Guacolda"/>
    <s v="Guacolda 5"/>
    <m/>
    <s v="Carbón"/>
    <n v="68852.890000000014"/>
    <n v="22050.138022500003"/>
    <s v="Ton"/>
    <s v="SIC"/>
    <n v="58072.65470488945"/>
    <n v="4.297130897824801E-2"/>
    <d v="2015-01-01T00:00:00"/>
    <b v="0"/>
    <b v="0"/>
    <x v="1"/>
  </r>
  <r>
    <x v="7"/>
    <n v="12"/>
    <s v="Diciembre"/>
    <s v="Hornitos"/>
    <s v="Termoeléctrica Hornitos"/>
    <s v="CTH"/>
    <s v="Carbón"/>
    <n v="115407"/>
    <n v="40398.300000000003"/>
    <s v="Ton"/>
    <s v="SING"/>
    <n v="106395.5483712"/>
    <n v="7.8728207039999998E-2"/>
    <d v="2011-08-05T00:00:00"/>
    <b v="0"/>
    <b v="0"/>
    <x v="1"/>
  </r>
  <r>
    <x v="8"/>
    <n v="1"/>
    <s v="Enero"/>
    <s v="Aes Gener"/>
    <s v="Campiche"/>
    <m/>
    <s v="Carbón"/>
    <n v="188168"/>
    <n v="67213.609599999996"/>
    <s v="Ton"/>
    <s v="SIC"/>
    <n v="177018.06391357438"/>
    <n v="0.13098588238848"/>
    <d v="2013-03-15T00:00:00"/>
    <b v="0"/>
    <b v="0"/>
    <x v="1"/>
  </r>
  <r>
    <x v="8"/>
    <n v="1"/>
    <s v="Enero"/>
    <s v="Aes Gener"/>
    <s v="Termoeléctrica Norgener"/>
    <s v="NTO2"/>
    <s v="Carbón"/>
    <n v="95148.817299999995"/>
    <n v="35371.9"/>
    <s v="Ton"/>
    <s v="SING"/>
    <n v="93157.699641599989"/>
    <n v="6.8932758720000015E-2"/>
    <d v="1997-04-07T00:00:00"/>
    <b v="1"/>
    <b v="0"/>
    <x v="0"/>
  </r>
  <r>
    <x v="8"/>
    <n v="1"/>
    <s v="Enero"/>
    <s v="Aes Gener"/>
    <s v="Termoeléctrica Norgener"/>
    <s v="NTO1"/>
    <s v="Carbón"/>
    <n v="99700.822899999999"/>
    <n v="37389.300000000003"/>
    <s v="Ton"/>
    <s v="SING"/>
    <n v="98470.8533952"/>
    <n v="7.286426784000001E-2"/>
    <d v="1997-04-07T00:00:00"/>
    <b v="1"/>
    <b v="0"/>
    <x v="0"/>
  </r>
  <r>
    <x v="8"/>
    <n v="1"/>
    <s v="Enero"/>
    <s v="Aes Gener"/>
    <s v="Ventanas 1"/>
    <m/>
    <s v="Carbón"/>
    <n v="59279"/>
    <n v="23247.741824999997"/>
    <s v="Ton"/>
    <s v="SIC"/>
    <n v="61226.740725796786"/>
    <n v="4.5305199268559998E-2"/>
    <d v="1964-01-01T00:00:00"/>
    <b v="1"/>
    <b v="0"/>
    <x v="0"/>
  </r>
  <r>
    <x v="8"/>
    <n v="1"/>
    <s v="Enero"/>
    <s v="Aes Gener"/>
    <s v="Ventanas 2"/>
    <m/>
    <s v="Carbón"/>
    <n v="108301"/>
    <n v="40759.731156000002"/>
    <s v="Ton"/>
    <s v="SIC"/>
    <n v="107347.43659523559"/>
    <n v="7.9432564076812817E-2"/>
    <d v="1977-01-01T00:00:00"/>
    <b v="1"/>
    <b v="0"/>
    <x v="0"/>
  </r>
  <r>
    <x v="8"/>
    <n v="1"/>
    <s v="Enero"/>
    <s v="Andina"/>
    <s v="Termoeléctrica Andina"/>
    <s v="CTA"/>
    <s v="Carbón"/>
    <n v="114628"/>
    <n v="41400.9"/>
    <s v="Ton"/>
    <s v="SING"/>
    <n v="109036.05989759999"/>
    <n v="8.0682073920000014E-2"/>
    <d v="2011-07-15T00:00:00"/>
    <b v="0"/>
    <b v="0"/>
    <x v="1"/>
  </r>
  <r>
    <x v="8"/>
    <n v="1"/>
    <s v="Enero"/>
    <s v="Angamos"/>
    <s v="Termoeléctrica Angamos"/>
    <s v="ANG2"/>
    <s v="Carbón"/>
    <n v="188653.28289999999"/>
    <n v="71217.600000000006"/>
    <s v="Ton"/>
    <s v="SING"/>
    <n v="187563.22928639999"/>
    <n v="0.13878885888000003"/>
    <d v="2011-04-11T00:00:00"/>
    <b v="0"/>
    <b v="1"/>
    <x v="2"/>
  </r>
  <r>
    <x v="8"/>
    <n v="1"/>
    <s v="Enero"/>
    <s v="Angamos"/>
    <s v="Termoeléctrica Angamos"/>
    <s v="ANG1"/>
    <s v="Carbón"/>
    <n v="160271.70370000001"/>
    <n v="61305.2"/>
    <s v="Ton"/>
    <s v="SING"/>
    <n v="161457.29825279998"/>
    <n v="0.11947157376000002"/>
    <d v="2011-04-11T00:00:00"/>
    <b v="0"/>
    <b v="1"/>
    <x v="2"/>
  </r>
  <r>
    <x v="8"/>
    <n v="1"/>
    <s v="Enero"/>
    <s v="Celta"/>
    <s v="Termoeléctrica Tarapacá"/>
    <s v="CTTAR"/>
    <s v="Carbón"/>
    <n v="81822.604000000007"/>
    <n v="34316.699999999997"/>
    <s v="Ton"/>
    <s v="SING"/>
    <n v="90378.657388799984"/>
    <n v="6.6876384959999993E-2"/>
    <d v="1995-01-01T00:00:00"/>
    <b v="1"/>
    <b v="0"/>
    <x v="0"/>
  </r>
  <r>
    <x v="8"/>
    <n v="1"/>
    <s v="Enero"/>
    <s v="Colbún"/>
    <s v="Santa María"/>
    <m/>
    <s v="Carbón"/>
    <n v="254142"/>
    <n v="82686.014611199993"/>
    <s v="Ton"/>
    <s v="SIC"/>
    <n v="217767.17998499138"/>
    <n v="0.16113850527430654"/>
    <d v="2012-08-15T00:00:00"/>
    <b v="0"/>
    <b v="0"/>
    <x v="1"/>
  </r>
  <r>
    <x v="8"/>
    <n v="1"/>
    <s v="Enero"/>
    <s v="E-Cl"/>
    <s v="Termoeléctrica Mejillones"/>
    <s v="CTM1"/>
    <s v="Carbón"/>
    <n v="106646"/>
    <n v="43237.3"/>
    <s v="Ton"/>
    <s v="SING"/>
    <n v="113872.52046720001"/>
    <n v="8.4260850240000018E-2"/>
    <d v="1998-03-31T00:00:00"/>
    <b v="1"/>
    <b v="0"/>
    <x v="0"/>
  </r>
  <r>
    <x v="8"/>
    <n v="1"/>
    <s v="Enero"/>
    <s v="E-Cl"/>
    <s v="Termoeléctrica Mejillones"/>
    <s v="CTM2"/>
    <s v="Carbón"/>
    <n v="58527"/>
    <n v="22742"/>
    <s v="Ton"/>
    <s v="SING"/>
    <n v="59894.786688"/>
    <n v="4.4319609600000004E-2"/>
    <d v="1998-03-31T00:00:00"/>
    <b v="1"/>
    <b v="0"/>
    <x v="0"/>
  </r>
  <r>
    <x v="8"/>
    <n v="1"/>
    <s v="Enero"/>
    <s v="E-Cl"/>
    <s v="Termoeléctrica Tocopilla"/>
    <s v="U13"/>
    <s v="Carbón"/>
    <n v="55512.894999999997"/>
    <n v="25262.400000000001"/>
    <s v="Ton"/>
    <s v="SING"/>
    <n v="66532.673433600008"/>
    <n v="4.9231365120000016E-2"/>
    <d v="1993-01-01T00:00:00"/>
    <b v="1"/>
    <b v="0"/>
    <x v="0"/>
  </r>
  <r>
    <x v="8"/>
    <n v="1"/>
    <s v="Enero"/>
    <s v="E-Cl"/>
    <s v="Termoeléctrica Tocopilla"/>
    <s v="U12"/>
    <s v="Carbón"/>
    <n v="52199.605000000003"/>
    <n v="24916.799999999999"/>
    <s v="Ton"/>
    <s v="SING"/>
    <n v="65622.479155199995"/>
    <n v="4.8557859840000009E-2"/>
    <d v="1993-01-01T00:00:00"/>
    <b v="1"/>
    <b v="0"/>
    <x v="0"/>
  </r>
  <r>
    <x v="8"/>
    <n v="1"/>
    <s v="Enero"/>
    <s v="E-Cl"/>
    <s v="Termoeléctrica Tocopilla"/>
    <s v="U14"/>
    <s v="Carbón"/>
    <n v="85348.642999999996"/>
    <n v="36157.699999999997"/>
    <s v="Ton"/>
    <s v="SING"/>
    <n v="95227.232812799994"/>
    <n v="7.0464125759999996E-2"/>
    <d v="1993-01-01T00:00:00"/>
    <b v="1"/>
    <b v="0"/>
    <x v="0"/>
  </r>
  <r>
    <x v="8"/>
    <n v="1"/>
    <s v="Enero"/>
    <s v="E-Cl"/>
    <s v="Termoeléctrica Tocopilla"/>
    <s v="U15"/>
    <s v="Carbón"/>
    <n v="86122.414999999994"/>
    <n v="35091.199999999997"/>
    <s v="Ton"/>
    <s v="SING"/>
    <n v="92418.430156799994"/>
    <n v="6.8385730559999997E-2"/>
    <d v="1993-01-01T00:00:00"/>
    <b v="1"/>
    <b v="0"/>
    <x v="0"/>
  </r>
  <r>
    <x v="8"/>
    <n v="1"/>
    <s v="Enero"/>
    <s v="Eléctrica Ventanas"/>
    <s v="Nueva Ventanas"/>
    <m/>
    <s v="Carbón"/>
    <n v="97075"/>
    <n v="33767.732900000003"/>
    <s v="Ton"/>
    <s v="SIC"/>
    <n v="88932.862500345596"/>
    <n v="6.5806557875520019E-2"/>
    <d v="2010-02-11T00:00:00"/>
    <b v="1"/>
    <b v="0"/>
    <x v="0"/>
  </r>
  <r>
    <x v="8"/>
    <n v="1"/>
    <s v="Enero"/>
    <s v="Enel"/>
    <s v="Bocamina"/>
    <m/>
    <s v="Carbón"/>
    <n v="14958"/>
    <n v="5342.9975999999997"/>
    <s v="Ton"/>
    <s v="SIC"/>
    <n v="14071.660431206397"/>
    <n v="1.0412433722879999E-2"/>
    <d v="1970-01-01T00:00:00"/>
    <b v="1"/>
    <b v="0"/>
    <x v="0"/>
  </r>
  <r>
    <x v="8"/>
    <n v="1"/>
    <s v="Enero"/>
    <s v="Enel"/>
    <s v="Bocamina II"/>
    <m/>
    <s v="Carbón"/>
    <n v="84119"/>
    <n v="27126.69512"/>
    <s v="Ton"/>
    <s v="SIC"/>
    <n v="71442.60037651968"/>
    <n v="5.2864503449856E-2"/>
    <d v="2012-10-28T00:00:00"/>
    <b v="0"/>
    <b v="0"/>
    <x v="1"/>
  </r>
  <r>
    <x v="8"/>
    <n v="1"/>
    <s v="Enero"/>
    <s v="Guacolda"/>
    <s v="Guacolda 1"/>
    <m/>
    <s v="Carbón"/>
    <n v="74043.98"/>
    <n v="25056.482831999994"/>
    <s v="Ton"/>
    <s v="SIC"/>
    <n v="65990.356801256436"/>
    <n v="4.8830073743001599E-2"/>
    <d v="1995-01-01T00:00:00"/>
    <b v="1"/>
    <b v="0"/>
    <x v="0"/>
  </r>
  <r>
    <x v="8"/>
    <n v="1"/>
    <s v="Enero"/>
    <s v="Guacolda"/>
    <s v="Guacolda 2"/>
    <m/>
    <s v="Carbón"/>
    <n v="88911.67"/>
    <n v="30087.709127999999"/>
    <s v="Ton"/>
    <s v="SIC"/>
    <n v="79240.916372884982"/>
    <n v="5.8634927548646402E-2"/>
    <d v="1996-01-01T00:00:00"/>
    <b v="1"/>
    <b v="0"/>
    <x v="0"/>
  </r>
  <r>
    <x v="8"/>
    <n v="1"/>
    <s v="Enero"/>
    <s v="Guacolda"/>
    <s v="Guacolda 3"/>
    <m/>
    <s v="Carbón"/>
    <n v="98322.4"/>
    <n v="31040.381679999999"/>
    <s v="Ton"/>
    <s v="SIC"/>
    <n v="81749.935776875514"/>
    <n v="6.0491495817984006E-2"/>
    <d v="2009-01-01T00:00:00"/>
    <b v="1"/>
    <b v="0"/>
    <x v="0"/>
  </r>
  <r>
    <x v="8"/>
    <n v="1"/>
    <s v="Enero"/>
    <s v="Guacolda"/>
    <s v="Guacolda 4"/>
    <m/>
    <s v="Carbón"/>
    <n v="27155"/>
    <n v="8696.3887500000001"/>
    <s v="Ton"/>
    <s v="SIC"/>
    <n v="22903.36598088"/>
    <n v="1.6947522396000003E-2"/>
    <d v="2010-01-01T00:00:00"/>
    <b v="1"/>
    <b v="0"/>
    <x v="0"/>
  </r>
  <r>
    <x v="8"/>
    <n v="1"/>
    <s v="Enero"/>
    <s v="Guacolda"/>
    <s v="Guacolda 5"/>
    <m/>
    <s v="Carbón"/>
    <n v="99671.8"/>
    <n v="31919.893949999998"/>
    <s v="Ton"/>
    <s v="SIC"/>
    <n v="84066.275579932786"/>
    <n v="6.220548932976E-2"/>
    <d v="2015-01-01T00:00:00"/>
    <b v="0"/>
    <b v="0"/>
    <x v="1"/>
  </r>
  <r>
    <x v="8"/>
    <n v="1"/>
    <s v="Enero"/>
    <s v="Hornitos"/>
    <s v="Termoeléctrica Hornitos"/>
    <s v="CTH"/>
    <s v="Carbón"/>
    <n v="115973"/>
    <n v="40581.1"/>
    <s v="Ton"/>
    <s v="SING"/>
    <n v="106876.9821504"/>
    <n v="7.9084447680000017E-2"/>
    <d v="2011-08-05T00:00:00"/>
    <b v="0"/>
    <b v="0"/>
    <x v="1"/>
  </r>
  <r>
    <x v="8"/>
    <n v="2"/>
    <s v="Febrero"/>
    <s v="Aes Gener"/>
    <s v="Campiche"/>
    <m/>
    <s v="Carbón"/>
    <n v="173374"/>
    <n v="61929.19279999999"/>
    <s v="Ton"/>
    <s v="SIC"/>
    <n v="163100.68562641914"/>
    <n v="0.12068761092863999"/>
    <d v="2013-03-15T00:00:00"/>
    <b v="0"/>
    <b v="0"/>
    <x v="1"/>
  </r>
  <r>
    <x v="8"/>
    <n v="2"/>
    <s v="Febrero"/>
    <s v="Aes Gener"/>
    <s v="Termoeléctrica Norgener"/>
    <s v="NTO2"/>
    <s v="Carbón"/>
    <n v="68627.296300000002"/>
    <n v="25542"/>
    <s v="Ton"/>
    <s v="SING"/>
    <n v="67269.045887999993"/>
    <n v="4.977624960000001E-2"/>
    <d v="1997-04-07T00:00:00"/>
    <b v="1"/>
    <b v="0"/>
    <x v="0"/>
  </r>
  <r>
    <x v="8"/>
    <n v="2"/>
    <s v="Febrero"/>
    <s v="Aes Gener"/>
    <s v="Termoeléctrica Norgener"/>
    <s v="NTO1"/>
    <s v="Carbón"/>
    <n v="87623.141699999993"/>
    <n v="32886.800000000003"/>
    <s v="Ton"/>
    <s v="SING"/>
    <n v="86612.781235200004"/>
    <n v="6.4089795840000005E-2"/>
    <d v="1997-04-07T00:00:00"/>
    <b v="1"/>
    <b v="0"/>
    <x v="0"/>
  </r>
  <r>
    <x v="8"/>
    <n v="2"/>
    <s v="Febrero"/>
    <s v="Aes Gener"/>
    <s v="Ventanas 1"/>
    <m/>
    <s v="Carbón"/>
    <n v="57501"/>
    <n v="22550.454674999997"/>
    <s v="Ton"/>
    <s v="SIC"/>
    <n v="59390.320661179183"/>
    <n v="4.3946326070639995E-2"/>
    <d v="1964-01-01T00:00:00"/>
    <b v="1"/>
    <b v="0"/>
    <x v="0"/>
  </r>
  <r>
    <x v="8"/>
    <n v="2"/>
    <s v="Febrero"/>
    <s v="Aes Gener"/>
    <s v="Ventanas 2"/>
    <m/>
    <s v="Carbón"/>
    <n v="110116"/>
    <n v="41442.817296000001"/>
    <s v="Ton"/>
    <s v="SIC"/>
    <n v="109146.45597105255"/>
    <n v="8.0763762346444806E-2"/>
    <d v="1977-01-01T00:00:00"/>
    <b v="1"/>
    <b v="0"/>
    <x v="0"/>
  </r>
  <r>
    <x v="8"/>
    <n v="2"/>
    <s v="Febrero"/>
    <s v="Andina"/>
    <s v="Termoeléctrica Andina"/>
    <s v="CTA"/>
    <s v="Carbón"/>
    <n v="109980"/>
    <n v="39695"/>
    <s v="Ton"/>
    <s v="SING"/>
    <n v="104543.29247999999"/>
    <n v="7.7357616000000004E-2"/>
    <d v="2011-07-15T00:00:00"/>
    <b v="0"/>
    <b v="0"/>
    <x v="1"/>
  </r>
  <r>
    <x v="8"/>
    <n v="2"/>
    <s v="Febrero"/>
    <s v="Angamos"/>
    <s v="Termoeléctrica Angamos"/>
    <s v="ANG2"/>
    <s v="Carbón"/>
    <n v="183103.2947"/>
    <n v="68817.100000000006"/>
    <s v="Ton"/>
    <s v="SING"/>
    <n v="181241.1188544"/>
    <n v="0.13411076448000003"/>
    <d v="2011-04-11T00:00:00"/>
    <b v="0"/>
    <b v="1"/>
    <x v="2"/>
  </r>
  <r>
    <x v="8"/>
    <n v="2"/>
    <s v="Febrero"/>
    <s v="Angamos"/>
    <s v="Termoeléctrica Angamos"/>
    <s v="ANG1"/>
    <s v="Carbón"/>
    <n v="162392.4884"/>
    <n v="61380.9"/>
    <s v="Ton"/>
    <s v="SING"/>
    <n v="161656.66661759999"/>
    <n v="0.11961909792000001"/>
    <d v="2011-04-11T00:00:00"/>
    <b v="0"/>
    <b v="1"/>
    <x v="2"/>
  </r>
  <r>
    <x v="8"/>
    <n v="2"/>
    <s v="Febrero"/>
    <s v="Celta"/>
    <s v="Termoeléctrica Tarapacá"/>
    <s v="CTTAR"/>
    <s v="Carbón"/>
    <n v="80288.042000000001"/>
    <n v="33700"/>
    <s v="Ton"/>
    <s v="SING"/>
    <n v="88754.476799999989"/>
    <n v="6.5674559999999993E-2"/>
    <d v="1995-01-01T00:00:00"/>
    <b v="1"/>
    <b v="0"/>
    <x v="0"/>
  </r>
  <r>
    <x v="8"/>
    <n v="2"/>
    <s v="Febrero"/>
    <s v="Colbún"/>
    <s v="Santa María"/>
    <m/>
    <s v="Carbón"/>
    <n v="229296"/>
    <n v="74602.2790656"/>
    <s v="Ton"/>
    <s v="SIC"/>
    <n v="196477.33669302432"/>
    <n v="0.1453849214430413"/>
    <d v="2012-08-15T00:00:00"/>
    <b v="0"/>
    <b v="0"/>
    <x v="1"/>
  </r>
  <r>
    <x v="8"/>
    <n v="2"/>
    <s v="Febrero"/>
    <s v="E-Cl"/>
    <s v="Termoeléctrica Mejillones"/>
    <s v="CTM1"/>
    <s v="Carbón"/>
    <n v="89795"/>
    <n v="36173"/>
    <s v="Ton"/>
    <s v="SING"/>
    <n v="95267.527871999991"/>
    <n v="7.0493942400000009E-2"/>
    <d v="1998-03-31T00:00:00"/>
    <b v="1"/>
    <b v="0"/>
    <x v="0"/>
  </r>
  <r>
    <x v="8"/>
    <n v="2"/>
    <s v="Febrero"/>
    <s v="E-Cl"/>
    <s v="Termoeléctrica Mejillones"/>
    <s v="CTM2"/>
    <s v="Carbón"/>
    <n v="40745"/>
    <n v="15844.3"/>
    <s v="Ton"/>
    <s v="SING"/>
    <n v="41728.562515199992"/>
    <n v="3.0877371840000001E-2"/>
    <d v="1998-03-31T00:00:00"/>
    <b v="1"/>
    <b v="0"/>
    <x v="0"/>
  </r>
  <r>
    <x v="8"/>
    <n v="2"/>
    <s v="Febrero"/>
    <s v="E-Cl"/>
    <s v="Termoeléctrica Tocopilla"/>
    <s v="U12"/>
    <s v="Carbón"/>
    <n v="37475.89"/>
    <n v="17903.599999999999"/>
    <s v="Ton"/>
    <s v="SING"/>
    <n v="47152.066790399993"/>
    <n v="3.4890535680000001E-2"/>
    <d v="1993-01-01T00:00:00"/>
    <b v="1"/>
    <b v="0"/>
    <x v="0"/>
  </r>
  <r>
    <x v="8"/>
    <n v="2"/>
    <s v="Febrero"/>
    <s v="E-Cl"/>
    <s v="Termoeléctrica Tocopilla"/>
    <s v="U13"/>
    <s v="Carbón"/>
    <n v="40589.57"/>
    <n v="18353.2"/>
    <s v="Ton"/>
    <s v="SING"/>
    <n v="48336.162124800001"/>
    <n v="3.576671616000001E-2"/>
    <d v="1993-01-01T00:00:00"/>
    <b v="1"/>
    <b v="0"/>
    <x v="0"/>
  </r>
  <r>
    <x v="8"/>
    <n v="2"/>
    <s v="Febrero"/>
    <s v="E-Cl"/>
    <s v="Termoeléctrica Tocopilla"/>
    <s v="U15"/>
    <s v="Carbón"/>
    <n v="79820.460000000006"/>
    <n v="32546"/>
    <s v="Ton"/>
    <s v="SING"/>
    <n v="85715.228543999998"/>
    <n v="6.3425644800000014E-2"/>
    <d v="1993-01-01T00:00:00"/>
    <b v="1"/>
    <b v="0"/>
    <x v="0"/>
  </r>
  <r>
    <x v="8"/>
    <n v="2"/>
    <s v="Febrero"/>
    <s v="E-Cl"/>
    <s v="Termoeléctrica Tocopilla"/>
    <s v="U14"/>
    <s v="Carbón"/>
    <n v="80251.095000000001"/>
    <n v="34012.5"/>
    <s v="Ton"/>
    <s v="SING"/>
    <n v="89577.496799999994"/>
    <n v="6.6283560000000005E-2"/>
    <d v="1993-01-01T00:00:00"/>
    <b v="1"/>
    <b v="0"/>
    <x v="0"/>
  </r>
  <r>
    <x v="8"/>
    <n v="2"/>
    <s v="Febrero"/>
    <s v="Eléctrica Ventanas"/>
    <s v="Nueva Ventanas"/>
    <m/>
    <s v="Carbón"/>
    <n v="155987"/>
    <n v="54260.389923999996"/>
    <s v="Ton"/>
    <s v="SIC"/>
    <n v="142903.63556880152"/>
    <n v="0.10574264788389119"/>
    <d v="2010-02-11T00:00:00"/>
    <b v="1"/>
    <b v="0"/>
    <x v="0"/>
  </r>
  <r>
    <x v="8"/>
    <n v="2"/>
    <s v="Febrero"/>
    <s v="Enel"/>
    <s v="Bocamina"/>
    <m/>
    <s v="Carbón"/>
    <n v="4184"/>
    <n v="1494.5247999999999"/>
    <s v="Ton"/>
    <s v="SIC"/>
    <n v="3936.0761628671994"/>
    <n v="2.9125299302399997E-3"/>
    <d v="1970-01-01T00:00:00"/>
    <b v="1"/>
    <b v="0"/>
    <x v="0"/>
  </r>
  <r>
    <x v="8"/>
    <n v="2"/>
    <s v="Febrero"/>
    <s v="Enel"/>
    <s v="Bocamina II"/>
    <m/>
    <s v="Carbón"/>
    <n v="135684"/>
    <n v="43755.376319999996"/>
    <s v="Ton"/>
    <s v="SIC"/>
    <n v="115236.95942043647"/>
    <n v="8.5270477372416012E-2"/>
    <d v="2012-10-28T00:00:00"/>
    <b v="0"/>
    <b v="0"/>
    <x v="1"/>
  </r>
  <r>
    <x v="8"/>
    <n v="2"/>
    <s v="Febrero"/>
    <s v="Guacolda"/>
    <s v="Guacolda 1"/>
    <m/>
    <s v="Carbón"/>
    <n v="72050.399999999994"/>
    <n v="26820.040895999999"/>
    <s v="Ton"/>
    <s v="SIC"/>
    <n v="70634.976186322936"/>
    <n v="5.2266895698124809E-2"/>
    <d v="1995-01-01T00:00:00"/>
    <b v="1"/>
    <b v="0"/>
    <x v="0"/>
  </r>
  <r>
    <x v="8"/>
    <n v="2"/>
    <s v="Febrero"/>
    <s v="Guacolda"/>
    <s v="Guacolda 2"/>
    <m/>
    <s v="Carbón"/>
    <n v="85569.2"/>
    <n v="31932.714055999997"/>
    <s v="Ton"/>
    <s v="SIC"/>
    <n v="84100.039431581172"/>
    <n v="6.2230473152332801E-2"/>
    <d v="1996-01-01T00:00:00"/>
    <b v="1"/>
    <b v="0"/>
    <x v="0"/>
  </r>
  <r>
    <x v="8"/>
    <n v="2"/>
    <s v="Febrero"/>
    <s v="Guacolda"/>
    <s v="Guacolda 3"/>
    <m/>
    <s v="Carbón"/>
    <n v="103072.59999999999"/>
    <n v="35515.1073464"/>
    <s v="Ton"/>
    <s v="SIC"/>
    <n v="93534.859674349194"/>
    <n v="6.921184119666432E-2"/>
    <d v="2009-01-01T00:00:00"/>
    <b v="1"/>
    <b v="0"/>
    <x v="0"/>
  </r>
  <r>
    <x v="8"/>
    <n v="2"/>
    <s v="Febrero"/>
    <s v="Guacolda"/>
    <s v="Guacolda 4"/>
    <m/>
    <s v="Carbón"/>
    <n v="72084.399999999994"/>
    <n v="25327.574784"/>
    <s v="Ton"/>
    <s v="SIC"/>
    <n v="66704.32191592858"/>
    <n v="4.9358377739059205E-2"/>
    <d v="2010-01-01T00:00:00"/>
    <b v="1"/>
    <b v="0"/>
    <x v="0"/>
  </r>
  <r>
    <x v="8"/>
    <n v="2"/>
    <s v="Febrero"/>
    <s v="Guacolda"/>
    <s v="Guacolda 5"/>
    <m/>
    <s v="Carbón"/>
    <n v="73885.399999999994"/>
    <n v="25960.374143999998"/>
    <s v="Ton"/>
    <s v="SIC"/>
    <n v="68370.902809583611"/>
    <n v="5.0591577131827201E-2"/>
    <d v="2015-01-01T00:00:00"/>
    <b v="0"/>
    <b v="0"/>
    <x v="1"/>
  </r>
  <r>
    <x v="8"/>
    <n v="2"/>
    <s v="Febrero"/>
    <s v="Hornitos"/>
    <s v="Termoeléctrica Hornitos"/>
    <s v="CTH"/>
    <s v="Carbón"/>
    <n v="106160"/>
    <n v="37203"/>
    <s v="Ton"/>
    <s v="SING"/>
    <n v="97980.201791999993"/>
    <n v="7.2501206400000018E-2"/>
    <d v="2011-08-05T00:00:00"/>
    <b v="0"/>
    <b v="0"/>
    <x v="1"/>
  </r>
  <r>
    <x v="8"/>
    <n v="3"/>
    <s v="Marzo"/>
    <s v="Aes Gener"/>
    <s v="Campiche"/>
    <m/>
    <s v="Carbón"/>
    <n v="195655"/>
    <n v="69887.965999999986"/>
    <s v="Ton"/>
    <s v="SIC"/>
    <n v="184061.42008742396"/>
    <n v="0.13619766814079998"/>
    <d v="2013-03-15T00:00:00"/>
    <b v="0"/>
    <b v="0"/>
    <x v="1"/>
  </r>
  <r>
    <x v="8"/>
    <n v="3"/>
    <s v="Marzo"/>
    <s v="Aes Gener"/>
    <s v="Termoeléctrica Norgener"/>
    <s v="NTO1"/>
    <s v="Carbón"/>
    <n v="98899.422000000006"/>
    <n v="37083.699999999997"/>
    <s v="Ton"/>
    <s v="SING"/>
    <n v="97666.005676799992"/>
    <n v="7.2268714560000002E-2"/>
    <d v="1997-04-07T00:00:00"/>
    <b v="1"/>
    <b v="0"/>
    <x v="0"/>
  </r>
  <r>
    <x v="8"/>
    <n v="3"/>
    <s v="Marzo"/>
    <s v="Aes Gener"/>
    <s v="Termoeléctrica Norgener"/>
    <s v="NTO2"/>
    <s v="Carbón"/>
    <n v="96488.900500000003"/>
    <n v="35861.699999999997"/>
    <s v="Ton"/>
    <s v="SING"/>
    <n v="94447.668268799986"/>
    <n v="6.9887280959999992E-2"/>
    <d v="1997-04-07T00:00:00"/>
    <b v="1"/>
    <b v="0"/>
    <x v="0"/>
  </r>
  <r>
    <x v="8"/>
    <n v="3"/>
    <s v="Marzo"/>
    <s v="Aes Gener"/>
    <s v="Ventanas 1"/>
    <m/>
    <s v="Carbón"/>
    <n v="61249"/>
    <n v="24020.326574999999"/>
    <s v="Ton"/>
    <s v="SIC"/>
    <n v="63261.469368820792"/>
    <n v="4.6810812429359999E-2"/>
    <d v="1964-01-01T00:00:00"/>
    <b v="1"/>
    <b v="0"/>
    <x v="0"/>
  </r>
  <r>
    <x v="8"/>
    <n v="3"/>
    <s v="Marzo"/>
    <s v="Aes Gener"/>
    <s v="Ventanas 2"/>
    <m/>
    <s v="Carbón"/>
    <n v="121255"/>
    <n v="45635.046779999997"/>
    <s v="Ton"/>
    <s v="SIC"/>
    <n v="120187.37984280189"/>
    <n v="8.8933579164863996E-2"/>
    <d v="1977-01-01T00:00:00"/>
    <b v="1"/>
    <b v="0"/>
    <x v="0"/>
  </r>
  <r>
    <x v="8"/>
    <n v="3"/>
    <s v="Marzo"/>
    <s v="Andina"/>
    <s v="Termoeléctrica Andina"/>
    <s v="CTA"/>
    <s v="Carbón"/>
    <n v="80022"/>
    <n v="29018.7"/>
    <s v="Ton"/>
    <s v="SING"/>
    <n v="76425.505516799996"/>
    <n v="5.6551642560000011E-2"/>
    <d v="2011-07-15T00:00:00"/>
    <b v="0"/>
    <b v="0"/>
    <x v="1"/>
  </r>
  <r>
    <x v="8"/>
    <n v="3"/>
    <s v="Marzo"/>
    <s v="Angamos"/>
    <s v="Termoeléctrica Angamos"/>
    <s v="ANG1"/>
    <s v="Carbón"/>
    <n v="187592.84080000001"/>
    <n v="70729.100000000006"/>
    <s v="Ton"/>
    <s v="SING"/>
    <n v="186276.68442240002"/>
    <n v="0.13783687008000003"/>
    <d v="2011-04-11T00:00:00"/>
    <b v="0"/>
    <b v="1"/>
    <x v="2"/>
  </r>
  <r>
    <x v="8"/>
    <n v="3"/>
    <s v="Marzo"/>
    <s v="Angamos"/>
    <s v="Termoeléctrica Angamos"/>
    <s v="ANG2"/>
    <s v="Carbón"/>
    <n v="198515.4161"/>
    <n v="74631.600000000006"/>
    <s v="Ton"/>
    <s v="SING"/>
    <n v="196554.55818240001"/>
    <n v="0.14544206208000002"/>
    <d v="2011-04-11T00:00:00"/>
    <b v="0"/>
    <b v="1"/>
    <x v="2"/>
  </r>
  <r>
    <x v="8"/>
    <n v="3"/>
    <s v="Marzo"/>
    <s v="Celta"/>
    <s v="Termoeléctrica Tarapacá"/>
    <s v="CTTAR"/>
    <s v="Carbón"/>
    <n v="92706.668999999994"/>
    <n v="38885.5"/>
    <s v="Ton"/>
    <s v="SING"/>
    <n v="102411.341472"/>
    <n v="7.5780062400000001E-2"/>
    <d v="1995-01-01T00:00:00"/>
    <b v="1"/>
    <b v="0"/>
    <x v="0"/>
  </r>
  <r>
    <x v="8"/>
    <n v="3"/>
    <s v="Marzo"/>
    <s v="Colbún"/>
    <s v="Santa María"/>
    <m/>
    <s v="Carbón"/>
    <n v="216071"/>
    <n v="70299.477705600002"/>
    <s v="Ton"/>
    <s v="SIC"/>
    <n v="185145.20365204132"/>
    <n v="0.13699962215267331"/>
    <d v="2012-08-15T00:00:00"/>
    <b v="0"/>
    <b v="0"/>
    <x v="1"/>
  </r>
  <r>
    <x v="8"/>
    <n v="3"/>
    <s v="Marzo"/>
    <s v="E-Cl"/>
    <s v="Termoeléctrica Mejillones"/>
    <s v="CTM1"/>
    <s v="Carbón"/>
    <n v="105209"/>
    <n v="42603.7"/>
    <s v="Ton"/>
    <s v="SING"/>
    <n v="112203.8309568"/>
    <n v="8.3026090560000002E-2"/>
    <d v="1998-03-31T00:00:00"/>
    <b v="1"/>
    <b v="0"/>
    <x v="0"/>
  </r>
  <r>
    <x v="8"/>
    <n v="3"/>
    <s v="Marzo"/>
    <s v="E-Cl"/>
    <s v="Termoeléctrica Mejillones"/>
    <s v="CTM2"/>
    <s v="Carbón"/>
    <n v="111031"/>
    <n v="43193"/>
    <s v="Ton"/>
    <s v="SING"/>
    <n v="113755.849152"/>
    <n v="8.4174518400000009E-2"/>
    <d v="1998-03-31T00:00:00"/>
    <b v="1"/>
    <b v="0"/>
    <x v="0"/>
  </r>
  <r>
    <x v="8"/>
    <n v="3"/>
    <s v="Marzo"/>
    <s v="E-Cl"/>
    <s v="Termoeléctrica Tocopilla"/>
    <s v="U15"/>
    <s v="Carbón"/>
    <n v="63519.860999999997"/>
    <n v="25919.4"/>
    <s v="Ton"/>
    <s v="SING"/>
    <n v="68262.9906816"/>
    <n v="5.0511726720000004E-2"/>
    <d v="1993-01-01T00:00:00"/>
    <b v="1"/>
    <b v="0"/>
    <x v="0"/>
  </r>
  <r>
    <x v="8"/>
    <n v="3"/>
    <s v="Marzo"/>
    <s v="E-Cl"/>
    <s v="Termoeléctrica Tocopilla"/>
    <s v="U12"/>
    <s v="Carbón"/>
    <n v="35206.28"/>
    <n v="16823.5"/>
    <s v="Ton"/>
    <s v="SING"/>
    <n v="44307.446303999997"/>
    <n v="3.2785636800000004E-2"/>
    <d v="1993-01-01T00:00:00"/>
    <b v="1"/>
    <b v="0"/>
    <x v="0"/>
  </r>
  <r>
    <x v="8"/>
    <n v="3"/>
    <s v="Marzo"/>
    <s v="E-Cl"/>
    <s v="Termoeléctrica Tocopilla"/>
    <s v="U14"/>
    <s v="Carbón"/>
    <n v="88729.684999999998"/>
    <n v="37533.9"/>
    <s v="Ton"/>
    <s v="SING"/>
    <n v="98851.681209600007"/>
    <n v="7.3146064320000009E-2"/>
    <d v="1993-01-01T00:00:00"/>
    <b v="1"/>
    <b v="0"/>
    <x v="0"/>
  </r>
  <r>
    <x v="8"/>
    <n v="3"/>
    <s v="Marzo"/>
    <s v="E-Cl"/>
    <s v="Termoeléctrica Tocopilla"/>
    <s v="U13"/>
    <s v="Carbón"/>
    <n v="48155.785000000003"/>
    <n v="21845"/>
    <s v="Ton"/>
    <s v="SING"/>
    <n v="57532.390079999997"/>
    <n v="4.2571536E-2"/>
    <d v="1993-01-01T00:00:00"/>
    <b v="1"/>
    <b v="0"/>
    <x v="0"/>
  </r>
  <r>
    <x v="8"/>
    <n v="3"/>
    <s v="Marzo"/>
    <s v="Eléctrica Ventanas"/>
    <s v="Nueva Ventanas"/>
    <m/>
    <s v="Carbón"/>
    <n v="196301"/>
    <n v="68283.695452"/>
    <s v="Ton"/>
    <s v="SIC"/>
    <n v="179836.31049889611"/>
    <n v="0.13307126569685762"/>
    <d v="2010-02-11T00:00:00"/>
    <b v="1"/>
    <b v="0"/>
    <x v="0"/>
  </r>
  <r>
    <x v="8"/>
    <n v="3"/>
    <s v="Marzo"/>
    <s v="Enel"/>
    <s v="Bocamina"/>
    <m/>
    <s v="Carbón"/>
    <n v="61797"/>
    <n v="22073.8884"/>
    <s v="Ton"/>
    <s v="SIC"/>
    <n v="58135.205219097596"/>
    <n v="4.3017593713919999E-2"/>
    <d v="1970-01-01T00:00:00"/>
    <b v="1"/>
    <b v="0"/>
    <x v="0"/>
  </r>
  <r>
    <x v="8"/>
    <n v="3"/>
    <s v="Marzo"/>
    <s v="Enel"/>
    <s v="Bocamina II"/>
    <m/>
    <s v="Carbón"/>
    <n v="254610"/>
    <n v="82106.632800000007"/>
    <s v="Ton"/>
    <s v="SIC"/>
    <n v="216241.28296657919"/>
    <n v="0.16000940600064004"/>
    <d v="2012-10-28T00:00:00"/>
    <b v="0"/>
    <b v="0"/>
    <x v="1"/>
  </r>
  <r>
    <x v="8"/>
    <n v="3"/>
    <s v="Marzo"/>
    <s v="Guacolda"/>
    <s v="Guacolda 1"/>
    <m/>
    <s v="Carbón"/>
    <n v="91979.6"/>
    <n v="34238.486303999998"/>
    <s v="Ton"/>
    <s v="SIC"/>
    <n v="90172.668793337842"/>
    <n v="6.6723962109235202E-2"/>
    <d v="1995-01-01T00:00:00"/>
    <b v="1"/>
    <b v="0"/>
    <x v="0"/>
  </r>
  <r>
    <x v="8"/>
    <n v="3"/>
    <s v="Marzo"/>
    <s v="Guacolda"/>
    <s v="Guacolda 2"/>
    <m/>
    <s v="Carbón"/>
    <n v="94251.599999999991"/>
    <n v="35172.812087999999"/>
    <s v="Ton"/>
    <s v="SIC"/>
    <n v="92633.368974930418"/>
    <n v="6.8544776197094412E-2"/>
    <d v="1996-01-01T00:00:00"/>
    <b v="1"/>
    <b v="0"/>
    <x v="0"/>
  </r>
  <r>
    <x v="8"/>
    <n v="3"/>
    <s v="Marzo"/>
    <s v="Guacolda"/>
    <s v="Guacolda 3"/>
    <m/>
    <s v="Carbón"/>
    <n v="108091.20000000003"/>
    <n v="37244.336236800009"/>
    <s v="Ton"/>
    <s v="SIC"/>
    <n v="98089.067550755659"/>
    <n v="7.2581762458275856E-2"/>
    <d v="2009-01-01T00:00:00"/>
    <b v="1"/>
    <b v="0"/>
    <x v="0"/>
  </r>
  <r>
    <x v="8"/>
    <n v="3"/>
    <s v="Marzo"/>
    <s v="Guacolda"/>
    <s v="Guacolda 4"/>
    <m/>
    <s v="Carbón"/>
    <n v="101173.6"/>
    <n v="35548.356096000003"/>
    <s v="Ton"/>
    <s v="SIC"/>
    <n v="93622.42570921575"/>
    <n v="6.9276636359884805E-2"/>
    <d v="2010-01-01T00:00:00"/>
    <b v="1"/>
    <b v="0"/>
    <x v="0"/>
  </r>
  <r>
    <x v="8"/>
    <n v="3"/>
    <s v="Marzo"/>
    <s v="Guacolda"/>
    <s v="Guacolda 5"/>
    <m/>
    <s v="Carbón"/>
    <n v="88830.6"/>
    <n v="31211.519616000001"/>
    <s v="Ton"/>
    <s v="SIC"/>
    <n v="82200.655597953024"/>
    <n v="6.0825009427660809E-2"/>
    <d v="2015-01-01T00:00:00"/>
    <b v="0"/>
    <b v="0"/>
    <x v="1"/>
  </r>
  <r>
    <x v="8"/>
    <n v="3"/>
    <s v="Marzo"/>
    <s v="Hornitos"/>
    <s v="Termoeléctrica Hornitos"/>
    <s v="CTH"/>
    <s v="Carbón"/>
    <n v="101029"/>
    <n v="35802.9"/>
    <s v="Ton"/>
    <s v="SING"/>
    <n v="94292.80882559999"/>
    <n v="6.9772691520000013E-2"/>
    <d v="2011-08-05T00:00:00"/>
    <b v="0"/>
    <b v="0"/>
    <x v="1"/>
  </r>
  <r>
    <x v="8"/>
    <n v="4"/>
    <s v="Abril"/>
    <s v="Aes Gener"/>
    <s v="Campiche"/>
    <m/>
    <s v="Carbón"/>
    <n v="179723"/>
    <n v="64197.0556"/>
    <s v="Ton"/>
    <s v="SIC"/>
    <n v="169073.47423971837"/>
    <n v="0.12510722195328"/>
    <d v="2013-03-15T00:00:00"/>
    <b v="0"/>
    <b v="0"/>
    <x v="1"/>
  </r>
  <r>
    <x v="8"/>
    <n v="4"/>
    <s v="Abril"/>
    <s v="Aes Gener"/>
    <s v="Termoeléctrica Norgener"/>
    <s v="NTO2"/>
    <s v="Carbón"/>
    <n v="93109.584300000002"/>
    <n v="34599.800000000003"/>
    <s v="Ton"/>
    <s v="SING"/>
    <n v="91124.247667200005"/>
    <n v="6.7428090240000016E-2"/>
    <d v="1997-04-07T00:00:00"/>
    <b v="1"/>
    <b v="0"/>
    <x v="0"/>
  </r>
  <r>
    <x v="8"/>
    <n v="4"/>
    <s v="Abril"/>
    <s v="Aes Gener"/>
    <s v="Termoeléctrica Norgener"/>
    <s v="NTO1"/>
    <s v="Carbón"/>
    <n v="86378.825800000006"/>
    <n v="28975"/>
    <s v="Ton"/>
    <s v="SING"/>
    <n v="76310.414399999994"/>
    <n v="5.6466480000000006E-2"/>
    <d v="1997-04-07T00:00:00"/>
    <b v="1"/>
    <b v="0"/>
    <x v="0"/>
  </r>
  <r>
    <x v="8"/>
    <n v="4"/>
    <s v="Abril"/>
    <s v="Aes Gener"/>
    <s v="Ventanas 1"/>
    <m/>
    <s v="Carbón"/>
    <n v="65226"/>
    <n v="25580.006549999995"/>
    <s v="Ton"/>
    <s v="SIC"/>
    <n v="67369.14237049919"/>
    <n v="4.9850316764639996E-2"/>
    <d v="1964-01-01T00:00:00"/>
    <b v="1"/>
    <b v="0"/>
    <x v="0"/>
  </r>
  <r>
    <x v="8"/>
    <n v="4"/>
    <s v="Abril"/>
    <s v="Aes Gener"/>
    <s v="Ventanas 2"/>
    <m/>
    <s v="Carbón"/>
    <n v="101041"/>
    <n v="38027.386595999997"/>
    <s v="Ton"/>
    <s v="SIC"/>
    <n v="100151.35909196774"/>
    <n v="7.4107770998284805E-2"/>
    <d v="1977-01-01T00:00:00"/>
    <b v="1"/>
    <b v="0"/>
    <x v="0"/>
  </r>
  <r>
    <x v="8"/>
    <n v="4"/>
    <s v="Abril"/>
    <s v="Andina"/>
    <s v="Termoeléctrica Andina"/>
    <s v="CTA"/>
    <s v="Carbón"/>
    <n v="103054"/>
    <n v="37293.199999999997"/>
    <s v="Ton"/>
    <s v="SING"/>
    <n v="98217.758284799973"/>
    <n v="7.2676988159999997E-2"/>
    <d v="2011-07-15T00:00:00"/>
    <b v="0"/>
    <b v="0"/>
    <x v="1"/>
  </r>
  <r>
    <x v="8"/>
    <n v="4"/>
    <s v="Abril"/>
    <s v="Angamos"/>
    <s v="Termoeléctrica Angamos"/>
    <s v="ANG1"/>
    <s v="Carbón"/>
    <n v="180684.4847"/>
    <n v="68114.5"/>
    <s v="Ton"/>
    <s v="SING"/>
    <n v="179390.70652800001"/>
    <n v="0.13274153760000001"/>
    <d v="2011-04-11T00:00:00"/>
    <b v="0"/>
    <b v="1"/>
    <x v="2"/>
  </r>
  <r>
    <x v="8"/>
    <n v="4"/>
    <s v="Abril"/>
    <s v="Angamos"/>
    <s v="Termoeléctrica Angamos"/>
    <s v="ANG2"/>
    <s v="Carbón"/>
    <n v="149507.50039999999"/>
    <n v="56236.6"/>
    <s v="Ton"/>
    <s v="SING"/>
    <n v="148108.30890239999"/>
    <n v="0.10959388608000001"/>
    <d v="2011-04-11T00:00:00"/>
    <b v="0"/>
    <b v="1"/>
    <x v="2"/>
  </r>
  <r>
    <x v="8"/>
    <n v="4"/>
    <s v="Abril"/>
    <s v="Celta"/>
    <s v="Termoeléctrica Tarapacá"/>
    <s v="CTTAR"/>
    <s v="Carbón"/>
    <n v="28004.096000000001"/>
    <n v="11752.8"/>
    <s v="Ton"/>
    <s v="SING"/>
    <n v="30952.926259199998"/>
    <n v="2.2903856640000001E-2"/>
    <d v="1995-01-01T00:00:00"/>
    <b v="1"/>
    <b v="0"/>
    <x v="0"/>
  </r>
  <r>
    <x v="8"/>
    <n v="4"/>
    <s v="Abril"/>
    <s v="Colbún"/>
    <s v="Santa María"/>
    <m/>
    <s v="Carbón"/>
    <n v="212103"/>
    <n v="69008.4746208"/>
    <s v="Ton"/>
    <s v="SIC"/>
    <n v="181745.1353037146"/>
    <n v="0.13448371534101505"/>
    <d v="2012-08-15T00:00:00"/>
    <b v="0"/>
    <b v="0"/>
    <x v="1"/>
  </r>
  <r>
    <x v="8"/>
    <n v="4"/>
    <s v="Abril"/>
    <s v="E-Cl"/>
    <s v="Termoeléctrica Mejillones"/>
    <s v="CTM2"/>
    <s v="Carbón"/>
    <n v="99469"/>
    <n v="38775.5"/>
    <s v="Ton"/>
    <s v="SING"/>
    <n v="102121.63843199999"/>
    <n v="7.5565694399999994E-2"/>
    <d v="1998-03-31T00:00:00"/>
    <b v="1"/>
    <b v="0"/>
    <x v="0"/>
  </r>
  <r>
    <x v="8"/>
    <n v="4"/>
    <s v="Abril"/>
    <s v="E-Cl"/>
    <s v="Termoeléctrica Mejillones"/>
    <s v="CTM1"/>
    <s v="Carbón"/>
    <n v="74382"/>
    <n v="30029.5"/>
    <s v="Ton"/>
    <s v="SING"/>
    <n v="79087.613087999998"/>
    <n v="5.8521489600000011E-2"/>
    <d v="1998-03-31T00:00:00"/>
    <b v="1"/>
    <b v="0"/>
    <x v="0"/>
  </r>
  <r>
    <x v="8"/>
    <n v="4"/>
    <s v="Abril"/>
    <s v="E-Cl"/>
    <s v="Termoeléctrica Tocopilla"/>
    <s v="U14"/>
    <s v="Carbón"/>
    <n v="85040.462"/>
    <n v="36001.199999999997"/>
    <s v="Ton"/>
    <s v="SING"/>
    <n v="94815.064396799979"/>
    <n v="7.0159138560000001E-2"/>
    <d v="1993-01-01T00:00:00"/>
    <b v="1"/>
    <b v="0"/>
    <x v="0"/>
  </r>
  <r>
    <x v="8"/>
    <n v="4"/>
    <s v="Abril"/>
    <s v="E-Cl"/>
    <s v="Termoeléctrica Tocopilla"/>
    <s v="U15"/>
    <s v="Carbón"/>
    <n v="81520.198000000004"/>
    <n v="33334.300000000003"/>
    <s v="Ton"/>
    <s v="SING"/>
    <n v="87791.345875200001"/>
    <n v="6.4961883840000012E-2"/>
    <d v="1993-01-01T00:00:00"/>
    <b v="1"/>
    <b v="0"/>
    <x v="0"/>
  </r>
  <r>
    <x v="8"/>
    <n v="4"/>
    <s v="Abril"/>
    <s v="E-Cl"/>
    <s v="Termoeléctrica Tocopilla"/>
    <s v="U12"/>
    <s v="Carbón"/>
    <n v="44141.150999999998"/>
    <n v="21080.3"/>
    <s v="Ton"/>
    <s v="SING"/>
    <n v="55518.427219199992"/>
    <n v="4.1081288640000005E-2"/>
    <d v="1993-01-01T00:00:00"/>
    <b v="1"/>
    <b v="0"/>
    <x v="0"/>
  </r>
  <r>
    <x v="8"/>
    <n v="4"/>
    <s v="Abril"/>
    <s v="E-Cl"/>
    <s v="Termoeléctrica Tocopilla"/>
    <s v="U13"/>
    <s v="Carbón"/>
    <n v="44797.252999999997"/>
    <n v="20309.599999999999"/>
    <s v="Ton"/>
    <s v="SING"/>
    <n v="53488.662374399995"/>
    <n v="3.9579348479999998E-2"/>
    <d v="1993-01-01T00:00:00"/>
    <b v="1"/>
    <b v="0"/>
    <x v="0"/>
  </r>
  <r>
    <x v="8"/>
    <n v="4"/>
    <s v="Abril"/>
    <s v="Eléctrica Ventanas"/>
    <s v="Nueva Ventanas"/>
    <m/>
    <s v="Carbón"/>
    <n v="163069"/>
    <n v="56723.877787999998"/>
    <s v="Ton"/>
    <s v="SIC"/>
    <n v="149391.63487065522"/>
    <n v="0.11054349303325442"/>
    <d v="2010-02-11T00:00:00"/>
    <b v="1"/>
    <b v="0"/>
    <x v="0"/>
  </r>
  <r>
    <x v="8"/>
    <n v="4"/>
    <s v="Abril"/>
    <s v="Enel"/>
    <s v="Bocamina"/>
    <m/>
    <s v="Carbón"/>
    <n v="55549"/>
    <n v="19842.102799999997"/>
    <s v="Ton"/>
    <s v="SIC"/>
    <n v="52257.431828659188"/>
    <n v="3.8668289936640003E-2"/>
    <d v="1970-01-01T00:00:00"/>
    <b v="1"/>
    <b v="0"/>
    <x v="0"/>
  </r>
  <r>
    <x v="8"/>
    <n v="4"/>
    <s v="Abril"/>
    <s v="Enel"/>
    <s v="Bocamina II"/>
    <m/>
    <s v="Carbón"/>
    <n v="219060"/>
    <n v="70642.468800000002"/>
    <s v="Ton"/>
    <s v="SIC"/>
    <n v="186048.5269496832"/>
    <n v="0.13766804319744003"/>
    <d v="2012-10-28T00:00:00"/>
    <b v="0"/>
    <b v="0"/>
    <x v="1"/>
  </r>
  <r>
    <x v="8"/>
    <n v="4"/>
    <s v="Abril"/>
    <s v="Guacolda"/>
    <s v="Guacolda 1"/>
    <m/>
    <s v="Carbón"/>
    <n v="92171.3"/>
    <n v="34309.844712000006"/>
    <s v="Ton"/>
    <s v="SIC"/>
    <n v="90360.602863584776"/>
    <n v="6.6863025374745616E-2"/>
    <d v="1995-01-01T00:00:00"/>
    <b v="1"/>
    <b v="0"/>
    <x v="0"/>
  </r>
  <r>
    <x v="8"/>
    <n v="4"/>
    <s v="Abril"/>
    <s v="Guacolda"/>
    <s v="Guacolda 2"/>
    <m/>
    <s v="Carbón"/>
    <n v="105334.2"/>
    <n v="39308.616755999996"/>
    <s v="Ton"/>
    <s v="SIC"/>
    <n v="103525.68884007396"/>
    <n v="7.6604632334092801E-2"/>
    <d v="1996-01-01T00:00:00"/>
    <b v="1"/>
    <b v="0"/>
    <x v="0"/>
  </r>
  <r>
    <x v="8"/>
    <n v="4"/>
    <s v="Abril"/>
    <s v="Guacolda"/>
    <s v="Guacolda 3"/>
    <m/>
    <s v="Carbón"/>
    <n v="30857"/>
    <n v="10632.211348000001"/>
    <s v="Ton"/>
    <s v="SIC"/>
    <n v="28001.672267619069"/>
    <n v="2.0720053474982399E-2"/>
    <d v="2009-01-01T00:00:00"/>
    <b v="1"/>
    <b v="0"/>
    <x v="0"/>
  </r>
  <r>
    <x v="8"/>
    <n v="4"/>
    <s v="Abril"/>
    <s v="Guacolda"/>
    <s v="Guacolda 4"/>
    <m/>
    <s v="Carbón"/>
    <n v="93179.5"/>
    <n v="32739.54912"/>
    <s v="Ton"/>
    <s v="SIC"/>
    <n v="86224.971893575668"/>
    <n v="6.3802833325056013E-2"/>
    <d v="2010-01-01T00:00:00"/>
    <b v="1"/>
    <b v="0"/>
    <x v="0"/>
  </r>
  <r>
    <x v="8"/>
    <n v="4"/>
    <s v="Abril"/>
    <s v="Guacolda"/>
    <s v="Guacolda 5"/>
    <m/>
    <s v="Carbón"/>
    <n v="88053.4"/>
    <n v="30938.442623999999"/>
    <s v="Ton"/>
    <s v="SIC"/>
    <n v="81481.46255489433"/>
    <n v="6.0292836985651209E-2"/>
    <d v="2015-01-01T00:00:00"/>
    <b v="0"/>
    <b v="0"/>
    <x v="1"/>
  </r>
  <r>
    <x v="8"/>
    <n v="4"/>
    <s v="Abril"/>
    <s v="Hornitos"/>
    <s v="Termoeléctrica Hornitos"/>
    <s v="CTH"/>
    <s v="Carbón"/>
    <n v="82307"/>
    <n v="29572.400000000001"/>
    <s v="Ton"/>
    <s v="SING"/>
    <n v="77883.765273600002"/>
    <n v="5.7630693120000007E-2"/>
    <d v="2011-08-05T00:00:00"/>
    <b v="0"/>
    <b v="0"/>
    <x v="1"/>
  </r>
  <r>
    <x v="8"/>
    <n v="5"/>
    <s v="Mayo"/>
    <s v="Aes Gener"/>
    <s v="Campiche"/>
    <m/>
    <s v="Carbón"/>
    <n v="196011"/>
    <n v="70015.12920000001"/>
    <s v="Ton"/>
    <s v="SIC"/>
    <n v="184396.32522938884"/>
    <n v="0.13644548378496002"/>
    <d v="2013-03-15T00:00:00"/>
    <b v="0"/>
    <b v="0"/>
    <x v="1"/>
  </r>
  <r>
    <x v="8"/>
    <n v="5"/>
    <s v="Mayo"/>
    <s v="Aes Gener"/>
    <s v="Termoeléctrica Norgener"/>
    <s v="NTO1"/>
    <s v="Carbón"/>
    <n v="87397.045700000002"/>
    <n v="31887.9"/>
    <s v="Ton"/>
    <s v="SING"/>
    <n v="83982.014265599995"/>
    <n v="6.2143139520000008E-2"/>
    <d v="1997-04-07T00:00:00"/>
    <b v="1"/>
    <b v="0"/>
    <x v="0"/>
  </r>
  <r>
    <x v="8"/>
    <n v="5"/>
    <s v="Mayo"/>
    <s v="Aes Gener"/>
    <s v="Termoeléctrica Norgener"/>
    <s v="NTO2"/>
    <s v="Carbón"/>
    <n v="95185.755499999999"/>
    <n v="35399.599999999999"/>
    <s v="Ton"/>
    <s v="SING"/>
    <n v="93230.652134399992"/>
    <n v="6.8986740480000003E-2"/>
    <d v="1997-04-07T00:00:00"/>
    <b v="1"/>
    <b v="0"/>
    <x v="0"/>
  </r>
  <r>
    <x v="8"/>
    <n v="5"/>
    <s v="Mayo"/>
    <s v="Aes Gener"/>
    <s v="Ventanas 1"/>
    <m/>
    <s v="Carbón"/>
    <n v="70212"/>
    <n v="27535.391099999997"/>
    <s v="Ton"/>
    <s v="SIC"/>
    <n v="72518.968265990392"/>
    <n v="5.3660970175680001E-2"/>
    <d v="1964-01-01T00:00:00"/>
    <b v="1"/>
    <b v="0"/>
    <x v="0"/>
  </r>
  <r>
    <x v="8"/>
    <n v="5"/>
    <s v="Mayo"/>
    <s v="Aes Gener"/>
    <s v="Ventanas 2"/>
    <m/>
    <s v="Carbón"/>
    <n v="122144"/>
    <n v="45969.627264000002"/>
    <s v="Ton"/>
    <s v="SIC"/>
    <n v="121068.55241861529"/>
    <n v="8.9585609612083214E-2"/>
    <d v="1977-01-01T00:00:00"/>
    <b v="1"/>
    <b v="0"/>
    <x v="0"/>
  </r>
  <r>
    <x v="8"/>
    <n v="5"/>
    <s v="Mayo"/>
    <s v="Andina"/>
    <s v="Termoeléctrica Andina"/>
    <s v="CTA"/>
    <s v="Carbón"/>
    <n v="118079"/>
    <n v="42609.9"/>
    <s v="Ton"/>
    <s v="SING"/>
    <n v="112220.15967359999"/>
    <n v="8.3038173120000017E-2"/>
    <d v="2011-07-15T00:00:00"/>
    <b v="0"/>
    <b v="0"/>
    <x v="1"/>
  </r>
  <r>
    <x v="8"/>
    <n v="5"/>
    <s v="Mayo"/>
    <s v="Angamos"/>
    <s v="Termoeléctrica Angamos"/>
    <s v="ANG2"/>
    <s v="Carbón"/>
    <n v="202284.26250000001"/>
    <n v="75969.899999999994"/>
    <s v="Ton"/>
    <s v="SING"/>
    <n v="200079.19071359999"/>
    <n v="0.14805014112000001"/>
    <d v="2011-04-11T00:00:00"/>
    <b v="0"/>
    <b v="1"/>
    <x v="2"/>
  </r>
  <r>
    <x v="8"/>
    <n v="5"/>
    <s v="Mayo"/>
    <s v="Angamos"/>
    <s v="Termoeléctrica Angamos"/>
    <s v="ANG1"/>
    <s v="Carbón"/>
    <n v="181303.20989999999"/>
    <n v="68563.899999999994"/>
    <s v="Ton"/>
    <s v="SING"/>
    <n v="180574.27512959996"/>
    <n v="0.13361732831999998"/>
    <d v="2011-04-11T00:00:00"/>
    <b v="0"/>
    <b v="1"/>
    <x v="2"/>
  </r>
  <r>
    <x v="8"/>
    <n v="5"/>
    <s v="Mayo"/>
    <s v="Colbún"/>
    <s v="Santa María"/>
    <m/>
    <s v="Carbón"/>
    <n v="260661"/>
    <n v="84806.994729599988"/>
    <s v="Ton"/>
    <s v="SIC"/>
    <n v="223353.1289675372"/>
    <n v="0.16527187132904447"/>
    <d v="2012-08-15T00:00:00"/>
    <b v="0"/>
    <b v="0"/>
    <x v="1"/>
  </r>
  <r>
    <x v="8"/>
    <n v="5"/>
    <s v="Mayo"/>
    <s v="E-Cl"/>
    <s v="Termoeléctrica Mejillones"/>
    <s v="CTM1"/>
    <s v="Carbón"/>
    <n v="53258"/>
    <n v="21567"/>
    <s v="Ton"/>
    <s v="SING"/>
    <n v="56800.231487999998"/>
    <n v="4.202976960000001E-2"/>
    <d v="1998-03-31T00:00:00"/>
    <b v="1"/>
    <b v="0"/>
    <x v="0"/>
  </r>
  <r>
    <x v="8"/>
    <n v="5"/>
    <s v="Mayo"/>
    <s v="E-Cl"/>
    <s v="Termoeléctrica Mejillones"/>
    <s v="CTM2"/>
    <s v="Carbón"/>
    <n v="89255"/>
    <n v="34772.300000000003"/>
    <s v="Ton"/>
    <s v="SING"/>
    <n v="91578.554707200004"/>
    <n v="6.7764258240000014E-2"/>
    <d v="1998-03-31T00:00:00"/>
    <b v="1"/>
    <b v="0"/>
    <x v="0"/>
  </r>
  <r>
    <x v="8"/>
    <n v="5"/>
    <s v="Mayo"/>
    <s v="E-Cl"/>
    <s v="Termoeléctrica Tocopilla"/>
    <s v="U15"/>
    <s v="Carbón"/>
    <n v="82822.632100000003"/>
    <n v="33715.800000000003"/>
    <s v="Ton"/>
    <s v="SING"/>
    <n v="88796.088691200013"/>
    <n v="6.5705351040000012E-2"/>
    <d v="1993-01-01T00:00:00"/>
    <b v="1"/>
    <b v="0"/>
    <x v="0"/>
  </r>
  <r>
    <x v="8"/>
    <n v="5"/>
    <s v="Mayo"/>
    <s v="E-Cl"/>
    <s v="Termoeléctrica Tocopilla"/>
    <s v="U14"/>
    <s v="Carbón"/>
    <n v="89444.554199999999"/>
    <n v="37790.699999999997"/>
    <s v="Ton"/>
    <s v="SING"/>
    <n v="99528.006124799984"/>
    <n v="7.3646516159999995E-2"/>
    <d v="1993-01-01T00:00:00"/>
    <b v="1"/>
    <b v="0"/>
    <x v="0"/>
  </r>
  <r>
    <x v="8"/>
    <n v="5"/>
    <s v="Mayo"/>
    <s v="E-Cl"/>
    <s v="Termoeléctrica Tocopilla"/>
    <s v="U12"/>
    <s v="Carbón"/>
    <n v="39627.338400000001"/>
    <n v="18920.900000000001"/>
    <s v="Ton"/>
    <s v="SING"/>
    <n v="49831.293177600004"/>
    <n v="3.6873049920000005E-2"/>
    <d v="1993-01-01T00:00:00"/>
    <b v="1"/>
    <b v="0"/>
    <x v="0"/>
  </r>
  <r>
    <x v="8"/>
    <n v="5"/>
    <s v="Mayo"/>
    <s v="E-Cl"/>
    <s v="Termoeléctrica Tocopilla"/>
    <s v="U13"/>
    <s v="Carbón"/>
    <n v="38016.410100000001"/>
    <n v="17243.599999999999"/>
    <s v="Ton"/>
    <s v="SING"/>
    <n v="45413.848550399991"/>
    <n v="3.3604327679999997E-2"/>
    <d v="1993-01-01T00:00:00"/>
    <b v="1"/>
    <b v="0"/>
    <x v="0"/>
  </r>
  <r>
    <x v="8"/>
    <n v="5"/>
    <s v="Mayo"/>
    <s v="Eléctrica Ventanas"/>
    <s v="Nueva Ventanas"/>
    <m/>
    <s v="Carbón"/>
    <n v="193017"/>
    <n v="67141.349484000006"/>
    <s v="Ton"/>
    <s v="SIC"/>
    <n v="176827.75504742938"/>
    <n v="0.13084506187441922"/>
    <d v="2010-02-11T00:00:00"/>
    <b v="1"/>
    <b v="0"/>
    <x v="0"/>
  </r>
  <r>
    <x v="8"/>
    <n v="5"/>
    <s v="Mayo"/>
    <s v="Enel"/>
    <s v="Bocamina"/>
    <m/>
    <s v="Carbón"/>
    <n v="79994"/>
    <n v="28573.856799999998"/>
    <s v="Ton"/>
    <s v="SIC"/>
    <n v="75253.937995315195"/>
    <n v="5.5684732131840005E-2"/>
    <d v="1970-01-01T00:00:00"/>
    <b v="1"/>
    <b v="0"/>
    <x v="0"/>
  </r>
  <r>
    <x v="8"/>
    <n v="5"/>
    <s v="Mayo"/>
    <s v="Enel"/>
    <s v="Bocamina II"/>
    <m/>
    <s v="Carbón"/>
    <n v="200559"/>
    <n v="64676.266319999995"/>
    <s v="Ton"/>
    <s v="SIC"/>
    <n v="170335.55426139646"/>
    <n v="0.12604110780441599"/>
    <d v="2012-10-28T00:00:00"/>
    <b v="0"/>
    <b v="0"/>
    <x v="1"/>
  </r>
  <r>
    <x v="8"/>
    <n v="5"/>
    <s v="Mayo"/>
    <s v="Guacolda"/>
    <s v="Guacolda 1"/>
    <m/>
    <s v="Carbón"/>
    <n v="95006.049999999988"/>
    <n v="35365.052051999999"/>
    <s v="Ton"/>
    <s v="SIC"/>
    <n v="93139.664447478513"/>
    <n v="6.8919413438937607E-2"/>
    <d v="1995-01-01T00:00:00"/>
    <b v="1"/>
    <b v="0"/>
    <x v="0"/>
  </r>
  <r>
    <x v="8"/>
    <n v="5"/>
    <s v="Mayo"/>
    <s v="Guacolda"/>
    <s v="Guacolda 2"/>
    <m/>
    <s v="Carbón"/>
    <n v="99644.83"/>
    <n v="37185.457659399995"/>
    <s v="Ton"/>
    <s v="SIC"/>
    <n v="97934.001161086024"/>
    <n v="7.2467019886638728E-2"/>
    <d v="1996-01-01T00:00:00"/>
    <b v="1"/>
    <b v="0"/>
    <x v="0"/>
  </r>
  <r>
    <x v="8"/>
    <n v="5"/>
    <s v="Mayo"/>
    <s v="Guacolda"/>
    <s v="Guacolda 3"/>
    <m/>
    <s v="Carbón"/>
    <n v="100577"/>
    <n v="34655.213427999995"/>
    <s v="Ton"/>
    <s v="SIC"/>
    <n v="91270.188017640176"/>
    <n v="6.7536079928486398E-2"/>
    <d v="2009-01-01T00:00:00"/>
    <b v="1"/>
    <b v="0"/>
    <x v="0"/>
  </r>
  <r>
    <x v="8"/>
    <n v="5"/>
    <s v="Mayo"/>
    <s v="Guacolda"/>
    <s v="Guacolda 4"/>
    <m/>
    <s v="Carbón"/>
    <n v="83901"/>
    <n v="29479.45536"/>
    <s v="Ton"/>
    <s v="SIC"/>
    <n v="77638.98032123904"/>
    <n v="5.7449562605568008E-2"/>
    <d v="2010-01-01T00:00:00"/>
    <b v="1"/>
    <b v="0"/>
    <x v="0"/>
  </r>
  <r>
    <x v="8"/>
    <n v="5"/>
    <s v="Mayo"/>
    <s v="Guacolda"/>
    <s v="Guacolda 5"/>
    <m/>
    <s v="Carbón"/>
    <n v="83755.799999999988"/>
    <n v="29428.437888"/>
    <s v="Ton"/>
    <s v="SIC"/>
    <n v="77504.617441861628"/>
    <n v="5.7350139756134413E-2"/>
    <d v="2015-01-01T00:00:00"/>
    <b v="0"/>
    <b v="0"/>
    <x v="1"/>
  </r>
  <r>
    <x v="8"/>
    <n v="5"/>
    <s v="Mayo"/>
    <s v="Hornitos"/>
    <s v="Termoeléctrica Hornitos"/>
    <s v="CTH"/>
    <s v="Carbón"/>
    <n v="89703"/>
    <n v="32223.599999999999"/>
    <s v="Ton"/>
    <s v="SING"/>
    <n v="84866.135270399987"/>
    <n v="6.2797351680000002E-2"/>
    <d v="2011-08-05T00:00:00"/>
    <b v="0"/>
    <b v="0"/>
    <x v="1"/>
  </r>
  <r>
    <x v="8"/>
    <n v="6"/>
    <s v="Junio"/>
    <s v="Aes Gener"/>
    <s v="Campiche"/>
    <m/>
    <s v="Carbón"/>
    <n v="189103"/>
    <n v="67547.5916"/>
    <s v="Ton"/>
    <s v="SIC"/>
    <n v="177897.66028362239"/>
    <n v="0.13163674651008003"/>
    <d v="2013-03-15T00:00:00"/>
    <b v="0"/>
    <b v="0"/>
    <x v="1"/>
  </r>
  <r>
    <x v="8"/>
    <n v="6"/>
    <s v="Junio"/>
    <s v="Aes Gener"/>
    <s v="Termoeléctrica Norgener"/>
    <s v="NTO2"/>
    <s v="Carbón"/>
    <n v="94059.849799999996"/>
    <n v="34925.199999999997"/>
    <s v="Ton"/>
    <s v="SING"/>
    <n v="91981.241932799981"/>
    <n v="6.8062229760000009E-2"/>
    <d v="1997-04-07T00:00:00"/>
    <b v="1"/>
    <b v="0"/>
    <x v="0"/>
  </r>
  <r>
    <x v="8"/>
    <n v="6"/>
    <s v="Junio"/>
    <s v="Aes Gener"/>
    <s v="Termoeléctrica Norgener"/>
    <s v="NTO1"/>
    <s v="Carbón"/>
    <n v="92366.207200000004"/>
    <n v="34694.6"/>
    <s v="Ton"/>
    <s v="SING"/>
    <n v="91373.919014399988"/>
    <n v="6.7612836479999994E-2"/>
    <d v="1997-04-07T00:00:00"/>
    <b v="1"/>
    <b v="0"/>
    <x v="0"/>
  </r>
  <r>
    <x v="8"/>
    <n v="6"/>
    <s v="Junio"/>
    <s v="Aes Gener"/>
    <s v="Ventanas 1"/>
    <m/>
    <s v="Carbón"/>
    <n v="68098"/>
    <n v="26706.333149999999"/>
    <s v="Ton"/>
    <s v="SIC"/>
    <n v="70335.508189161599"/>
    <n v="5.2045302042720003E-2"/>
    <d v="1964-01-01T00:00:00"/>
    <b v="1"/>
    <b v="0"/>
    <x v="0"/>
  </r>
  <r>
    <x v="8"/>
    <n v="6"/>
    <s v="Junio"/>
    <s v="Aes Gener"/>
    <s v="Ventanas 2"/>
    <m/>
    <s v="Carbón"/>
    <n v="127265"/>
    <n v="47896.946340000002"/>
    <s v="Ton"/>
    <s v="SIC"/>
    <n v="126144.46328558977"/>
    <n v="9.3341569027392018E-2"/>
    <d v="1977-01-01T00:00:00"/>
    <b v="1"/>
    <b v="0"/>
    <x v="0"/>
  </r>
  <r>
    <x v="8"/>
    <n v="6"/>
    <s v="Junio"/>
    <s v="Andina"/>
    <s v="Termoeléctrica Andina"/>
    <s v="CTA"/>
    <s v="Carbón"/>
    <n v="110283"/>
    <n v="39854.300000000003"/>
    <s v="Ton"/>
    <s v="SING"/>
    <n v="104962.83515520001"/>
    <n v="7.7668059840000012E-2"/>
    <d v="2011-07-15T00:00:00"/>
    <b v="0"/>
    <b v="0"/>
    <x v="1"/>
  </r>
  <r>
    <x v="8"/>
    <n v="6"/>
    <s v="Junio"/>
    <s v="Angamos"/>
    <s v="Termoeléctrica Angamos"/>
    <s v="ANG1"/>
    <s v="Carbón"/>
    <n v="182072.68030000001"/>
    <n v="68688.899999999994"/>
    <s v="Ton"/>
    <s v="SING"/>
    <n v="180903.48312959998"/>
    <n v="0.13386092831999999"/>
    <d v="2011-04-11T00:00:00"/>
    <b v="0"/>
    <b v="1"/>
    <x v="2"/>
  </r>
  <r>
    <x v="8"/>
    <n v="6"/>
    <s v="Junio"/>
    <s v="Angamos"/>
    <s v="Termoeléctrica Angamos"/>
    <s v="ANG2"/>
    <s v="Carbón"/>
    <n v="179630.92079999999"/>
    <n v="67576.800000000003"/>
    <s v="Ton"/>
    <s v="SING"/>
    <n v="177974.5853952"/>
    <n v="0.13169366784000003"/>
    <d v="2011-04-11T00:00:00"/>
    <b v="0"/>
    <b v="1"/>
    <x v="2"/>
  </r>
  <r>
    <x v="8"/>
    <n v="6"/>
    <s v="Junio"/>
    <s v="Colbún"/>
    <s v="Santa María"/>
    <m/>
    <s v="Carbón"/>
    <n v="251214"/>
    <n v="81733.379270399993"/>
    <s v="Ton"/>
    <s v="SIC"/>
    <n v="215258.25858279874"/>
    <n v="0.15928200952215554"/>
    <d v="2012-08-15T00:00:00"/>
    <b v="0"/>
    <b v="0"/>
    <x v="1"/>
  </r>
  <r>
    <x v="8"/>
    <n v="6"/>
    <s v="Junio"/>
    <s v="E-Cl"/>
    <s v="Termoeléctrica Mejillones"/>
    <s v="CTM2"/>
    <s v="Carbón"/>
    <n v="109460"/>
    <n v="42625.3"/>
    <s v="Ton"/>
    <s v="SING"/>
    <n v="112260.71809920001"/>
    <n v="8.3068184640000015E-2"/>
    <d v="1998-03-31T00:00:00"/>
    <b v="1"/>
    <b v="0"/>
    <x v="0"/>
  </r>
  <r>
    <x v="8"/>
    <n v="6"/>
    <s v="Junio"/>
    <s v="E-Cl"/>
    <s v="Termoeléctrica Mejillones"/>
    <s v="CTM1"/>
    <s v="Carbón"/>
    <n v="95740"/>
    <n v="38842.9"/>
    <s v="Ton"/>
    <s v="SING"/>
    <n v="102299.14738559999"/>
    <n v="7.5697043520000007E-2"/>
    <d v="1998-03-31T00:00:00"/>
    <b v="1"/>
    <b v="0"/>
    <x v="0"/>
  </r>
  <r>
    <x v="8"/>
    <n v="6"/>
    <s v="Junio"/>
    <s v="E-Cl"/>
    <s v="Termoeléctrica Tocopilla"/>
    <s v="U12"/>
    <s v="Carbón"/>
    <n v="41030.778299999998"/>
    <n v="19604.2"/>
    <s v="Ton"/>
    <s v="SING"/>
    <n v="51630.875788799996"/>
    <n v="3.8204664960000002E-2"/>
    <d v="1993-01-01T00:00:00"/>
    <b v="1"/>
    <b v="0"/>
    <x v="0"/>
  </r>
  <r>
    <x v="8"/>
    <n v="6"/>
    <s v="Junio"/>
    <s v="E-Cl"/>
    <s v="Termoeléctrica Tocopilla"/>
    <s v="U14"/>
    <s v="Carbón"/>
    <n v="67487.357699999993"/>
    <n v="29218.5"/>
    <s v="Ton"/>
    <s v="SING"/>
    <n v="76951.71158399999"/>
    <n v="5.6941012800000003E-2"/>
    <d v="1993-01-01T00:00:00"/>
    <b v="1"/>
    <b v="0"/>
    <x v="0"/>
  </r>
  <r>
    <x v="8"/>
    <n v="6"/>
    <s v="Junio"/>
    <s v="E-Cl"/>
    <s v="Termoeléctrica Tocopilla"/>
    <s v="U13"/>
    <s v="Carbón"/>
    <n v="39619.852500000001"/>
    <n v="17897.2"/>
    <s v="Ton"/>
    <s v="SING"/>
    <n v="47135.2113408"/>
    <n v="3.4878063360000003E-2"/>
    <d v="1993-01-01T00:00:00"/>
    <b v="1"/>
    <b v="0"/>
    <x v="0"/>
  </r>
  <r>
    <x v="8"/>
    <n v="6"/>
    <s v="Junio"/>
    <s v="E-Cl"/>
    <s v="Termoeléctrica Tocopilla"/>
    <s v="U15"/>
    <s v="Carbón"/>
    <n v="68574.8367"/>
    <n v="28702"/>
    <s v="Ton"/>
    <s v="SING"/>
    <n v="75591.424127999999"/>
    <n v="5.5934457600000001E-2"/>
    <d v="1993-01-01T00:00:00"/>
    <b v="1"/>
    <b v="0"/>
    <x v="0"/>
  </r>
  <r>
    <x v="8"/>
    <n v="6"/>
    <s v="Junio"/>
    <s v="Eléctrica Ventanas"/>
    <s v="Nueva Ventanas"/>
    <m/>
    <s v="Carbón"/>
    <n v="195890"/>
    <n v="68140.728279999996"/>
    <s v="Ton"/>
    <s v="SIC"/>
    <n v="179459.7830048179"/>
    <n v="0.13279265127206399"/>
    <d v="2010-02-11T00:00:00"/>
    <b v="1"/>
    <b v="0"/>
    <x v="0"/>
  </r>
  <r>
    <x v="8"/>
    <n v="6"/>
    <s v="Junio"/>
    <s v="Enel"/>
    <s v="Bocamina"/>
    <m/>
    <s v="Carbón"/>
    <n v="60446"/>
    <n v="21591.3112"/>
    <s v="Ton"/>
    <s v="SIC"/>
    <n v="56864.259020236801"/>
    <n v="4.2077147266560005E-2"/>
    <d v="1970-01-01T00:00:00"/>
    <b v="1"/>
    <b v="0"/>
    <x v="0"/>
  </r>
  <r>
    <x v="8"/>
    <n v="6"/>
    <s v="Junio"/>
    <s v="Enel"/>
    <s v="Bocamina II"/>
    <m/>
    <s v="Carbón"/>
    <n v="58002"/>
    <n v="18704.484959999998"/>
    <s v="Ton"/>
    <s v="SIC"/>
    <n v="49261.328677693433"/>
    <n v="3.6451300290048005E-2"/>
    <d v="2012-10-28T00:00:00"/>
    <b v="0"/>
    <b v="0"/>
    <x v="1"/>
  </r>
  <r>
    <x v="8"/>
    <n v="6"/>
    <s v="Junio"/>
    <s v="Guacolda"/>
    <s v="Guacolda 1"/>
    <m/>
    <s v="Carbón"/>
    <n v="77046.36"/>
    <n v="28679.737046399998"/>
    <s v="Ton"/>
    <s v="SIC"/>
    <n v="75532.790988569992"/>
    <n v="5.5891071556024317E-2"/>
    <d v="1995-01-01T00:00:00"/>
    <b v="1"/>
    <b v="0"/>
    <x v="0"/>
  </r>
  <r>
    <x v="8"/>
    <n v="6"/>
    <s v="Junio"/>
    <s v="Guacolda"/>
    <s v="Guacolda 2"/>
    <m/>
    <s v="Carbón"/>
    <n v="86977.43"/>
    <n v="32458.237327399995"/>
    <s v="Ton"/>
    <s v="SIC"/>
    <n v="85484.091152629568"/>
    <n v="6.3254612903637111E-2"/>
    <d v="1996-01-01T00:00:00"/>
    <b v="1"/>
    <b v="0"/>
    <x v="0"/>
  </r>
  <r>
    <x v="8"/>
    <n v="6"/>
    <s v="Junio"/>
    <s v="Guacolda"/>
    <s v="Guacolda 3"/>
    <m/>
    <s v="Carbón"/>
    <n v="103998"/>
    <n v="35833.966871999997"/>
    <s v="Ton"/>
    <s v="SIC"/>
    <n v="94374.628527979003"/>
    <n v="6.9833234640153605E-2"/>
    <d v="2009-01-01T00:00:00"/>
    <b v="1"/>
    <b v="0"/>
    <x v="0"/>
  </r>
  <r>
    <x v="8"/>
    <n v="6"/>
    <s v="Junio"/>
    <s v="Guacolda"/>
    <s v="Guacolda 4"/>
    <m/>
    <s v="Carbón"/>
    <n v="77858.600000000006"/>
    <n v="27356.397696000004"/>
    <s v="Ton"/>
    <s v="SIC"/>
    <n v="72047.559781638149"/>
    <n v="5.3312147829964816E-2"/>
    <d v="2010-01-01T00:00:00"/>
    <b v="1"/>
    <b v="0"/>
    <x v="0"/>
  </r>
  <r>
    <x v="8"/>
    <n v="6"/>
    <s v="Junio"/>
    <s v="Guacolda"/>
    <s v="Guacolda 5"/>
    <m/>
    <s v="Carbón"/>
    <n v="67135.800000000017"/>
    <n v="23588.834688000006"/>
    <s v="Ton"/>
    <s v="SIC"/>
    <n v="62125.064719736845"/>
    <n v="4.5969921039974417E-2"/>
    <d v="2015-01-01T00:00:00"/>
    <b v="0"/>
    <b v="0"/>
    <x v="1"/>
  </r>
  <r>
    <x v="8"/>
    <n v="6"/>
    <s v="Junio"/>
    <s v="Hornitos"/>
    <s v="Termoeléctrica Hornitos"/>
    <s v="CTH"/>
    <s v="Carbón"/>
    <n v="2009"/>
    <n v="733.2"/>
    <s v="Ton"/>
    <s v="SING"/>
    <n v="1931.0024447999999"/>
    <n v="1.4288601600000001E-3"/>
    <d v="2011-08-05T00:00:00"/>
    <b v="0"/>
    <b v="0"/>
    <x v="1"/>
  </r>
  <r>
    <x v="8"/>
    <n v="7"/>
    <s v="Julio"/>
    <s v="Aes Gener"/>
    <s v="Campiche"/>
    <m/>
    <s v="Carbón"/>
    <n v="199143"/>
    <n v="71133.879599999986"/>
    <s v="Ton"/>
    <s v="SIC"/>
    <n v="187342.73788285436"/>
    <n v="0.13862570456448001"/>
    <d v="2013-03-15T00:00:00"/>
    <b v="0"/>
    <b v="0"/>
    <x v="1"/>
  </r>
  <r>
    <x v="8"/>
    <n v="7"/>
    <s v="Julio"/>
    <s v="Aes Gener"/>
    <s v="Termoeléctrica Norgener"/>
    <s v="NTO1"/>
    <s v="Carbón"/>
    <n v="85911.603300000002"/>
    <n v="32036.6"/>
    <s v="Ton"/>
    <s v="SING"/>
    <n v="84373.640102399993"/>
    <n v="6.2432926079999999E-2"/>
    <d v="1997-04-07T00:00:00"/>
    <b v="1"/>
    <b v="0"/>
    <x v="0"/>
  </r>
  <r>
    <x v="8"/>
    <n v="7"/>
    <s v="Julio"/>
    <s v="Aes Gener"/>
    <s v="Termoeléctrica Norgener"/>
    <s v="NTO2"/>
    <s v="Carbón"/>
    <n v="95613.903900000005"/>
    <n v="35524"/>
    <s v="Ton"/>
    <s v="SING"/>
    <n v="93558.279935999992"/>
    <n v="6.9229171200000009E-2"/>
    <d v="1997-04-07T00:00:00"/>
    <b v="1"/>
    <b v="0"/>
    <x v="0"/>
  </r>
  <r>
    <x v="8"/>
    <n v="7"/>
    <s v="Julio"/>
    <s v="Aes Gener"/>
    <s v="Ventanas 1"/>
    <m/>
    <s v="Carbón"/>
    <n v="71098"/>
    <n v="27882.858149999996"/>
    <s v="Ton"/>
    <s v="SIC"/>
    <n v="73434.079726761585"/>
    <n v="5.4338113962719994E-2"/>
    <d v="1964-01-01T00:00:00"/>
    <b v="1"/>
    <b v="0"/>
    <x v="0"/>
  </r>
  <r>
    <x v="8"/>
    <n v="7"/>
    <s v="Julio"/>
    <s v="Aes Gener"/>
    <s v="Ventanas 2"/>
    <m/>
    <s v="Carbón"/>
    <n v="135100"/>
    <n v="50845.695599999999"/>
    <s v="Ton"/>
    <s v="SIC"/>
    <n v="133910.47805667837"/>
    <n v="9.9088091585279994E-2"/>
    <d v="1977-01-01T00:00:00"/>
    <b v="1"/>
    <b v="0"/>
    <x v="0"/>
  </r>
  <r>
    <x v="8"/>
    <n v="7"/>
    <s v="Julio"/>
    <s v="Andina"/>
    <s v="Termoeléctrica Andina"/>
    <s v="CTA"/>
    <s v="Carbón"/>
    <n v="114580"/>
    <n v="41451.800000000003"/>
    <s v="Ton"/>
    <s v="SING"/>
    <n v="109170.11339520001"/>
    <n v="8.0781267840000032E-2"/>
    <d v="2011-07-15T00:00:00"/>
    <b v="0"/>
    <b v="0"/>
    <x v="1"/>
  </r>
  <r>
    <x v="8"/>
    <n v="7"/>
    <s v="Julio"/>
    <s v="Angamos"/>
    <s v="Termoeléctrica Angamos"/>
    <s v="ANG2"/>
    <s v="Carbón"/>
    <n v="185348.3126"/>
    <n v="69614.399999999994"/>
    <s v="Ton"/>
    <s v="SING"/>
    <n v="183340.93916159996"/>
    <n v="0.13566454272"/>
    <d v="2011-04-11T00:00:00"/>
    <b v="0"/>
    <b v="1"/>
    <x v="2"/>
  </r>
  <r>
    <x v="8"/>
    <n v="7"/>
    <s v="Julio"/>
    <s v="Angamos"/>
    <s v="Termoeléctrica Angamos"/>
    <s v="ANG1"/>
    <s v="Carbón"/>
    <n v="136200.2132"/>
    <n v="51557.1"/>
    <s v="Ton"/>
    <s v="SING"/>
    <n v="135784.07821440001"/>
    <n v="0.10047447648000002"/>
    <d v="2011-04-11T00:00:00"/>
    <b v="0"/>
    <b v="1"/>
    <x v="2"/>
  </r>
  <r>
    <x v="8"/>
    <n v="7"/>
    <s v="Julio"/>
    <s v="Cochrane"/>
    <s v="Cochrane"/>
    <s v="CCH2"/>
    <s v="Carbón"/>
    <n v="46.62"/>
    <n v="13.386373355492822"/>
    <s v="Ton"/>
    <s v="SING"/>
    <n v="35.255209596920643"/>
    <n v="2.6087364395184416E-5"/>
    <d v="2016-07-09T00:00:00"/>
    <b v="0"/>
    <b v="0"/>
    <x v="1"/>
  </r>
  <r>
    <x v="8"/>
    <n v="7"/>
    <s v="Julio"/>
    <s v="Cochrane"/>
    <s v="Cochrane"/>
    <s v="CCH1"/>
    <s v="Carbón"/>
    <n v="93049.271900000007"/>
    <n v="26717.981426644506"/>
    <s v="Ton"/>
    <s v="SING"/>
    <n v="70366.185836022269"/>
    <n v="5.2068002204244818E-2"/>
    <d v="2016-07-09T00:00:00"/>
    <b v="0"/>
    <b v="0"/>
    <x v="1"/>
  </r>
  <r>
    <x v="8"/>
    <n v="7"/>
    <s v="Julio"/>
    <s v="Colbún"/>
    <s v="Santa María"/>
    <m/>
    <s v="Carbón"/>
    <n v="232443"/>
    <n v="75626.166844799998"/>
    <s v="Ton"/>
    <s v="SIC"/>
    <n v="199173.91307714334"/>
    <n v="0.14738027394714626"/>
    <d v="2012-08-15T00:00:00"/>
    <b v="0"/>
    <b v="0"/>
    <x v="1"/>
  </r>
  <r>
    <x v="8"/>
    <n v="7"/>
    <s v="Julio"/>
    <s v="E-Cl"/>
    <s v="Termoeléctrica Mejillones"/>
    <s v="CTM2"/>
    <s v="Carbón"/>
    <n v="87547"/>
    <n v="34181.699999999997"/>
    <s v="Ton"/>
    <s v="SING"/>
    <n v="90023.112748799991"/>
    <n v="6.6613296959999999E-2"/>
    <d v="1998-03-31T00:00:00"/>
    <b v="1"/>
    <b v="0"/>
    <x v="0"/>
  </r>
  <r>
    <x v="8"/>
    <n v="7"/>
    <s v="Julio"/>
    <s v="E-Cl"/>
    <s v="Termoeléctrica Mejillones"/>
    <s v="CTM1"/>
    <s v="Carbón"/>
    <n v="94596"/>
    <n v="38418.9"/>
    <s v="Ton"/>
    <s v="SING"/>
    <n v="101182.47384960001"/>
    <n v="7.4870752320000025E-2"/>
    <d v="1998-03-31T00:00:00"/>
    <b v="1"/>
    <b v="0"/>
    <x v="0"/>
  </r>
  <r>
    <x v="8"/>
    <n v="7"/>
    <s v="Julio"/>
    <s v="E-Cl"/>
    <s v="Termoeléctrica Tocopilla"/>
    <s v="U12"/>
    <s v="Carbón"/>
    <n v="37479.197"/>
    <n v="17906.7"/>
    <s v="Ton"/>
    <s v="SING"/>
    <n v="47160.231148799998"/>
    <n v="3.4896576960000002E-2"/>
    <d v="1993-01-01T00:00:00"/>
    <b v="1"/>
    <b v="0"/>
    <x v="0"/>
  </r>
  <r>
    <x v="8"/>
    <n v="7"/>
    <s v="Julio"/>
    <s v="E-Cl"/>
    <s v="Termoeléctrica Tocopilla"/>
    <s v="U13"/>
    <s v="Carbón"/>
    <n v="37959.847699999998"/>
    <n v="17153.3"/>
    <s v="Ton"/>
    <s v="SING"/>
    <n v="45176.028691199994"/>
    <n v="3.3428351040000005E-2"/>
    <d v="1993-01-01T00:00:00"/>
    <b v="1"/>
    <b v="0"/>
    <x v="0"/>
  </r>
  <r>
    <x v="8"/>
    <n v="7"/>
    <s v="Julio"/>
    <s v="E-Cl"/>
    <s v="Termoeléctrica Tocopilla"/>
    <s v="U15"/>
    <s v="Carbón"/>
    <n v="76489.659"/>
    <n v="31681.9"/>
    <s v="Ton"/>
    <s v="SING"/>
    <n v="83439.479481600007"/>
    <n v="6.1741686720000008E-2"/>
    <d v="1993-01-01T00:00:00"/>
    <b v="1"/>
    <b v="0"/>
    <x v="0"/>
  </r>
  <r>
    <x v="8"/>
    <n v="7"/>
    <s v="Julio"/>
    <s v="E-Cl"/>
    <s v="Termoeléctrica Tocopilla"/>
    <s v="U14"/>
    <s v="Carbón"/>
    <n v="44160.65"/>
    <n v="19118"/>
    <s v="Ton"/>
    <s v="SING"/>
    <n v="50350.388352000002"/>
    <n v="3.7257158400000011E-2"/>
    <d v="1993-01-01T00:00:00"/>
    <b v="1"/>
    <b v="0"/>
    <x v="0"/>
  </r>
  <r>
    <x v="8"/>
    <n v="7"/>
    <s v="Julio"/>
    <s v="Eléctrica Ventanas"/>
    <s v="Nueva Ventanas"/>
    <m/>
    <s v="Carbón"/>
    <n v="199947"/>
    <n v="69551.963843999998"/>
    <s v="Ton"/>
    <s v="SIC"/>
    <n v="183176.50330524441"/>
    <n v="0.1355428671391872"/>
    <d v="2010-02-11T00:00:00"/>
    <b v="1"/>
    <b v="0"/>
    <x v="0"/>
  </r>
  <r>
    <x v="8"/>
    <n v="7"/>
    <s v="Julio"/>
    <s v="Enel"/>
    <s v="Bocamina"/>
    <m/>
    <s v="Carbón"/>
    <n v="84863"/>
    <n v="30313.063599999998"/>
    <s v="Ton"/>
    <s v="SIC"/>
    <n v="79834.424333030387"/>
    <n v="5.907409834368E-2"/>
    <d v="1970-01-01T00:00:00"/>
    <b v="1"/>
    <b v="0"/>
    <x v="0"/>
  </r>
  <r>
    <x v="8"/>
    <n v="7"/>
    <s v="Julio"/>
    <s v="Enel"/>
    <s v="Bocamina II"/>
    <m/>
    <s v="Carbón"/>
    <n v="253815"/>
    <n v="81850.261200000008"/>
    <s v="Ton"/>
    <s v="SIC"/>
    <n v="215566.08631303679"/>
    <n v="0.15950978902656004"/>
    <d v="2012-10-28T00:00:00"/>
    <b v="0"/>
    <b v="0"/>
    <x v="1"/>
  </r>
  <r>
    <x v="8"/>
    <n v="7"/>
    <s v="Julio"/>
    <s v="Guacolda"/>
    <s v="Guacolda 1"/>
    <m/>
    <s v="Carbón"/>
    <n v="86110.5"/>
    <n v="32053.772519999999"/>
    <s v="Ton"/>
    <s v="SIC"/>
    <n v="84418.866750113273"/>
    <n v="6.2466391886976003E-2"/>
    <d v="1995-01-01T00:00:00"/>
    <b v="1"/>
    <b v="0"/>
    <x v="0"/>
  </r>
  <r>
    <x v="8"/>
    <n v="7"/>
    <s v="Julio"/>
    <s v="Guacolda"/>
    <s v="Guacolda 2"/>
    <m/>
    <s v="Carbón"/>
    <n v="71455.7"/>
    <n v="26665.838125999999"/>
    <s v="Ton"/>
    <s v="SIC"/>
    <n v="70228.857902273652"/>
    <n v="5.1966385339948802E-2"/>
    <d v="1996-01-01T00:00:00"/>
    <b v="1"/>
    <b v="0"/>
    <x v="0"/>
  </r>
  <r>
    <x v="8"/>
    <n v="7"/>
    <s v="Julio"/>
    <s v="Guacolda"/>
    <s v="Guacolda 3"/>
    <m/>
    <s v="Carbón"/>
    <n v="97075.4"/>
    <n v="33448.688125599998"/>
    <s v="Ton"/>
    <s v="SIC"/>
    <n v="88092.605763620188"/>
    <n v="6.5184803419169282E-2"/>
    <d v="2009-01-01T00:00:00"/>
    <b v="1"/>
    <b v="0"/>
    <x v="0"/>
  </r>
  <r>
    <x v="8"/>
    <n v="7"/>
    <s v="Julio"/>
    <s v="Guacolda"/>
    <s v="Guacolda 4"/>
    <m/>
    <s v="Carbón"/>
    <n v="87041"/>
    <n v="30582.725760000001"/>
    <s v="Ton"/>
    <s v="SIC"/>
    <n v="80544.623855984639"/>
    <n v="5.9599615961088002E-2"/>
    <d v="2010-01-01T00:00:00"/>
    <b v="1"/>
    <b v="0"/>
    <x v="0"/>
  </r>
  <r>
    <x v="8"/>
    <n v="7"/>
    <s v="Julio"/>
    <s v="Guacolda"/>
    <s v="Guacolda 5"/>
    <m/>
    <s v="Carbón"/>
    <n v="83689.2"/>
    <n v="29405.037312"/>
    <s v="Ton"/>
    <s v="SIC"/>
    <n v="77442.98818727117"/>
    <n v="5.7304536713625606E-2"/>
    <d v="2015-01-01T00:00:00"/>
    <b v="0"/>
    <b v="0"/>
    <x v="1"/>
  </r>
  <r>
    <x v="8"/>
    <n v="7"/>
    <s v="Julio"/>
    <s v="Hornitos"/>
    <s v="Termoeléctrica Hornitos"/>
    <s v="CTH"/>
    <s v="Carbón"/>
    <n v="78041"/>
    <n v="27423.8"/>
    <s v="Ton"/>
    <s v="SING"/>
    <n v="72225.074803199983"/>
    <n v="5.3443501439999999E-2"/>
    <d v="2011-08-05T00:00:00"/>
    <b v="0"/>
    <b v="0"/>
    <x v="1"/>
  </r>
  <r>
    <x v="8"/>
    <n v="8"/>
    <s v="Agosto"/>
    <s v="Aes Gener"/>
    <s v="Campiche"/>
    <m/>
    <s v="Carbón"/>
    <n v="195281"/>
    <n v="69754.373200000002"/>
    <s v="Ton"/>
    <s v="SIC"/>
    <n v="183709.58153940478"/>
    <n v="0.13593732249216001"/>
    <d v="2013-03-15T00:00:00"/>
    <b v="0"/>
    <b v="0"/>
    <x v="1"/>
  </r>
  <r>
    <x v="8"/>
    <n v="8"/>
    <s v="Agosto"/>
    <s v="Aes Gener"/>
    <s v="Termoeléctrica Norgener"/>
    <s v="NTO2"/>
    <s v="Carbón"/>
    <n v="86277.576400000005"/>
    <n v="32091.9"/>
    <s v="Ton"/>
    <s v="SING"/>
    <n v="84519.281721600011"/>
    <n v="6.2540694720000012E-2"/>
    <d v="1997-04-07T00:00:00"/>
    <b v="1"/>
    <b v="0"/>
    <x v="0"/>
  </r>
  <r>
    <x v="8"/>
    <n v="8"/>
    <s v="Agosto"/>
    <s v="Aes Gener"/>
    <s v="Termoeléctrica Norgener"/>
    <s v="NTO1"/>
    <s v="Carbón"/>
    <n v="97061.058600000004"/>
    <n v="27926.6"/>
    <s v="Ton"/>
    <s v="SING"/>
    <n v="73549.281062399998"/>
    <n v="5.4423358080000005E-2"/>
    <d v="1997-04-07T00:00:00"/>
    <b v="1"/>
    <b v="0"/>
    <x v="0"/>
  </r>
  <r>
    <x v="8"/>
    <n v="8"/>
    <s v="Agosto"/>
    <s v="Aes Gener"/>
    <s v="Ventanas 1"/>
    <m/>
    <s v="Carbón"/>
    <n v="67777"/>
    <n v="26580.444974999999"/>
    <s v="Ton"/>
    <s v="SIC"/>
    <n v="70003.961034638385"/>
    <n v="5.1799971167279996E-2"/>
    <d v="1964-01-01T00:00:00"/>
    <b v="1"/>
    <b v="0"/>
    <x v="0"/>
  </r>
  <r>
    <x v="8"/>
    <n v="8"/>
    <s v="Agosto"/>
    <s v="Aes Gener"/>
    <s v="Ventanas 2"/>
    <m/>
    <s v="Carbón"/>
    <n v="126661"/>
    <n v="47669.627315999998"/>
    <s v="Ton"/>
    <s v="SIC"/>
    <n v="125545.78135556582"/>
    <n v="9.2898569713420809E-2"/>
    <d v="1977-01-01T00:00:00"/>
    <b v="1"/>
    <b v="0"/>
    <x v="0"/>
  </r>
  <r>
    <x v="8"/>
    <n v="8"/>
    <s v="Agosto"/>
    <s v="Andina"/>
    <s v="Termoeléctrica Andina"/>
    <s v="CTA"/>
    <s v="Carbón"/>
    <n v="107895"/>
    <n v="39130.199999999997"/>
    <s v="Ton"/>
    <s v="SING"/>
    <n v="103055.79905279998"/>
    <n v="7.6256933759999992E-2"/>
    <d v="2011-07-15T00:00:00"/>
    <b v="0"/>
    <b v="0"/>
    <x v="1"/>
  </r>
  <r>
    <x v="8"/>
    <n v="8"/>
    <s v="Agosto"/>
    <s v="Angamos"/>
    <s v="Termoeléctrica Angamos"/>
    <s v="ANG2"/>
    <s v="Carbón"/>
    <n v="199534.86840000001"/>
    <n v="75006.899999999994"/>
    <s v="Ton"/>
    <s v="SING"/>
    <n v="197542.97228159997"/>
    <n v="0.14617344671999999"/>
    <d v="2011-04-11T00:00:00"/>
    <b v="0"/>
    <b v="1"/>
    <x v="2"/>
  </r>
  <r>
    <x v="8"/>
    <n v="8"/>
    <s v="Agosto"/>
    <s v="Angamos"/>
    <s v="Termoeléctrica Angamos"/>
    <s v="ANG1"/>
    <s v="Carbón"/>
    <n v="193055.5393"/>
    <n v="72633"/>
    <s v="Ton"/>
    <s v="SING"/>
    <n v="191290.91731200001"/>
    <n v="0.14154719040000002"/>
    <d v="2011-04-11T00:00:00"/>
    <b v="0"/>
    <b v="1"/>
    <x v="2"/>
  </r>
  <r>
    <x v="8"/>
    <n v="8"/>
    <s v="Agosto"/>
    <s v="Cochrane"/>
    <s v="Cochrane"/>
    <s v="CCH2"/>
    <s v="Carbón"/>
    <n v="76485.857600000003"/>
    <n v="28911.258949913838"/>
    <s v="Ton"/>
    <s v="SING"/>
    <n v="76142.541891065877"/>
    <n v="5.6342261441592094E-2"/>
    <d v="2016-07-09T00:00:00"/>
    <b v="0"/>
    <b v="0"/>
    <x v="1"/>
  </r>
  <r>
    <x v="8"/>
    <n v="8"/>
    <s v="Agosto"/>
    <s v="Cochrane"/>
    <s v="Cochrane"/>
    <s v="CCH1"/>
    <s v="Carbón"/>
    <n v="129922.423"/>
    <n v="49110.004550086145"/>
    <s v="Ton"/>
    <s v="SING"/>
    <n v="129339.25102339807"/>
    <n v="9.5705576867207889E-2"/>
    <d v="2016-07-09T00:00:00"/>
    <b v="0"/>
    <b v="0"/>
    <x v="1"/>
  </r>
  <r>
    <x v="8"/>
    <n v="8"/>
    <s v="Agosto"/>
    <s v="Colbún"/>
    <s v="Santa María"/>
    <m/>
    <s v="Carbón"/>
    <n v="259411"/>
    <n v="84400.302729599993"/>
    <s v="Ton"/>
    <s v="SIC"/>
    <n v="222282.03888804922"/>
    <n v="0.16447930995944449"/>
    <d v="2012-08-15T00:00:00"/>
    <b v="0"/>
    <b v="0"/>
    <x v="1"/>
  </r>
  <r>
    <x v="8"/>
    <n v="8"/>
    <s v="Agosto"/>
    <s v="E-Cl"/>
    <s v="Termoeléctrica Mejillones"/>
    <s v="CTM2"/>
    <s v="Carbón"/>
    <n v="93363"/>
    <n v="36542.1"/>
    <s v="Ton"/>
    <s v="SING"/>
    <n v="96239.613254399985"/>
    <n v="7.1213244480000007E-2"/>
    <d v="1998-03-31T00:00:00"/>
    <b v="1"/>
    <b v="0"/>
    <x v="0"/>
  </r>
  <r>
    <x v="8"/>
    <n v="8"/>
    <s v="Agosto"/>
    <s v="E-Cl"/>
    <s v="Termoeléctrica Mejillones"/>
    <s v="CTM1"/>
    <s v="Carbón"/>
    <n v="82363"/>
    <n v="33515.5"/>
    <s v="Ton"/>
    <s v="SING"/>
    <n v="88268.565791999994"/>
    <n v="6.53150064E-2"/>
    <d v="1998-03-31T00:00:00"/>
    <b v="1"/>
    <b v="0"/>
    <x v="0"/>
  </r>
  <r>
    <x v="8"/>
    <n v="8"/>
    <s v="Agosto"/>
    <s v="E-Cl"/>
    <s v="Termoeléctrica Tocopilla"/>
    <s v="U15"/>
    <s v="Carbón"/>
    <n v="18045.6541"/>
    <n v="7480.8"/>
    <s v="Ton"/>
    <s v="SING"/>
    <n v="19701.9136512"/>
    <n v="1.4578583040000004E-2"/>
    <d v="1993-01-01T00:00:00"/>
    <b v="1"/>
    <b v="0"/>
    <x v="0"/>
  </r>
  <r>
    <x v="8"/>
    <n v="8"/>
    <s v="Agosto"/>
    <s v="E-Cl"/>
    <s v="Termoeléctrica Tocopilla"/>
    <s v="U12"/>
    <s v="Carbón"/>
    <n v="30606.854599999999"/>
    <n v="14626.9"/>
    <s v="Ton"/>
    <s v="SING"/>
    <n v="38522.339961599995"/>
    <n v="2.8504902720000003E-2"/>
    <d v="1993-01-01T00:00:00"/>
    <b v="1"/>
    <b v="0"/>
    <x v="0"/>
  </r>
  <r>
    <x v="8"/>
    <n v="8"/>
    <s v="Agosto"/>
    <s v="E-Cl"/>
    <s v="Termoeléctrica Tocopilla"/>
    <s v="U13"/>
    <s v="Carbón"/>
    <n v="30228.009300000002"/>
    <n v="13635.9"/>
    <s v="Ton"/>
    <s v="SING"/>
    <n v="35912.378937599999"/>
    <n v="2.6573641919999998E-2"/>
    <d v="1993-01-01T00:00:00"/>
    <b v="1"/>
    <b v="0"/>
    <x v="0"/>
  </r>
  <r>
    <x v="8"/>
    <n v="8"/>
    <s v="Agosto"/>
    <s v="E-Cl"/>
    <s v="Termoeléctrica Tocopilla"/>
    <s v="U14"/>
    <s v="Carbón"/>
    <n v="77789.419599999994"/>
    <n v="33227.699999999997"/>
    <s v="Ton"/>
    <s v="SING"/>
    <n v="87510.597292799983"/>
    <n v="6.4754141759999995E-2"/>
    <d v="1993-01-01T00:00:00"/>
    <b v="1"/>
    <b v="0"/>
    <x v="0"/>
  </r>
  <r>
    <x v="8"/>
    <n v="8"/>
    <s v="Agosto"/>
    <s v="Eléctrica Ventanas"/>
    <s v="Nueva Ventanas"/>
    <m/>
    <s v="Carbón"/>
    <n v="198829"/>
    <n v="69163.065308000005"/>
    <s v="Ton"/>
    <s v="SIC"/>
    <n v="182152.2752313285"/>
    <n v="0.13478498167223044"/>
    <d v="2010-02-11T00:00:00"/>
    <b v="1"/>
    <b v="0"/>
    <x v="0"/>
  </r>
  <r>
    <x v="8"/>
    <n v="8"/>
    <s v="Agosto"/>
    <s v="Enel"/>
    <s v="Bocamina"/>
    <m/>
    <s v="Carbón"/>
    <n v="84621"/>
    <n v="30226.621199999998"/>
    <s v="Ton"/>
    <s v="SIC"/>
    <n v="79606.764096076789"/>
    <n v="5.8905639394560005E-2"/>
    <d v="1970-01-01T00:00:00"/>
    <b v="1"/>
    <b v="0"/>
    <x v="0"/>
  </r>
  <r>
    <x v="8"/>
    <n v="8"/>
    <s v="Agosto"/>
    <s v="Enel"/>
    <s v="Bocamina II"/>
    <m/>
    <s v="Carbón"/>
    <n v="251248"/>
    <n v="81022.455039999986"/>
    <s v="Ton"/>
    <s v="SIC"/>
    <n v="213385.92303046651"/>
    <n v="0.15789656038195199"/>
    <d v="2012-10-28T00:00:00"/>
    <b v="0"/>
    <b v="0"/>
    <x v="1"/>
  </r>
  <r>
    <x v="8"/>
    <n v="8"/>
    <s v="Agosto"/>
    <s v="Guacolda"/>
    <s v="Guacolda 1"/>
    <m/>
    <s v="Carbón"/>
    <n v="83915"/>
    <n v="31236.519600000003"/>
    <s v="Ton"/>
    <s v="SIC"/>
    <n v="82266.497155814403"/>
    <n v="6.087372939648001E-2"/>
    <d v="1995-01-01T00:00:00"/>
    <b v="1"/>
    <b v="0"/>
    <x v="0"/>
  </r>
  <r>
    <x v="8"/>
    <n v="8"/>
    <s v="Agosto"/>
    <s v="Guacolda"/>
    <s v="Guacolda 2"/>
    <m/>
    <s v="Carbón"/>
    <n v="68495"/>
    <n v="25560.964100000001"/>
    <s v="Ton"/>
    <s v="SIC"/>
    <n v="67318.990955462403"/>
    <n v="4.9813206838080014E-2"/>
    <d v="1996-01-01T00:00:00"/>
    <b v="1"/>
    <b v="0"/>
    <x v="0"/>
  </r>
  <r>
    <x v="8"/>
    <n v="8"/>
    <s v="Agosto"/>
    <s v="Guacolda"/>
    <s v="Guacolda 3"/>
    <m/>
    <s v="Carbón"/>
    <n v="95297.600000000006"/>
    <n v="32836.122246400002"/>
    <s v="Ton"/>
    <s v="SIC"/>
    <n v="86479.313059942811"/>
    <n v="6.3991035033784338E-2"/>
    <d v="2009-01-01T00:00:00"/>
    <b v="1"/>
    <b v="0"/>
    <x v="0"/>
  </r>
  <r>
    <x v="8"/>
    <n v="8"/>
    <s v="Agosto"/>
    <s v="Guacolda"/>
    <s v="Guacolda 4"/>
    <m/>
    <s v="Carbón"/>
    <n v="77172"/>
    <n v="27115.153920000001"/>
    <s v="Ton"/>
    <s v="SIC"/>
    <n v="71412.204733562874"/>
    <n v="5.2842011959296012E-2"/>
    <d v="2010-01-01T00:00:00"/>
    <b v="1"/>
    <b v="0"/>
    <x v="0"/>
  </r>
  <r>
    <x v="8"/>
    <n v="8"/>
    <s v="Agosto"/>
    <s v="Guacolda"/>
    <s v="Guacolda 5"/>
    <m/>
    <s v="Carbón"/>
    <n v="75143.599999999991"/>
    <n v="26402.455296"/>
    <s v="Ton"/>
    <s v="SIC"/>
    <n v="69535.196024684541"/>
    <n v="5.1453104880844813E-2"/>
    <d v="2015-01-01T00:00:00"/>
    <b v="0"/>
    <b v="0"/>
    <x v="1"/>
  </r>
  <r>
    <x v="8"/>
    <n v="8"/>
    <s v="Agosto"/>
    <s v="Hornitos"/>
    <s v="Termoeléctrica Hornitos"/>
    <s v="CTH"/>
    <s v="Carbón"/>
    <n v="108779"/>
    <n v="37949.5"/>
    <s v="Ton"/>
    <s v="SING"/>
    <n v="99946.231967999993"/>
    <n v="7.395598560000001E-2"/>
    <d v="2011-08-05T00:00:00"/>
    <b v="0"/>
    <b v="0"/>
    <x v="1"/>
  </r>
  <r>
    <x v="8"/>
    <n v="9"/>
    <s v="Septiembre"/>
    <s v="Aes Gener"/>
    <s v="Campiche"/>
    <m/>
    <s v="Carbón"/>
    <n v="191735"/>
    <n v="68487.741999999998"/>
    <s v="Ton"/>
    <s v="SIC"/>
    <n v="180373.70054668799"/>
    <n v="0.1334689116096"/>
    <d v="2013-03-15T00:00:00"/>
    <b v="0"/>
    <b v="0"/>
    <x v="1"/>
  </r>
  <r>
    <x v="8"/>
    <n v="9"/>
    <s v="Septiembre"/>
    <s v="Aes Gener"/>
    <s v="Termoeléctrica Norgener"/>
    <s v="NTO2"/>
    <s v="Carbón"/>
    <n v="83728.483900000007"/>
    <n v="31273.15772535685"/>
    <s v="Ton"/>
    <s v="SING"/>
    <n v="82362.989667594215"/>
    <n v="6.0945129775175431E-2"/>
    <d v="1997-04-07T00:00:00"/>
    <b v="1"/>
    <b v="0"/>
    <x v="0"/>
  </r>
  <r>
    <x v="8"/>
    <n v="9"/>
    <s v="Septiembre"/>
    <s v="Aes Gener"/>
    <s v="Termoeléctrica Norgener"/>
    <s v="NTO1"/>
    <s v="Carbón"/>
    <n v="58154.001600000003"/>
    <n v="21720.914791309802"/>
    <s v="Ton"/>
    <s v="SING"/>
    <n v="57205.591332940137"/>
    <n v="4.232971874530455E-2"/>
    <d v="1997-04-07T00:00:00"/>
    <b v="1"/>
    <b v="0"/>
    <x v="0"/>
  </r>
  <r>
    <x v="8"/>
    <n v="9"/>
    <s v="Septiembre"/>
    <s v="Aes Gener"/>
    <s v="Ventanas 1"/>
    <m/>
    <s v="Carbón"/>
    <n v="41739"/>
    <n v="16368.992324999997"/>
    <s v="Ton"/>
    <s v="SIC"/>
    <n v="43110.425802628793"/>
    <n v="3.1899892242959998E-2"/>
    <d v="1964-01-01T00:00:00"/>
    <b v="1"/>
    <b v="0"/>
    <x v="0"/>
  </r>
  <r>
    <x v="8"/>
    <n v="9"/>
    <s v="Septiembre"/>
    <s v="Aes Gener"/>
    <s v="Ventanas 2"/>
    <m/>
    <s v="Carbón"/>
    <n v="71257"/>
    <n v="26817.999492000003"/>
    <s v="Ton"/>
    <s v="SIC"/>
    <n v="70629.599814098692"/>
    <n v="5.2262917410009609E-2"/>
    <d v="1977-01-01T00:00:00"/>
    <b v="1"/>
    <b v="0"/>
    <x v="0"/>
  </r>
  <r>
    <x v="8"/>
    <n v="9"/>
    <s v="Septiembre"/>
    <s v="Andina"/>
    <s v="Termoeléctrica Andina"/>
    <s v="CTA"/>
    <s v="Carbón"/>
    <n v="95488"/>
    <n v="31268.198999999997"/>
    <s v="Ton"/>
    <s v="SING"/>
    <n v="82349.930051135991"/>
    <n v="6.0935466211200003E-2"/>
    <d v="2011-07-15T00:00:00"/>
    <b v="0"/>
    <b v="0"/>
    <x v="1"/>
  </r>
  <r>
    <x v="8"/>
    <n v="9"/>
    <s v="Septiembre"/>
    <s v="Angamos"/>
    <s v="Termoeléctrica Angamos"/>
    <s v="ANG1"/>
    <s v="Carbón"/>
    <n v="175252.715"/>
    <n v="65921.075119156914"/>
    <s v="Ton"/>
    <s v="SING"/>
    <n v="173613.96238261927"/>
    <n v="0.12846699119221303"/>
    <d v="2011-04-11T00:00:00"/>
    <b v="0"/>
    <b v="1"/>
    <x v="2"/>
  </r>
  <r>
    <x v="8"/>
    <n v="9"/>
    <s v="Septiembre"/>
    <s v="Angamos"/>
    <s v="Termoeléctrica Angamos"/>
    <s v="ANG2"/>
    <s v="Carbón"/>
    <n v="191770.58300000001"/>
    <n v="72134.249147509749"/>
    <s v="Ton"/>
    <s v="SING"/>
    <n v="189977.37514682711"/>
    <n v="0.14057522473866702"/>
    <d v="2011-04-11T00:00:00"/>
    <b v="0"/>
    <b v="1"/>
    <x v="2"/>
  </r>
  <r>
    <x v="8"/>
    <n v="9"/>
    <s v="Septiembre"/>
    <s v="Celta"/>
    <s v="Termoeléctrica Tarapacá"/>
    <s v="CTTAR"/>
    <s v="Carbón"/>
    <n v="3410.114"/>
    <n v="1820.29"/>
    <s v="Ton"/>
    <s v="SING"/>
    <n v="4794.0322425599998"/>
    <n v="3.5473811520000003E-3"/>
    <d v="1995-01-01T00:00:00"/>
    <b v="1"/>
    <b v="0"/>
    <x v="0"/>
  </r>
  <r>
    <x v="8"/>
    <n v="9"/>
    <s v="Septiembre"/>
    <s v="Cochrane"/>
    <s v="Cochrane"/>
    <s v="CCH1"/>
    <s v="Carbón"/>
    <n v="140179.03030000001"/>
    <n v="52075.214749679799"/>
    <s v="Ton"/>
    <s v="SING"/>
    <n v="137148.61837850069"/>
    <n v="0.101484178504176"/>
    <d v="2016-07-09T00:00:00"/>
    <b v="0"/>
    <b v="0"/>
    <x v="1"/>
  </r>
  <r>
    <x v="8"/>
    <n v="9"/>
    <s v="Septiembre"/>
    <s v="Cochrane"/>
    <s v="Cochrane"/>
    <s v="CCH2"/>
    <s v="Carbón"/>
    <n v="115638.9856"/>
    <n v="42958.814850320225"/>
    <s v="Ton"/>
    <s v="SING"/>
    <n v="113139.08415395377"/>
    <n v="8.3718138380304064E-2"/>
    <d v="2016-07-09T00:00:00"/>
    <b v="0"/>
    <b v="0"/>
    <x v="1"/>
  </r>
  <r>
    <x v="8"/>
    <n v="9"/>
    <s v="Septiembre"/>
    <s v="Colbún"/>
    <s v="Santa María"/>
    <m/>
    <s v="Carbón"/>
    <n v="250998"/>
    <n v="81663.102892800001"/>
    <s v="Ton"/>
    <s v="SIC"/>
    <n v="215073.17421706324"/>
    <n v="0.15914505491748868"/>
    <d v="2012-08-15T00:00:00"/>
    <b v="0"/>
    <b v="0"/>
    <x v="1"/>
  </r>
  <r>
    <x v="8"/>
    <n v="9"/>
    <s v="Septiembre"/>
    <s v="E-Cl"/>
    <s v="Termoeléctrica Mejillones"/>
    <s v="CTM1"/>
    <s v="Carbón"/>
    <n v="69341"/>
    <n v="28250.056293302699"/>
    <s v="Ton"/>
    <s v="SING"/>
    <n v="74401.156257644761"/>
    <n v="5.5053709704388311E-2"/>
    <d v="1998-03-31T00:00:00"/>
    <b v="1"/>
    <b v="0"/>
    <x v="0"/>
  </r>
  <r>
    <x v="8"/>
    <n v="9"/>
    <s v="Septiembre"/>
    <s v="E-Cl"/>
    <s v="Termoeléctrica Mejillones"/>
    <s v="CTM2"/>
    <s v="Carbón"/>
    <n v="76031"/>
    <n v="30975.613706697302"/>
    <s v="Ton"/>
    <s v="SING"/>
    <n v="81579.358697235235"/>
    <n v="6.0365275991611712E-2"/>
    <d v="1998-03-31T00:00:00"/>
    <b v="1"/>
    <b v="0"/>
    <x v="0"/>
  </r>
  <r>
    <x v="8"/>
    <n v="9"/>
    <s v="Septiembre"/>
    <s v="E-Cl"/>
    <s v="Termoeléctrica Tocopilla"/>
    <s v="U14"/>
    <s v="Carbón"/>
    <n v="73307.271099999998"/>
    <n v="31711.622371628666"/>
    <s v="Ton"/>
    <s v="SING"/>
    <n v="83517.758221753029"/>
    <n v="6.179960967782995E-2"/>
    <d v="1993-01-01T00:00:00"/>
    <b v="1"/>
    <b v="0"/>
    <x v="0"/>
  </r>
  <r>
    <x v="8"/>
    <n v="9"/>
    <s v="Septiembre"/>
    <s v="E-Cl"/>
    <s v="Termoeléctrica Tocopilla"/>
    <s v="U15"/>
    <s v="Carbón"/>
    <n v="51499.8289"/>
    <n v="22278.051027878035"/>
    <s v="Ton"/>
    <s v="SING"/>
    <n v="58672.900982285377"/>
    <n v="4.341546584312872E-2"/>
    <d v="1993-01-01T00:00:00"/>
    <b v="1"/>
    <b v="0"/>
    <x v="0"/>
  </r>
  <r>
    <x v="8"/>
    <n v="9"/>
    <s v="Septiembre"/>
    <s v="E-Cl"/>
    <s v="Termoeléctrica Tocopilla"/>
    <s v="U12"/>
    <s v="Carbón"/>
    <n v="35849.473400000003"/>
    <n v="15507.942740519597"/>
    <s v="Ton"/>
    <s v="SING"/>
    <n v="40842.7105097678"/>
    <n v="3.0221878812724593E-2"/>
    <d v="1993-01-01T00:00:00"/>
    <b v="1"/>
    <b v="0"/>
    <x v="0"/>
  </r>
  <r>
    <x v="8"/>
    <n v="9"/>
    <s v="Septiembre"/>
    <s v="E-Cl"/>
    <s v="Termoeléctrica Tocopilla"/>
    <s v="U13"/>
    <s v="Carbón"/>
    <n v="28486.714100000001"/>
    <n v="12322.923859973691"/>
    <s v="Ton"/>
    <s v="SING"/>
    <n v="32454.440944753747"/>
    <n v="2.4014914018316732E-2"/>
    <d v="1993-01-01T00:00:00"/>
    <b v="1"/>
    <b v="0"/>
    <x v="0"/>
  </r>
  <r>
    <x v="8"/>
    <n v="9"/>
    <s v="Septiembre"/>
    <s v="Eléctrica Ventanas"/>
    <s v="Nueva Ventanas"/>
    <m/>
    <s v="Carbón"/>
    <n v="194651"/>
    <n v="67709.739652000004"/>
    <s v="Ton"/>
    <s v="SIC"/>
    <n v="178324.70377084494"/>
    <n v="0.13195274063381762"/>
    <d v="2010-02-11T00:00:00"/>
    <b v="1"/>
    <b v="0"/>
    <x v="0"/>
  </r>
  <r>
    <x v="8"/>
    <n v="9"/>
    <s v="Septiembre"/>
    <s v="Enel"/>
    <s v="Bocamina"/>
    <m/>
    <s v="Carbón"/>
    <n v="86587"/>
    <n v="30928.876399999997"/>
    <s v="Ton"/>
    <s v="SIC"/>
    <n v="81456.268335129585"/>
    <n v="6.0274194328319999E-2"/>
    <d v="1970-01-01T00:00:00"/>
    <b v="1"/>
    <b v="0"/>
    <x v="0"/>
  </r>
  <r>
    <x v="8"/>
    <n v="9"/>
    <s v="Septiembre"/>
    <s v="Enel"/>
    <s v="Bocamina II"/>
    <m/>
    <s v="Carbón"/>
    <n v="168644"/>
    <n v="54384.31712"/>
    <s v="Ton"/>
    <s v="SIC"/>
    <n v="143230.01816352768"/>
    <n v="0.10598415720345603"/>
    <d v="2012-10-28T00:00:00"/>
    <b v="0"/>
    <b v="0"/>
    <x v="1"/>
  </r>
  <r>
    <x v="8"/>
    <n v="9"/>
    <s v="Septiembre"/>
    <s v="Guacolda"/>
    <s v="Guacolda 1"/>
    <m/>
    <s v="Carbón"/>
    <n v="81335.98"/>
    <n v="30276.505195199999"/>
    <s v="Ton"/>
    <s v="SIC"/>
    <n v="79738.141778411198"/>
    <n v="5.900285332440576E-2"/>
    <d v="1995-01-01T00:00:00"/>
    <b v="1"/>
    <b v="0"/>
    <x v="0"/>
  </r>
  <r>
    <x v="8"/>
    <n v="9"/>
    <s v="Septiembre"/>
    <s v="Guacolda"/>
    <s v="Guacolda 2"/>
    <m/>
    <s v="Carbón"/>
    <n v="64189.42"/>
    <n v="23954.2077556"/>
    <s v="Ton"/>
    <s v="SIC"/>
    <n v="63087.334614444517"/>
    <n v="4.6681960074113286E-2"/>
    <d v="1996-01-01T00:00:00"/>
    <b v="1"/>
    <b v="0"/>
    <x v="0"/>
  </r>
  <r>
    <x v="8"/>
    <n v="9"/>
    <s v="Septiembre"/>
    <s v="Guacolda"/>
    <s v="Guacolda 3"/>
    <m/>
    <s v="Carbón"/>
    <n v="87449"/>
    <n v="30131.777236000005"/>
    <s v="Ton"/>
    <s v="SIC"/>
    <n v="79356.976962472705"/>
    <n v="5.8720807477516818E-2"/>
    <d v="2009-01-01T00:00:00"/>
    <b v="1"/>
    <b v="0"/>
    <x v="0"/>
  </r>
  <r>
    <x v="8"/>
    <n v="9"/>
    <s v="Septiembre"/>
    <s v="Guacolda"/>
    <s v="Guacolda 4"/>
    <m/>
    <s v="Carbón"/>
    <n v="67471"/>
    <n v="23706.610560000001"/>
    <s v="Ton"/>
    <s v="SIC"/>
    <n v="62435.246793891842"/>
    <n v="4.6199442659328009E-2"/>
    <d v="2010-01-01T00:00:00"/>
    <b v="1"/>
    <b v="0"/>
    <x v="0"/>
  </r>
  <r>
    <x v="8"/>
    <n v="9"/>
    <s v="Septiembre"/>
    <s v="Guacolda"/>
    <s v="Guacolda 5"/>
    <m/>
    <s v="Carbón"/>
    <n v="75704"/>
    <n v="26599.35744"/>
    <s v="Ton"/>
    <s v="SIC"/>
    <n v="70053.770112860162"/>
    <n v="5.183682777907201E-2"/>
    <d v="2015-01-01T00:00:00"/>
    <b v="0"/>
    <b v="0"/>
    <x v="1"/>
  </r>
  <r>
    <x v="8"/>
    <n v="9"/>
    <s v="Septiembre"/>
    <s v="Hornitos"/>
    <s v="Termoeléctrica Hornitos"/>
    <s v="CTH"/>
    <s v="Carbón"/>
    <n v="109937"/>
    <n v="40404.829999999987"/>
    <s v="Ton"/>
    <s v="SING"/>
    <n v="106412.74619711997"/>
    <n v="7.8740932703999983E-2"/>
    <d v="2011-08-05T00:00:00"/>
    <b v="0"/>
    <b v="0"/>
    <x v="1"/>
  </r>
  <r>
    <x v="8"/>
    <n v="10"/>
    <s v="Octubre"/>
    <s v="Aes Gener"/>
    <s v="Campiche"/>
    <m/>
    <s v="Carbón"/>
    <n v="191570"/>
    <n v="68428.804000000004"/>
    <s v="Ton"/>
    <s v="SIC"/>
    <n v="180218.47765785601"/>
    <n v="0.13335405323520003"/>
    <d v="2013-03-15T00:00:00"/>
    <b v="0"/>
    <b v="0"/>
    <x v="1"/>
  </r>
  <r>
    <x v="8"/>
    <n v="10"/>
    <s v="Octubre"/>
    <s v="Aes Gener"/>
    <s v="Termoeléctrica Norgener"/>
    <s v="NTO2"/>
    <s v="Carbón"/>
    <n v="74486.554900000003"/>
    <n v="29294.185416666671"/>
    <s v="Ton"/>
    <s v="SING"/>
    <n v="77151.0415412"/>
    <n v="5.7088508540000013E-2"/>
    <d v="1997-04-07T00:00:00"/>
    <b v="1"/>
    <b v="0"/>
    <x v="0"/>
  </r>
  <r>
    <x v="8"/>
    <n v="10"/>
    <s v="Octubre"/>
    <s v="Aes Gener"/>
    <s v="Ventanas 1"/>
    <m/>
    <s v="Carbón"/>
    <n v="64883"/>
    <n v="25445.490524999997"/>
    <s v="Ton"/>
    <s v="SIC"/>
    <n v="67014.872358033594"/>
    <n v="4.9588171935119996E-2"/>
    <d v="1964-01-01T00:00:00"/>
    <b v="1"/>
    <b v="0"/>
    <x v="0"/>
  </r>
  <r>
    <x v="8"/>
    <n v="10"/>
    <s v="Octubre"/>
    <s v="Aes Gener"/>
    <s v="Ventanas 2"/>
    <m/>
    <s v="Carbón"/>
    <n v="71643"/>
    <n v="26963.272907999999"/>
    <s v="Ton"/>
    <s v="SIC"/>
    <n v="71012.201179974916"/>
    <n v="5.2546026243110402E-2"/>
    <d v="1977-01-01T00:00:00"/>
    <b v="1"/>
    <b v="0"/>
    <x v="0"/>
  </r>
  <r>
    <x v="8"/>
    <n v="10"/>
    <s v="Octubre"/>
    <s v="Andina"/>
    <s v="Termoeléctrica Andina"/>
    <s v="CTA"/>
    <s v="Carbón"/>
    <n v="104913"/>
    <n v="38792.914000000012"/>
    <s v="Ton"/>
    <s v="SING"/>
    <n v="102167.50105689603"/>
    <n v="7.5599630803200035E-2"/>
    <d v="2011-07-15T00:00:00"/>
    <b v="0"/>
    <b v="0"/>
    <x v="1"/>
  </r>
  <r>
    <x v="8"/>
    <n v="10"/>
    <s v="Octubre"/>
    <s v="Angamos"/>
    <s v="Termoeléctrica Angamos"/>
    <s v="ANG1"/>
    <s v="Carbón"/>
    <n v="199492.28419999999"/>
    <n v="73878.935276491888"/>
    <s v="Ton"/>
    <s v="SING"/>
    <n v="194572.29219602671"/>
    <n v="0.14397526906682739"/>
    <d v="2011-04-11T00:00:00"/>
    <b v="0"/>
    <b v="1"/>
    <x v="2"/>
  </r>
  <r>
    <x v="8"/>
    <n v="10"/>
    <s v="Octubre"/>
    <s v="Angamos"/>
    <s v="Termoeléctrica Angamos"/>
    <s v="ANG2"/>
    <s v="Carbón"/>
    <n v="187242.65410000001"/>
    <n v="69342.470956841455"/>
    <s v="Ton"/>
    <s v="SING"/>
    <n v="182624.76943007889"/>
    <n v="0.13513460740069266"/>
    <d v="2011-04-11T00:00:00"/>
    <b v="0"/>
    <b v="1"/>
    <x v="2"/>
  </r>
  <r>
    <x v="8"/>
    <n v="10"/>
    <s v="Octubre"/>
    <s v="Celta"/>
    <s v="Termoeléctrica Tarapacá"/>
    <s v="CTTAR"/>
    <s v="Carbón"/>
    <n v="21898.972000000002"/>
    <n v="9806.0299999999988"/>
    <s v="Ton"/>
    <s v="SING"/>
    <n v="25825.788193919994"/>
    <n v="1.9109991263999999E-2"/>
    <d v="1995-01-01T00:00:00"/>
    <b v="1"/>
    <b v="0"/>
    <x v="0"/>
  </r>
  <r>
    <x v="8"/>
    <n v="10"/>
    <s v="Octubre"/>
    <s v="Cochrane"/>
    <s v="Cochrane"/>
    <s v="CCH1"/>
    <s v="Carbón"/>
    <n v="166082.60329999999"/>
    <n v="62319.193531438075"/>
    <s v="Ton"/>
    <s v="SING"/>
    <n v="164127.81651278131"/>
    <n v="0.12144764435406652"/>
    <d v="2016-07-09T00:00:00"/>
    <b v="0"/>
    <b v="0"/>
    <x v="1"/>
  </r>
  <r>
    <x v="8"/>
    <n v="10"/>
    <s v="Octubre"/>
    <s v="Cochrane"/>
    <s v="Cochrane"/>
    <s v="CCH2"/>
    <s v="Carbón"/>
    <n v="97926.693799999994"/>
    <n v="36745.04410189527"/>
    <s v="Ton"/>
    <s v="SING"/>
    <n v="96774.099829573897"/>
    <n v="7.1608741945773519E-2"/>
    <d v="2016-07-09T00:00:00"/>
    <b v="0"/>
    <b v="0"/>
    <x v="1"/>
  </r>
  <r>
    <x v="8"/>
    <n v="10"/>
    <s v="Octubre"/>
    <s v="Colbún"/>
    <s v="Santa María"/>
    <m/>
    <s v="Carbón"/>
    <n v="56835"/>
    <n v="18491.471856"/>
    <s v="Ton"/>
    <s v="SIC"/>
    <n v="48700.323734160382"/>
    <n v="3.6036180352972798E-2"/>
    <d v="2012-08-15T00:00:00"/>
    <b v="0"/>
    <b v="0"/>
    <x v="1"/>
  </r>
  <r>
    <x v="8"/>
    <n v="10"/>
    <s v="Octubre"/>
    <s v="E-Cl"/>
    <s v="Termoeléctrica Mejillones"/>
    <s v="CTM2"/>
    <s v="Carbón"/>
    <n v="71602"/>
    <n v="29648.091697784334"/>
    <s v="Ton"/>
    <s v="SING"/>
    <n v="78083.111773153476"/>
    <n v="5.7778201100642114E-2"/>
    <d v="1998-03-31T00:00:00"/>
    <b v="1"/>
    <b v="0"/>
    <x v="0"/>
  </r>
  <r>
    <x v="8"/>
    <n v="10"/>
    <s v="Octubre"/>
    <s v="E-Cl"/>
    <s v="Termoeléctrica Mejillones"/>
    <s v="CTM1"/>
    <s v="Carbón"/>
    <n v="56396"/>
    <n v="23351.774802215656"/>
    <s v="Ton"/>
    <s v="SING"/>
    <n v="61500.728632702492"/>
    <n v="4.5507938734557878E-2"/>
    <d v="1998-03-31T00:00:00"/>
    <b v="1"/>
    <b v="0"/>
    <x v="0"/>
  </r>
  <r>
    <x v="8"/>
    <n v="10"/>
    <s v="Octubre"/>
    <s v="E-Cl"/>
    <s v="Termoeléctrica Tocopilla"/>
    <s v="U12"/>
    <s v="Carbón"/>
    <n v="21055.8783"/>
    <n v="9702.9"/>
    <s v="Ton"/>
    <s v="SING"/>
    <n v="25554.178425599999"/>
    <n v="1.8909011520000005E-2"/>
    <d v="1993-01-01T00:00:00"/>
    <b v="1"/>
    <b v="0"/>
    <x v="0"/>
  </r>
  <r>
    <x v="8"/>
    <n v="10"/>
    <s v="Octubre"/>
    <s v="E-Cl"/>
    <s v="Termoeléctrica Tocopilla"/>
    <s v="U13"/>
    <s v="Carbón"/>
    <n v="12725.203600000001"/>
    <n v="6043.5"/>
    <s v="Ton"/>
    <s v="SING"/>
    <n v="15916.548383999998"/>
    <n v="1.17775728E-2"/>
    <d v="1993-01-01T00:00:00"/>
    <b v="1"/>
    <b v="0"/>
    <x v="0"/>
  </r>
  <r>
    <x v="8"/>
    <n v="10"/>
    <s v="Octubre"/>
    <s v="E-Cl"/>
    <s v="Termoeléctrica Tocopilla"/>
    <s v="U15"/>
    <s v="Carbón"/>
    <n v="70889.650800000003"/>
    <n v="28120"/>
    <s v="Ton"/>
    <s v="SING"/>
    <n v="74058.631680000006"/>
    <n v="5.4800256000000006E-2"/>
    <d v="1993-01-01T00:00:00"/>
    <b v="1"/>
    <b v="0"/>
    <x v="0"/>
  </r>
  <r>
    <x v="8"/>
    <n v="10"/>
    <s v="Octubre"/>
    <s v="E-Cl"/>
    <s v="Termoeléctrica Tocopilla"/>
    <s v="U14"/>
    <s v="Carbón"/>
    <n v="64890.274100000002"/>
    <n v="27627.7"/>
    <s v="Ton"/>
    <s v="SING"/>
    <n v="72762.078892799997"/>
    <n v="5.3840861760000004E-2"/>
    <d v="1993-01-01T00:00:00"/>
    <b v="1"/>
    <b v="0"/>
    <x v="0"/>
  </r>
  <r>
    <x v="8"/>
    <n v="10"/>
    <s v="Octubre"/>
    <s v="Eléctrica Ventanas"/>
    <s v="Nueva Ventanas"/>
    <m/>
    <s v="Carbón"/>
    <n v="196579"/>
    <n v="68380.398308000003"/>
    <s v="Ton"/>
    <s v="SIC"/>
    <n v="180090.99332944051"/>
    <n v="0.13325972022263041"/>
    <d v="2010-02-11T00:00:00"/>
    <b v="1"/>
    <b v="0"/>
    <x v="0"/>
  </r>
  <r>
    <x v="8"/>
    <n v="10"/>
    <s v="Octubre"/>
    <s v="Enel"/>
    <s v="Bocamina"/>
    <m/>
    <s v="Carbón"/>
    <n v="82498"/>
    <n v="29468.285599999999"/>
    <s v="Ton"/>
    <s v="SIC"/>
    <n v="77609.562926438404"/>
    <n v="5.7427794977280011E-2"/>
    <d v="1970-01-01T00:00:00"/>
    <b v="1"/>
    <b v="0"/>
    <x v="0"/>
  </r>
  <r>
    <x v="8"/>
    <n v="10"/>
    <s v="Octubre"/>
    <s v="Enel"/>
    <s v="Bocamina II"/>
    <m/>
    <s v="Carbón"/>
    <n v="229890"/>
    <n v="74134.927200000006"/>
    <s v="Ton"/>
    <s v="SIC"/>
    <n v="195246.48890926081"/>
    <n v="0.14447414612736004"/>
    <d v="2012-10-28T00:00:00"/>
    <b v="0"/>
    <b v="0"/>
    <x v="1"/>
  </r>
  <r>
    <x v="8"/>
    <n v="10"/>
    <s v="Octubre"/>
    <s v="Guacolda"/>
    <s v="Guacolda 1"/>
    <m/>
    <s v="Carbón"/>
    <n v="70056.959999999992"/>
    <n v="26078.002790399994"/>
    <s v="Ton"/>
    <s v="SIC"/>
    <n v="68680.697140976015"/>
    <n v="5.0820811837931516E-2"/>
    <d v="1995-01-01T00:00:00"/>
    <b v="1"/>
    <b v="0"/>
    <x v="0"/>
  </r>
  <r>
    <x v="8"/>
    <n v="10"/>
    <s v="Octubre"/>
    <s v="Guacolda"/>
    <s v="Guacolda 2"/>
    <m/>
    <s v="Carbón"/>
    <n v="60318"/>
    <n v="22509.471240000003"/>
    <s v="Ton"/>
    <s v="SIC"/>
    <n v="59282.38406382336"/>
    <n v="4.3866457552512013E-2"/>
    <d v="1996-01-01T00:00:00"/>
    <b v="1"/>
    <b v="0"/>
    <x v="0"/>
  </r>
  <r>
    <x v="8"/>
    <n v="10"/>
    <s v="Octubre"/>
    <s v="Guacolda"/>
    <s v="Guacolda 3"/>
    <m/>
    <s v="Carbón"/>
    <n v="84000.4"/>
    <n v="28943.513825599999"/>
    <s v="Ton"/>
    <s v="SIC"/>
    <n v="76227.490395984991"/>
    <n v="5.6405119743329277E-2"/>
    <d v="2009-01-01T00:00:00"/>
    <b v="1"/>
    <b v="0"/>
    <x v="0"/>
  </r>
  <r>
    <x v="8"/>
    <n v="10"/>
    <s v="Octubre"/>
    <s v="Guacolda"/>
    <s v="Guacolda 4"/>
    <m/>
    <s v="Carbón"/>
    <n v="72598"/>
    <n v="25508.033280000003"/>
    <s v="Ton"/>
    <s v="SIC"/>
    <n v="67179.588960337918"/>
    <n v="4.9710055256064006E-2"/>
    <d v="2010-01-01T00:00:00"/>
    <b v="1"/>
    <b v="0"/>
    <x v="0"/>
  </r>
  <r>
    <x v="8"/>
    <n v="10"/>
    <s v="Octubre"/>
    <s v="Guacolda"/>
    <s v="Guacolda 5"/>
    <m/>
    <s v="Carbón"/>
    <n v="66464.800000000003"/>
    <n v="23353.072128000003"/>
    <s v="Ton"/>
    <s v="SIC"/>
    <n v="61504.145352917003"/>
    <n v="4.5510466963046413E-2"/>
    <d v="2015-01-01T00:00:00"/>
    <b v="0"/>
    <b v="0"/>
    <x v="1"/>
  </r>
  <r>
    <x v="8"/>
    <n v="10"/>
    <s v="Octubre"/>
    <s v="Hornitos"/>
    <s v="Termoeléctrica Hornitos"/>
    <s v="CTH"/>
    <s v="Carbón"/>
    <n v="109846"/>
    <n v="40185.89699999999"/>
    <s v="Ton"/>
    <s v="SING"/>
    <n v="105836.15023660797"/>
    <n v="7.8314276073599989E-2"/>
    <d v="2011-08-05T00:00:00"/>
    <b v="0"/>
    <b v="0"/>
    <x v="1"/>
  </r>
  <r>
    <x v="8"/>
    <n v="11"/>
    <s v="Noviembre"/>
    <s v="Aes Gener"/>
    <s v="Campiche"/>
    <m/>
    <s v="Carbón"/>
    <n v="181811"/>
    <n v="64942.889200000005"/>
    <s v="Ton"/>
    <s v="SIC"/>
    <n v="171037.74934202881"/>
    <n v="0.12656070247296003"/>
    <d v="2013-03-15T00:00:00"/>
    <b v="0"/>
    <b v="0"/>
    <x v="1"/>
  </r>
  <r>
    <x v="8"/>
    <n v="11"/>
    <s v="Noviembre"/>
    <s v="Aes Gener"/>
    <s v="Termoeléctrica Norgener"/>
    <s v="NTO1"/>
    <s v="Carbón"/>
    <n v="53601.412700000001"/>
    <n v="21376.5"/>
    <s v="Ton"/>
    <s v="SING"/>
    <n v="56298.518495999997"/>
    <n v="4.1658523200000006E-2"/>
    <d v="1997-04-07T00:00:00"/>
    <b v="1"/>
    <b v="0"/>
    <x v="0"/>
  </r>
  <r>
    <x v="8"/>
    <n v="11"/>
    <s v="Noviembre"/>
    <s v="Aes Gener"/>
    <s v="Termoeléctrica Norgener"/>
    <s v="NTO2"/>
    <s v="Carbón"/>
    <n v="68825.518500000006"/>
    <n v="26955.4"/>
    <s v="Ton"/>
    <s v="SING"/>
    <n v="70991.466585600007"/>
    <n v="5.253068352000001E-2"/>
    <d v="1997-04-07T00:00:00"/>
    <b v="1"/>
    <b v="0"/>
    <x v="0"/>
  </r>
  <r>
    <x v="8"/>
    <n v="11"/>
    <s v="Noviembre"/>
    <s v="Aes Gener"/>
    <s v="Ventanas 1"/>
    <m/>
    <s v="Carbón"/>
    <n v="33"/>
    <n v="12.941774999999998"/>
    <s v="Ton"/>
    <s v="SIC"/>
    <n v="34.084286913599996"/>
    <n v="2.522093112E-5"/>
    <d v="1964-01-01T00:00:00"/>
    <b v="1"/>
    <b v="0"/>
    <x v="0"/>
  </r>
  <r>
    <x v="8"/>
    <n v="11"/>
    <s v="Noviembre"/>
    <s v="Aes Gener"/>
    <s v="Ventanas 2"/>
    <m/>
    <s v="Carbón"/>
    <n v="116984"/>
    <n v="44027.630303999998"/>
    <s v="Ton"/>
    <s v="SIC"/>
    <n v="115953.98493695384"/>
    <n v="8.58010459364352E-2"/>
    <d v="1977-01-01T00:00:00"/>
    <b v="1"/>
    <b v="0"/>
    <x v="0"/>
  </r>
  <r>
    <x v="8"/>
    <n v="11"/>
    <s v="Noviembre"/>
    <s v="Andina"/>
    <s v="Termoeléctrica Andina"/>
    <s v="CTA"/>
    <s v="Carbón"/>
    <n v="101621"/>
    <n v="37042.1"/>
    <s v="Ton"/>
    <s v="SING"/>
    <n v="97556.445254399994"/>
    <n v="7.2187644480000007E-2"/>
    <d v="2011-07-15T00:00:00"/>
    <b v="0"/>
    <b v="0"/>
    <x v="1"/>
  </r>
  <r>
    <x v="8"/>
    <n v="11"/>
    <s v="Noviembre"/>
    <s v="Angamos"/>
    <s v="Termoeléctrica Angamos"/>
    <s v="ANG1"/>
    <s v="Carbón"/>
    <n v="191628.0068"/>
    <n v="68313.8"/>
    <s v="Ton"/>
    <s v="SING"/>
    <n v="179915.59576320002"/>
    <n v="0.13312993344000004"/>
    <d v="2011-04-11T00:00:00"/>
    <b v="0"/>
    <b v="1"/>
    <x v="2"/>
  </r>
  <r>
    <x v="8"/>
    <n v="11"/>
    <s v="Noviembre"/>
    <s v="Angamos"/>
    <s v="Termoeléctrica Angamos"/>
    <s v="ANG2"/>
    <s v="Carbón"/>
    <n v="188911.1447"/>
    <n v="66946.399999999994"/>
    <s v="Ton"/>
    <s v="SING"/>
    <n v="176314.32360959999"/>
    <n v="0.13046514432"/>
    <d v="2011-04-11T00:00:00"/>
    <b v="0"/>
    <b v="1"/>
    <x v="2"/>
  </r>
  <r>
    <x v="8"/>
    <n v="11"/>
    <s v="Noviembre"/>
    <s v="Celta"/>
    <s v="Termoeléctrica Tarapacá"/>
    <s v="CTTAR"/>
    <s v="Carbón"/>
    <n v="32885.534"/>
    <n v="14588.4"/>
    <s v="Ton"/>
    <s v="SING"/>
    <n v="38420.943897599995"/>
    <n v="2.8429873920000001E-2"/>
    <d v="1995-01-01T00:00:00"/>
    <b v="1"/>
    <b v="0"/>
    <x v="0"/>
  </r>
  <r>
    <x v="8"/>
    <n v="11"/>
    <s v="Noviembre"/>
    <s v="Cochrane"/>
    <s v="Cochrane"/>
    <s v="CCH2"/>
    <s v="Carbón"/>
    <n v="130114.0322"/>
    <n v="48298.6"/>
    <s v="Ton"/>
    <s v="SING"/>
    <n v="127202.2840704"/>
    <n v="9.4124311680000003E-2"/>
    <d v="2016-07-09T00:00:00"/>
    <b v="0"/>
    <b v="0"/>
    <x v="1"/>
  </r>
  <r>
    <x v="8"/>
    <n v="11"/>
    <s v="Noviembre"/>
    <s v="Cochrane"/>
    <s v="Cochrane"/>
    <s v="CCH1"/>
    <s v="Carbón"/>
    <n v="121533.3649"/>
    <n v="45181.9"/>
    <s v="Ton"/>
    <s v="SING"/>
    <n v="118993.9434816"/>
    <n v="8.8050486720000015E-2"/>
    <d v="2016-07-09T00:00:00"/>
    <b v="0"/>
    <b v="0"/>
    <x v="1"/>
  </r>
  <r>
    <x v="8"/>
    <n v="11"/>
    <s v="Noviembre"/>
    <s v="Colbún"/>
    <s v="Santa María"/>
    <m/>
    <s v="Carbón"/>
    <n v="16868"/>
    <n v="5488.0645248000001"/>
    <s v="Ton"/>
    <s v="SIC"/>
    <n v="14453.717968642866"/>
    <n v="1.0695140145930242E-2"/>
    <d v="2012-08-15T00:00:00"/>
    <b v="0"/>
    <b v="0"/>
    <x v="1"/>
  </r>
  <r>
    <x v="8"/>
    <n v="11"/>
    <s v="Noviembre"/>
    <s v="E-Cl"/>
    <s v="Termoeléctrica Mejillones"/>
    <s v="CTM1"/>
    <s v="Carbón"/>
    <n v="64569"/>
    <n v="29273.4"/>
    <s v="Ton"/>
    <s v="SING"/>
    <n v="77096.299737599998"/>
    <n v="5.7048001920000008E-2"/>
    <d v="1998-03-31T00:00:00"/>
    <b v="1"/>
    <b v="0"/>
    <x v="0"/>
  </r>
  <r>
    <x v="8"/>
    <n v="11"/>
    <s v="Noviembre"/>
    <s v="E-Cl"/>
    <s v="Termoeléctrica Mejillones"/>
    <s v="CTM2"/>
    <s v="Carbón"/>
    <n v="85643"/>
    <n v="34838.9"/>
    <s v="Ton"/>
    <s v="SING"/>
    <n v="91753.956729600002"/>
    <n v="6.7894048320000011E-2"/>
    <d v="1998-03-31T00:00:00"/>
    <b v="1"/>
    <b v="0"/>
    <x v="0"/>
  </r>
  <r>
    <x v="8"/>
    <n v="11"/>
    <s v="Noviembre"/>
    <s v="E-Cl"/>
    <s v="Termoeléctrica Tocopilla"/>
    <s v="U13"/>
    <s v="Carbón"/>
    <n v="22883.046300000002"/>
    <n v="10933.6"/>
    <s v="Ton"/>
    <s v="SING"/>
    <n v="28795.4287104"/>
    <n v="2.1307399680000002E-2"/>
    <d v="1993-01-01T00:00:00"/>
    <b v="1"/>
    <b v="0"/>
    <x v="0"/>
  </r>
  <r>
    <x v="8"/>
    <n v="11"/>
    <s v="Noviembre"/>
    <s v="E-Cl"/>
    <s v="Termoeléctrica Tocopilla"/>
    <s v="U12"/>
    <s v="Carbón"/>
    <n v="27856.908599999999"/>
    <n v="12877.2"/>
    <s v="Ton"/>
    <s v="SING"/>
    <n v="33914.218060799998"/>
    <n v="2.5095087360000004E-2"/>
    <d v="1993-01-01T00:00:00"/>
    <b v="1"/>
    <b v="0"/>
    <x v="0"/>
  </r>
  <r>
    <x v="8"/>
    <n v="11"/>
    <s v="Noviembre"/>
    <s v="E-Cl"/>
    <s v="Termoeléctrica Tocopilla"/>
    <s v="U15"/>
    <s v="Carbón"/>
    <n v="67211.009000000005"/>
    <n v="26588.799999999999"/>
    <s v="Ton"/>
    <s v="SING"/>
    <n v="70025.965363199997"/>
    <n v="5.1816253440000001E-2"/>
    <d v="1993-01-01T00:00:00"/>
    <b v="1"/>
    <b v="0"/>
    <x v="0"/>
  </r>
  <r>
    <x v="8"/>
    <n v="11"/>
    <s v="Noviembre"/>
    <s v="E-Cl"/>
    <s v="Termoeléctrica Tocopilla"/>
    <s v="U14"/>
    <s v="Carbón"/>
    <n v="59960.102599999998"/>
    <n v="25527.7"/>
    <s v="Ton"/>
    <s v="SING"/>
    <n v="67231.384492800003"/>
    <n v="4.9748381760000009E-2"/>
    <d v="1993-01-01T00:00:00"/>
    <b v="1"/>
    <b v="0"/>
    <x v="0"/>
  </r>
  <r>
    <x v="8"/>
    <n v="11"/>
    <s v="Noviembre"/>
    <s v="Eléctrica Ventanas"/>
    <s v="Nueva Ventanas"/>
    <m/>
    <s v="Carbón"/>
    <n v="191710"/>
    <n v="66686.706919999997"/>
    <s v="Ton"/>
    <s v="SIC"/>
    <n v="175630.37929375487"/>
    <n v="0.129959054445696"/>
    <d v="2010-02-11T00:00:00"/>
    <b v="1"/>
    <b v="0"/>
    <x v="0"/>
  </r>
  <r>
    <x v="8"/>
    <n v="11"/>
    <s v="Noviembre"/>
    <s v="Enel"/>
    <s v="Bocamina"/>
    <m/>
    <s v="Carbón"/>
    <n v="73704"/>
    <n v="26327.068799999997"/>
    <s v="Ton"/>
    <s v="SIC"/>
    <n v="69336.653324083192"/>
    <n v="5.1306191677440008E-2"/>
    <d v="1970-01-01T00:00:00"/>
    <b v="1"/>
    <b v="0"/>
    <x v="0"/>
  </r>
  <r>
    <x v="8"/>
    <n v="11"/>
    <s v="Noviembre"/>
    <s v="Enel"/>
    <s v="Bocamina II"/>
    <m/>
    <s v="Carbón"/>
    <n v="210651"/>
    <n v="67930.734479999999"/>
    <s v="Ton"/>
    <s v="SIC"/>
    <n v="178906.72989353471"/>
    <n v="0.13238341535462403"/>
    <d v="2012-10-28T00:00:00"/>
    <b v="0"/>
    <b v="0"/>
    <x v="1"/>
  </r>
  <r>
    <x v="8"/>
    <n v="11"/>
    <s v="Noviembre"/>
    <s v="Guacolda"/>
    <s v="Guacolda 1"/>
    <m/>
    <s v="Carbón"/>
    <n v="74294.100000000006"/>
    <n v="27655.235784"/>
    <s v="Ton"/>
    <s v="SIC"/>
    <n v="72834.598895832576"/>
    <n v="5.3894523495859208E-2"/>
    <d v="1995-01-01T00:00:00"/>
    <b v="1"/>
    <b v="0"/>
    <x v="0"/>
  </r>
  <r>
    <x v="8"/>
    <n v="11"/>
    <s v="Noviembre"/>
    <s v="Guacolda"/>
    <s v="Guacolda 2"/>
    <m/>
    <s v="Carbón"/>
    <n v="61362"/>
    <n v="22899.07116"/>
    <s v="Ton"/>
    <s v="SIC"/>
    <n v="60308.459347530232"/>
    <n v="4.4625709876608001E-2"/>
    <d v="1996-01-01T00:00:00"/>
    <b v="1"/>
    <b v="0"/>
    <x v="0"/>
  </r>
  <r>
    <x v="8"/>
    <n v="11"/>
    <s v="Noviembre"/>
    <s v="Guacolda"/>
    <s v="Guacolda 3"/>
    <m/>
    <s v="Carbón"/>
    <n v="63663.400000000009"/>
    <n v="21936.115757600004"/>
    <s v="Ton"/>
    <s v="SIC"/>
    <n v="57772.35837062385"/>
    <n v="4.2749102388410891E-2"/>
    <d v="2009-01-01T00:00:00"/>
    <b v="1"/>
    <b v="0"/>
    <x v="0"/>
  </r>
  <r>
    <x v="8"/>
    <n v="11"/>
    <s v="Noviembre"/>
    <s v="Guacolda"/>
    <s v="Guacolda 4"/>
    <m/>
    <s v="Carbón"/>
    <n v="70142"/>
    <n v="24645.093120000001"/>
    <s v="Ton"/>
    <s v="SIC"/>
    <n v="64906.894526791672"/>
    <n v="4.8028357472256006E-2"/>
    <d v="2010-01-01T00:00:00"/>
    <b v="1"/>
    <b v="0"/>
    <x v="0"/>
  </r>
  <r>
    <x v="8"/>
    <n v="11"/>
    <s v="Noviembre"/>
    <s v="Guacolda"/>
    <s v="Guacolda 5"/>
    <m/>
    <s v="Carbón"/>
    <n v="36219"/>
    <n v="12725.90784"/>
    <s v="Ton"/>
    <s v="SIC"/>
    <n v="33515.76534552576"/>
    <n v="2.4800249198592004E-2"/>
    <d v="2015-01-01T00:00:00"/>
    <b v="0"/>
    <b v="0"/>
    <x v="1"/>
  </r>
  <r>
    <x v="8"/>
    <n v="11"/>
    <s v="Noviembre"/>
    <s v="Hornitos"/>
    <s v="Termoeléctrica Hornitos"/>
    <s v="CTH"/>
    <s v="Carbón"/>
    <n v="101601"/>
    <n v="38113"/>
    <s v="Ton"/>
    <s v="SING"/>
    <n v="100376.83603199999"/>
    <n v="7.4274614400000008E-2"/>
    <d v="2011-08-05T00:00:00"/>
    <b v="0"/>
    <b v="0"/>
    <x v="1"/>
  </r>
  <r>
    <x v="8"/>
    <n v="12"/>
    <s v="Diciembre"/>
    <s v="Aes Gener"/>
    <s v="Campiche"/>
    <m/>
    <s v="Carbón"/>
    <n v="187075"/>
    <n v="66823.19"/>
    <s v="Ton"/>
    <s v="SIC"/>
    <n v="175989.82986816001"/>
    <n v="0.13022503267200003"/>
    <d v="2013-03-15T00:00:00"/>
    <b v="0"/>
    <b v="0"/>
    <x v="1"/>
  </r>
  <r>
    <x v="8"/>
    <n v="12"/>
    <s v="Diciembre"/>
    <s v="Aes Gener"/>
    <s v="Termoeléctrica Norgener"/>
    <s v="NTO2"/>
    <s v="Carbón"/>
    <n v="11035.5831"/>
    <n v="4392.1000000000004"/>
    <s v="Ton"/>
    <s v="SING"/>
    <n v="11567.315654399999"/>
    <n v="8.5593244800000017E-3"/>
    <d v="1997-04-07T00:00:00"/>
    <b v="1"/>
    <b v="0"/>
    <x v="0"/>
  </r>
  <r>
    <x v="8"/>
    <n v="12"/>
    <s v="Diciembre"/>
    <s v="Aes Gener"/>
    <s v="Termoeléctrica Norgener"/>
    <s v="NTO1"/>
    <s v="Carbón"/>
    <n v="94694.887000000002"/>
    <n v="37461.1"/>
    <s v="Ton"/>
    <s v="SING"/>
    <n v="98659.950470399985"/>
    <n v="7.3004191679999997E-2"/>
    <d v="1997-04-07T00:00:00"/>
    <b v="1"/>
    <b v="0"/>
    <x v="0"/>
  </r>
  <r>
    <x v="8"/>
    <n v="12"/>
    <s v="Diciembre"/>
    <s v="Aes Gener"/>
    <s v="Ventanas 1"/>
    <m/>
    <s v="Carbón"/>
    <n v="59057"/>
    <n v="23160.678974999999"/>
    <s v="Ton"/>
    <s v="SIC"/>
    <n v="60997.446432014389"/>
    <n v="4.5135531186480005E-2"/>
    <d v="1964-01-01T00:00:00"/>
    <b v="1"/>
    <b v="0"/>
    <x v="0"/>
  </r>
  <r>
    <x v="8"/>
    <n v="12"/>
    <s v="Diciembre"/>
    <s v="Aes Gener"/>
    <s v="Ventanas 2"/>
    <m/>
    <s v="Carbón"/>
    <n v="126940"/>
    <n v="47774.630639999996"/>
    <s v="Ton"/>
    <s v="SIC"/>
    <n v="125822.32482986494"/>
    <n v="9.3103200191231986E-2"/>
    <d v="1977-01-01T00:00:00"/>
    <b v="1"/>
    <b v="0"/>
    <x v="0"/>
  </r>
  <r>
    <x v="8"/>
    <n v="12"/>
    <s v="Diciembre"/>
    <s v="Andina"/>
    <s v="Termoeléctrica Andina"/>
    <s v="CTA"/>
    <s v="Carbón"/>
    <n v="103550"/>
    <n v="37660.199999999997"/>
    <s v="Ton"/>
    <s v="SING"/>
    <n v="99184.312972799977"/>
    <n v="7.339219776E-2"/>
    <d v="2011-07-15T00:00:00"/>
    <b v="0"/>
    <b v="0"/>
    <x v="1"/>
  </r>
  <r>
    <x v="8"/>
    <n v="12"/>
    <s v="Diciembre"/>
    <s v="Angamos"/>
    <s v="Termoeléctrica Angamos"/>
    <s v="ANG2"/>
    <s v="Carbón"/>
    <n v="200708.51860000001"/>
    <n v="70965.600000000006"/>
    <s v="Ton"/>
    <s v="SING"/>
    <n v="186899.54595840001"/>
    <n v="0.13829776128000004"/>
    <d v="2011-04-11T00:00:00"/>
    <b v="0"/>
    <b v="1"/>
    <x v="2"/>
  </r>
  <r>
    <x v="8"/>
    <n v="12"/>
    <s v="Diciembre"/>
    <s v="Angamos"/>
    <s v="Termoeléctrica Angamos"/>
    <s v="ANG1"/>
    <s v="Carbón"/>
    <n v="198565.1531"/>
    <n v="70772.399999999994"/>
    <s v="Ton"/>
    <s v="SING"/>
    <n v="186390.72207359999"/>
    <n v="0.13792125312"/>
    <d v="2011-04-11T00:00:00"/>
    <b v="0"/>
    <b v="1"/>
    <x v="2"/>
  </r>
  <r>
    <x v="8"/>
    <n v="12"/>
    <s v="Diciembre"/>
    <s v="Celta"/>
    <s v="Termoeléctrica Tarapacá"/>
    <s v="CTTAR"/>
    <s v="Carbón"/>
    <n v="42173.360999999997"/>
    <n v="18384.599999999999"/>
    <s v="Ton"/>
    <s v="SING"/>
    <n v="48418.859174399993"/>
    <n v="3.5827908479999997E-2"/>
    <d v="1995-01-01T00:00:00"/>
    <b v="1"/>
    <b v="0"/>
    <x v="0"/>
  </r>
  <r>
    <x v="8"/>
    <n v="12"/>
    <s v="Diciembre"/>
    <s v="Cochrane"/>
    <s v="Cochrane"/>
    <s v="CCH2"/>
    <s v="Carbón"/>
    <n v="179360.049"/>
    <n v="66192.2"/>
    <s v="Ton"/>
    <s v="SING"/>
    <n v="174328.01422079999"/>
    <n v="0.12899535936000001"/>
    <d v="2016-07-09T00:00:00"/>
    <b v="0"/>
    <b v="0"/>
    <x v="1"/>
  </r>
  <r>
    <x v="8"/>
    <n v="12"/>
    <s v="Diciembre"/>
    <s v="Cochrane"/>
    <s v="Cochrane"/>
    <s v="CCH1"/>
    <s v="Carbón"/>
    <n v="20694.633300000001"/>
    <n v="7664.2"/>
    <s v="Ton"/>
    <s v="SING"/>
    <n v="20184.9276288"/>
    <n v="1.4935992960000002E-2"/>
    <d v="2016-07-09T00:00:00"/>
    <b v="0"/>
    <b v="0"/>
    <x v="1"/>
  </r>
  <r>
    <x v="8"/>
    <n v="12"/>
    <s v="Diciembre"/>
    <s v="Colbún"/>
    <s v="Santa María"/>
    <m/>
    <s v="Carbón"/>
    <n v="264866"/>
    <n v="86175.106617600002"/>
    <s v="Ton"/>
    <s v="SIC"/>
    <n v="226956.2759949349"/>
    <n v="0.16793804777637891"/>
    <d v="2012-08-15T00:00:00"/>
    <b v="0"/>
    <b v="0"/>
    <x v="1"/>
  </r>
  <r>
    <x v="8"/>
    <n v="12"/>
    <s v="Diciembre"/>
    <s v="E-Cl"/>
    <s v="Termoeléctrica Mejillones"/>
    <s v="CTM1"/>
    <s v="Carbón"/>
    <n v="78863"/>
    <n v="35256.1"/>
    <s v="Ton"/>
    <s v="SING"/>
    <n v="92852.721350399996"/>
    <n v="6.8707087680000001E-2"/>
    <d v="1998-03-31T00:00:00"/>
    <b v="1"/>
    <b v="0"/>
    <x v="0"/>
  </r>
  <r>
    <x v="8"/>
    <n v="12"/>
    <s v="Diciembre"/>
    <s v="E-Cl"/>
    <s v="Termoeléctrica Mejillones"/>
    <s v="CTM2"/>
    <s v="Carbón"/>
    <n v="89890"/>
    <n v="36149.699999999997"/>
    <s v="Ton"/>
    <s v="SING"/>
    <n v="95206.163500799987"/>
    <n v="7.0448535359999995E-2"/>
    <d v="1998-03-31T00:00:00"/>
    <b v="1"/>
    <b v="0"/>
    <x v="0"/>
  </r>
  <r>
    <x v="8"/>
    <n v="12"/>
    <s v="Diciembre"/>
    <s v="E-Cl"/>
    <s v="Termoeléctrica Tocopilla"/>
    <s v="U12"/>
    <s v="Carbón"/>
    <n v="37729.804700000001"/>
    <n v="17352.900000000001"/>
    <s v="Ton"/>
    <s v="SING"/>
    <n v="45701.708025600004"/>
    <n v="3.3817331520000007E-2"/>
    <d v="1993-01-01T00:00:00"/>
    <b v="1"/>
    <b v="0"/>
    <x v="0"/>
  </r>
  <r>
    <x v="8"/>
    <n v="12"/>
    <s v="Diciembre"/>
    <s v="E-Cl"/>
    <s v="Termoeléctrica Tocopilla"/>
    <s v="U14"/>
    <s v="Carbón"/>
    <n v="81968.882700000002"/>
    <n v="34163.199999999997"/>
    <s v="Ton"/>
    <s v="SING"/>
    <n v="89974.389964799993"/>
    <n v="6.6577244160000007E-2"/>
    <d v="1993-01-01T00:00:00"/>
    <b v="1"/>
    <b v="0"/>
    <x v="0"/>
  </r>
  <r>
    <x v="8"/>
    <n v="12"/>
    <s v="Diciembre"/>
    <s v="E-Cl"/>
    <s v="Termoeléctrica Tocopilla"/>
    <s v="U15"/>
    <s v="Carbón"/>
    <n v="79465.480899999995"/>
    <n v="30982.1"/>
    <s v="Ton"/>
    <s v="SING"/>
    <n v="81596.441414399989"/>
    <n v="6.0377916480000002E-2"/>
    <d v="1993-01-01T00:00:00"/>
    <b v="1"/>
    <b v="0"/>
    <x v="0"/>
  </r>
  <r>
    <x v="8"/>
    <n v="12"/>
    <s v="Diciembre"/>
    <s v="E-Cl"/>
    <s v="Termoeléctrica Tocopilla"/>
    <s v="U13"/>
    <s v="Carbón"/>
    <n v="35186.1878"/>
    <n v="16763.2"/>
    <s v="Ton"/>
    <s v="SING"/>
    <n v="44148.636364799997"/>
    <n v="3.2668124160000006E-2"/>
    <d v="1993-01-01T00:00:00"/>
    <b v="1"/>
    <b v="0"/>
    <x v="0"/>
  </r>
  <r>
    <x v="8"/>
    <n v="12"/>
    <s v="Diciembre"/>
    <s v="Eléctrica Ventanas"/>
    <s v="Nueva Ventanas"/>
    <m/>
    <s v="Carbón"/>
    <n v="182528"/>
    <n v="63492.729855999998"/>
    <s v="Ton"/>
    <s v="SIC"/>
    <n v="167218.51688347236"/>
    <n v="0.12373463194337281"/>
    <d v="2010-02-11T00:00:00"/>
    <b v="1"/>
    <b v="0"/>
    <x v="0"/>
  </r>
  <r>
    <x v="8"/>
    <n v="12"/>
    <s v="Diciembre"/>
    <s v="Enel"/>
    <s v="Bocamina"/>
    <m/>
    <s v="Carbón"/>
    <n v="41148"/>
    <n v="14698.065599999998"/>
    <s v="Ton"/>
    <s v="SIC"/>
    <n v="38709.766240358396"/>
    <n v="2.8643590241279999E-2"/>
    <d v="1970-01-01T00:00:00"/>
    <b v="1"/>
    <b v="0"/>
    <x v="0"/>
  </r>
  <r>
    <x v="8"/>
    <n v="12"/>
    <s v="Diciembre"/>
    <s v="Enel"/>
    <s v="Bocamina II"/>
    <m/>
    <s v="Carbón"/>
    <n v="145251"/>
    <n v="46840.542480000004"/>
    <s v="Ton"/>
    <s v="SIC"/>
    <n v="123362.25047004673"/>
    <n v="9.1282849185024023E-2"/>
    <d v="2012-10-28T00:00:00"/>
    <b v="0"/>
    <b v="0"/>
    <x v="1"/>
  </r>
  <r>
    <x v="8"/>
    <n v="12"/>
    <s v="Diciembre"/>
    <s v="Guacolda"/>
    <s v="Guacolda 1"/>
    <m/>
    <s v="Carbón"/>
    <n v="75706"/>
    <n v="28180.801439999999"/>
    <s v="Ton"/>
    <s v="SIC"/>
    <n v="74218.762243676145"/>
    <n v="5.4918745846272002E-2"/>
    <d v="1995-01-01T00:00:00"/>
    <b v="1"/>
    <b v="0"/>
    <x v="0"/>
  </r>
  <r>
    <x v="8"/>
    <n v="12"/>
    <s v="Diciembre"/>
    <s v="Guacolda"/>
    <s v="Guacolda 2"/>
    <m/>
    <s v="Carbón"/>
    <n v="74266"/>
    <n v="27714.585880000002"/>
    <s v="Ton"/>
    <s v="SIC"/>
    <n v="72990.907107064311"/>
    <n v="5.4010184962944012E-2"/>
    <d v="1996-01-01T00:00:00"/>
    <b v="1"/>
    <b v="0"/>
    <x v="0"/>
  </r>
  <r>
    <x v="8"/>
    <n v="12"/>
    <s v="Diciembre"/>
    <s v="Guacolda"/>
    <s v="Guacolda 3"/>
    <m/>
    <s v="Carbón"/>
    <n v="80321.600000000006"/>
    <n v="27675.931782400003"/>
    <s v="Ton"/>
    <s v="SIC"/>
    <n v="72889.105201762708"/>
    <n v="5.3934855857541132E-2"/>
    <d v="2009-01-01T00:00:00"/>
    <b v="1"/>
    <b v="0"/>
    <x v="0"/>
  </r>
  <r>
    <x v="8"/>
    <n v="12"/>
    <s v="Diciembre"/>
    <s v="Guacolda"/>
    <s v="Guacolda 4"/>
    <m/>
    <s v="Carbón"/>
    <n v="60659.6"/>
    <n v="21313.357056000001"/>
    <s v="Ton"/>
    <s v="SIC"/>
    <n v="56132.221197533181"/>
    <n v="4.1535470230732799E-2"/>
    <d v="2010-01-01T00:00:00"/>
    <b v="1"/>
    <b v="0"/>
    <x v="0"/>
  </r>
  <r>
    <x v="8"/>
    <n v="12"/>
    <s v="Diciembre"/>
    <s v="Guacolda"/>
    <s v="Guacolda 5"/>
    <m/>
    <s v="Carbón"/>
    <n v="58713"/>
    <n v="20629.399680000002"/>
    <s v="Ton"/>
    <s v="SIC"/>
    <n v="54330.907278827523"/>
    <n v="4.0202574096384003E-2"/>
    <d v="2015-01-01T00:00:00"/>
    <b v="0"/>
    <b v="0"/>
    <x v="1"/>
  </r>
  <r>
    <x v="8"/>
    <n v="12"/>
    <s v="Diciembre"/>
    <s v="Hornitos"/>
    <s v="Termoeléctrica Hornitos"/>
    <s v="CTH"/>
    <s v="Carbón"/>
    <n v="100579"/>
    <n v="37966.300000000003"/>
    <s v="Ton"/>
    <s v="SING"/>
    <n v="99990.477523199996"/>
    <n v="7.3988725440000014E-2"/>
    <d v="2011-08-05T00:00:00"/>
    <b v="0"/>
    <b v="0"/>
    <x v="1"/>
  </r>
  <r>
    <x v="9"/>
    <n v="1"/>
    <s v="Enero"/>
    <s v="Aes Gener"/>
    <s v="Campiche"/>
    <m/>
    <s v="Carbón"/>
    <n v="188629"/>
    <n v="67378.2788"/>
    <s v="Ton"/>
    <s v="SIC"/>
    <n v="177451.74725752318"/>
    <n v="0.13130678972544002"/>
    <d v="2013-03-15T00:00:00"/>
    <b v="0"/>
    <b v="0"/>
    <x v="1"/>
  </r>
  <r>
    <x v="9"/>
    <n v="1"/>
    <s v="Enero"/>
    <s v="Aes Gener"/>
    <s v="Termoeléctrica Norgener"/>
    <s v="NTO1"/>
    <s v="Carbón"/>
    <n v="76709.516699999993"/>
    <n v="30860.3"/>
    <s v="Ton"/>
    <s v="SING"/>
    <n v="81275.66113919999"/>
    <n v="6.0140552640000011E-2"/>
    <d v="1997-04-07T00:00:00"/>
    <b v="1"/>
    <b v="0"/>
    <x v="0"/>
  </r>
  <r>
    <x v="9"/>
    <n v="1"/>
    <s v="Enero"/>
    <s v="Aes Gener"/>
    <s v="Termoeléctrica Norgener"/>
    <s v="NTO2"/>
    <s v="Carbón"/>
    <n v="82110.609200000006"/>
    <n v="32130.7"/>
    <s v="Ton"/>
    <s v="SING"/>
    <n v="84621.467884799989"/>
    <n v="6.2616308160000009E-2"/>
    <d v="1997-04-07T00:00:00"/>
    <b v="1"/>
    <b v="0"/>
    <x v="0"/>
  </r>
  <r>
    <x v="9"/>
    <n v="1"/>
    <s v="Enero"/>
    <s v="Aes Gener"/>
    <s v="Ventanas 1"/>
    <m/>
    <s v="Carbón"/>
    <n v="48373"/>
    <n v="18970.681274999999"/>
    <s v="Ton"/>
    <s v="SIC"/>
    <n v="49962.400329441589"/>
    <n v="3.697006366872E-2"/>
    <d v="1964-01-01T00:00:00"/>
    <b v="1"/>
    <b v="0"/>
    <x v="0"/>
  </r>
  <r>
    <x v="9"/>
    <n v="1"/>
    <s v="Enero"/>
    <s v="Aes Gener"/>
    <s v="Ventanas 2"/>
    <m/>
    <s v="Carbón"/>
    <n v="128571"/>
    <n v="48388.467276000003"/>
    <s v="Ton"/>
    <s v="SIC"/>
    <n v="127438.96427997926"/>
    <n v="9.4299445027468815E-2"/>
    <d v="1977-01-01T00:00:00"/>
    <b v="1"/>
    <b v="0"/>
    <x v="0"/>
  </r>
  <r>
    <x v="9"/>
    <n v="1"/>
    <s v="Enero"/>
    <s v="Andina"/>
    <s v="Termoeléctrica Andina"/>
    <s v="CTA"/>
    <s v="Carbón"/>
    <n v="106966"/>
    <n v="38918.6"/>
    <s v="Ton"/>
    <s v="SING"/>
    <n v="102498.51575039998"/>
    <n v="7.5844567680000002E-2"/>
    <d v="2011-07-15T00:00:00"/>
    <b v="0"/>
    <b v="0"/>
    <x v="1"/>
  </r>
  <r>
    <x v="9"/>
    <n v="1"/>
    <s v="Enero"/>
    <s v="Angamos"/>
    <s v="Termoeléctrica Angamos"/>
    <s v="ANG1"/>
    <s v="Carbón"/>
    <n v="178367.1146"/>
    <n v="63788.5"/>
    <s v="Ton"/>
    <s v="SING"/>
    <n v="167997.47606399999"/>
    <n v="0.12431102880000001"/>
    <d v="2011-04-11T00:00:00"/>
    <b v="0"/>
    <b v="1"/>
    <x v="2"/>
  </r>
  <r>
    <x v="9"/>
    <n v="1"/>
    <s v="Enero"/>
    <s v="Angamos"/>
    <s v="Termoeléctrica Angamos"/>
    <s v="ANG2"/>
    <s v="Carbón"/>
    <n v="192116.1998"/>
    <n v="68117.100000000006"/>
    <s v="Ton"/>
    <s v="SING"/>
    <n v="179397.55405440001"/>
    <n v="0.13274660448000003"/>
    <d v="2011-04-11T00:00:00"/>
    <b v="0"/>
    <b v="1"/>
    <x v="2"/>
  </r>
  <r>
    <x v="9"/>
    <n v="1"/>
    <s v="Enero"/>
    <s v="Celta"/>
    <s v="Termoeléctrica Tarapacá"/>
    <s v="CTTAR"/>
    <s v="Carbón"/>
    <n v="36842.160000000003"/>
    <n v="16153.6"/>
    <s v="Ton"/>
    <s v="SING"/>
    <n v="42543.154790399996"/>
    <n v="3.1480135680000007E-2"/>
    <d v="1995-01-01T00:00:00"/>
    <b v="1"/>
    <b v="0"/>
    <x v="0"/>
  </r>
  <r>
    <x v="9"/>
    <n v="1"/>
    <s v="Enero"/>
    <s v="Cochrane"/>
    <s v="Cochrane"/>
    <s v="CCH2"/>
    <s v="Carbón"/>
    <n v="157631.02299999999"/>
    <n v="58278.2"/>
    <s v="Ton"/>
    <s v="SING"/>
    <n v="153485.19732479998"/>
    <n v="0.11357255616"/>
    <d v="2016-07-09T00:00:00"/>
    <b v="0"/>
    <b v="0"/>
    <x v="1"/>
  </r>
  <r>
    <x v="9"/>
    <n v="1"/>
    <s v="Enero"/>
    <s v="Cochrane"/>
    <s v="Cochrane"/>
    <s v="CCH1"/>
    <s v="Carbón"/>
    <n v="2470.7287999999999"/>
    <n v="1089.4000000000001"/>
    <s v="Ton"/>
    <s v="SING"/>
    <n v="2869.1135616000001"/>
    <n v="2.1230227200000002E-3"/>
    <d v="2016-07-09T00:00:00"/>
    <b v="0"/>
    <b v="0"/>
    <x v="1"/>
  </r>
  <r>
    <x v="9"/>
    <n v="1"/>
    <s v="Enero"/>
    <s v="Colbún"/>
    <s v="Santa María"/>
    <m/>
    <s v="Carbón"/>
    <n v="241456"/>
    <n v="78558.578841599985"/>
    <s v="Ton"/>
    <s v="SIC"/>
    <n v="206896.90098628358"/>
    <n v="0.15309495844651008"/>
    <d v="2012-08-15T00:00:00"/>
    <b v="0"/>
    <b v="0"/>
    <x v="1"/>
  </r>
  <r>
    <x v="9"/>
    <n v="1"/>
    <s v="Enero"/>
    <s v="E-Cl"/>
    <s v="Termoeléctrica Mejillones"/>
    <s v="CTM1"/>
    <s v="Carbón"/>
    <n v="53943"/>
    <n v="24603"/>
    <s v="Ton"/>
    <s v="SING"/>
    <n v="64796.035391999998"/>
    <n v="4.794632640000001E-2"/>
    <d v="1998-03-31T00:00:00"/>
    <b v="1"/>
    <b v="0"/>
    <x v="0"/>
  </r>
  <r>
    <x v="9"/>
    <n v="1"/>
    <s v="Enero"/>
    <s v="E-Cl"/>
    <s v="Termoeléctrica Mejillones"/>
    <s v="CTM2"/>
    <s v="Carbón"/>
    <n v="86115"/>
    <n v="35195"/>
    <s v="Ton"/>
    <s v="SING"/>
    <n v="92691.804479999992"/>
    <n v="6.8588016000000016E-2"/>
    <d v="1998-03-31T00:00:00"/>
    <b v="1"/>
    <b v="0"/>
    <x v="0"/>
  </r>
  <r>
    <x v="9"/>
    <n v="1"/>
    <s v="Enero"/>
    <s v="E-Cl"/>
    <s v="Termoeléctrica Tocopilla"/>
    <s v="U15"/>
    <s v="Carbón"/>
    <n v="69672.536300000007"/>
    <n v="27483.7"/>
    <s v="Ton"/>
    <s v="SING"/>
    <n v="72382.831276799989"/>
    <n v="5.3560234560000003E-2"/>
    <d v="1993-01-01T00:00:00"/>
    <b v="1"/>
    <b v="0"/>
    <x v="0"/>
  </r>
  <r>
    <x v="9"/>
    <n v="1"/>
    <s v="Enero"/>
    <s v="E-Cl"/>
    <s v="Termoeléctrica Tocopilla"/>
    <s v="U14"/>
    <s v="Carbón"/>
    <n v="69774.021800000002"/>
    <n v="29598.7"/>
    <s v="Ton"/>
    <s v="SING"/>
    <n v="77953.030636800002"/>
    <n v="5.7681946560000009E-2"/>
    <d v="1993-01-01T00:00:00"/>
    <b v="1"/>
    <b v="0"/>
    <x v="0"/>
  </r>
  <r>
    <x v="9"/>
    <n v="1"/>
    <s v="Enero"/>
    <s v="E-Cl"/>
    <s v="Termoeléctrica Tocopilla"/>
    <s v="U13"/>
    <s v="Carbón"/>
    <n v="22795.158100000001"/>
    <n v="10904.5"/>
    <s v="Ton"/>
    <s v="SING"/>
    <n v="28718.789087999998"/>
    <n v="2.1250689600000001E-2"/>
    <d v="1993-01-01T00:00:00"/>
    <b v="1"/>
    <b v="0"/>
    <x v="0"/>
  </r>
  <r>
    <x v="9"/>
    <n v="1"/>
    <s v="Enero"/>
    <s v="E-Cl"/>
    <s v="Termoeléctrica Tocopilla"/>
    <s v="U12"/>
    <s v="Carbón"/>
    <n v="26172.6878"/>
    <n v="12091.7"/>
    <s v="Ton"/>
    <s v="SING"/>
    <n v="31845.474988800004"/>
    <n v="2.3564304960000004E-2"/>
    <d v="1993-01-01T00:00:00"/>
    <b v="1"/>
    <b v="0"/>
    <x v="0"/>
  </r>
  <r>
    <x v="9"/>
    <n v="1"/>
    <s v="Enero"/>
    <s v="Eléctrica Ventanas"/>
    <s v="Nueva Ventanas"/>
    <m/>
    <s v="Carbón"/>
    <n v="51049"/>
    <n v="17757.496747999998"/>
    <s v="Ton"/>
    <s v="SIC"/>
    <n v="46767.27991532466"/>
    <n v="3.4605809662502394E-2"/>
    <d v="2010-02-11T00:00:00"/>
    <b v="1"/>
    <b v="0"/>
    <x v="0"/>
  </r>
  <r>
    <x v="9"/>
    <n v="1"/>
    <s v="Enero"/>
    <s v="Enel"/>
    <s v="Bocamina"/>
    <m/>
    <s v="Carbón"/>
    <n v="61066"/>
    <n v="21812.7752"/>
    <s v="Ton"/>
    <s v="SIC"/>
    <n v="57447.520784332795"/>
    <n v="4.2508736309760001E-2"/>
    <d v="1970-01-01T00:00:00"/>
    <b v="1"/>
    <b v="0"/>
    <x v="0"/>
  </r>
  <r>
    <x v="9"/>
    <n v="1"/>
    <s v="Enero"/>
    <s v="Enel"/>
    <s v="Bocamina II"/>
    <m/>
    <s v="Carbón"/>
    <n v="95690"/>
    <n v="30858.111200000003"/>
    <s v="Ton"/>
    <s v="SIC"/>
    <n v="81269.896575436811"/>
    <n v="6.0136287106560021E-2"/>
    <d v="2012-10-28T00:00:00"/>
    <b v="0"/>
    <b v="0"/>
    <x v="1"/>
  </r>
  <r>
    <x v="9"/>
    <n v="1"/>
    <s v="Enero"/>
    <s v="Guacolda"/>
    <s v="Guacolda 1"/>
    <m/>
    <s v="Carbón"/>
    <n v="24562"/>
    <n v="9142.9588799999983"/>
    <s v="Ton"/>
    <s v="SIC"/>
    <n v="24079.481655736316"/>
    <n v="1.7817798265344E-2"/>
    <d v="1995-01-01T00:00:00"/>
    <b v="1"/>
    <b v="0"/>
    <x v="0"/>
  </r>
  <r>
    <x v="9"/>
    <n v="1"/>
    <s v="Enero"/>
    <s v="Guacolda"/>
    <s v="Guacolda 2"/>
    <m/>
    <s v="Carbón"/>
    <n v="66992"/>
    <n v="25000.074559999997"/>
    <s v="Ton"/>
    <s v="SIC"/>
    <n v="65841.79636598783"/>
    <n v="4.8720145302528002E-2"/>
    <d v="1996-01-01T00:00:00"/>
    <b v="1"/>
    <b v="0"/>
    <x v="0"/>
  </r>
  <r>
    <x v="9"/>
    <n v="1"/>
    <s v="Enero"/>
    <s v="Guacolda"/>
    <s v="Guacolda 3"/>
    <m/>
    <s v="Carbón"/>
    <n v="71684"/>
    <n v="24699.725775999999"/>
    <s v="Ton"/>
    <s v="SIC"/>
    <n v="65050.778586123262"/>
    <n v="4.8134825592268803E-2"/>
    <d v="2009-01-01T00:00:00"/>
    <b v="1"/>
    <b v="0"/>
    <x v="0"/>
  </r>
  <r>
    <x v="9"/>
    <n v="1"/>
    <s v="Enero"/>
    <s v="Guacolda"/>
    <s v="Guacolda 4"/>
    <m/>
    <s v="Carbón"/>
    <n v="73721"/>
    <n v="25902.610560000001"/>
    <s v="Ton"/>
    <s v="SIC"/>
    <n v="68218.77293789183"/>
    <n v="5.0479007459328006E-2"/>
    <d v="2010-01-01T00:00:00"/>
    <b v="1"/>
    <b v="0"/>
    <x v="0"/>
  </r>
  <r>
    <x v="9"/>
    <n v="1"/>
    <s v="Enero"/>
    <s v="Guacolda"/>
    <s v="Guacolda 5"/>
    <m/>
    <s v="Carbón"/>
    <n v="68963"/>
    <n v="24230.839680000001"/>
    <s v="Ton"/>
    <s v="SIC"/>
    <n v="63815.890154987515"/>
    <n v="4.7221060368383999E-2"/>
    <d v="2015-01-01T00:00:00"/>
    <b v="0"/>
    <b v="0"/>
    <x v="1"/>
  </r>
  <r>
    <x v="9"/>
    <n v="1"/>
    <s v="Enero"/>
    <s v="Hornitos"/>
    <s v="Termoeléctrica Hornitos"/>
    <s v="CTH"/>
    <s v="Carbón"/>
    <n v="93502"/>
    <n v="35719.800000000003"/>
    <s v="Ton"/>
    <s v="SING"/>
    <n v="94073.951347199996"/>
    <n v="6.9610746240000007E-2"/>
    <d v="2011-08-05T00:00:00"/>
    <b v="0"/>
    <b v="0"/>
    <x v="1"/>
  </r>
  <r>
    <x v="9"/>
    <n v="2"/>
    <s v="Febrero"/>
    <s v="Aes Gener"/>
    <s v="Campiche"/>
    <m/>
    <s v="Carbón"/>
    <n v="117102"/>
    <n v="41828.8344"/>
    <s v="Ton"/>
    <s v="SIC"/>
    <n v="110163.09532124161"/>
    <n v="8.151603247872001E-2"/>
    <d v="2013-03-15T00:00:00"/>
    <b v="0"/>
    <b v="0"/>
    <x v="1"/>
  </r>
  <r>
    <x v="9"/>
    <n v="2"/>
    <s v="Febrero"/>
    <s v="Aes Gener"/>
    <s v="Termoeléctrica Norgener"/>
    <s v="NTO1"/>
    <s v="Carbón"/>
    <n v="86574.07"/>
    <n v="34235.300000000003"/>
    <s v="Ton"/>
    <s v="SING"/>
    <n v="90164.2771392"/>
    <n v="6.6717752640000016E-2"/>
    <d v="1997-04-07T00:00:00"/>
    <b v="1"/>
    <b v="0"/>
    <x v="0"/>
  </r>
  <r>
    <x v="9"/>
    <n v="2"/>
    <s v="Febrero"/>
    <s v="Aes Gener"/>
    <s v="Termoeléctrica Norgener"/>
    <s v="NTO2"/>
    <s v="Carbón"/>
    <n v="87373.810000000012"/>
    <n v="33776.300000000003"/>
    <s v="Ton"/>
    <s v="SING"/>
    <n v="88955.425363200004"/>
    <n v="6.5823253440000021E-2"/>
    <d v="1997-04-07T00:00:00"/>
    <b v="1"/>
    <b v="0"/>
    <x v="0"/>
  </r>
  <r>
    <x v="9"/>
    <n v="2"/>
    <s v="Febrero"/>
    <s v="Aes Gener"/>
    <s v="Ventanas 1"/>
    <m/>
    <s v="Carbón"/>
    <n v="53683"/>
    <n v="21053.130524999997"/>
    <s v="Ton"/>
    <s v="SIC"/>
    <n v="55446.871950993584"/>
    <n v="4.1028340767119989E-2"/>
    <d v="1964-01-01T00:00:00"/>
    <b v="1"/>
    <b v="0"/>
    <x v="0"/>
  </r>
  <r>
    <x v="9"/>
    <n v="2"/>
    <s v="Febrero"/>
    <s v="Aes Gener"/>
    <s v="Ventanas 2"/>
    <m/>
    <s v="Carbón"/>
    <n v="93062"/>
    <n v="35024.442071999998"/>
    <s v="Ton"/>
    <s v="SIC"/>
    <n v="92242.6122051118"/>
    <n v="6.8255632709913597E-2"/>
    <d v="1977-01-01T00:00:00"/>
    <b v="1"/>
    <b v="0"/>
    <x v="0"/>
  </r>
  <r>
    <x v="9"/>
    <n v="2"/>
    <s v="Febrero"/>
    <s v="Andina"/>
    <s v="Termoeléctrica Andina"/>
    <s v="CTA"/>
    <s v="Carbón"/>
    <n v="95385"/>
    <n v="34628.5"/>
    <s v="Ton"/>
    <s v="SING"/>
    <n v="91199.833824000001"/>
    <n v="6.7484020800000016E-2"/>
    <d v="2011-07-15T00:00:00"/>
    <b v="0"/>
    <b v="0"/>
    <x v="1"/>
  </r>
  <r>
    <x v="9"/>
    <n v="2"/>
    <s v="Febrero"/>
    <s v="Angamos"/>
    <s v="Termoeléctrica Angamos"/>
    <s v="ANG1"/>
    <s v="Carbón"/>
    <n v="48136.539999999994"/>
    <n v="17395.7"/>
    <s v="Ton"/>
    <s v="SING"/>
    <n v="45814.428844800001"/>
    <n v="3.3900740160000005E-2"/>
    <d v="2011-04-11T00:00:00"/>
    <b v="0"/>
    <b v="1"/>
    <x v="2"/>
  </r>
  <r>
    <x v="9"/>
    <n v="2"/>
    <s v="Febrero"/>
    <s v="Angamos"/>
    <s v="Termoeléctrica Angamos"/>
    <s v="ANG2"/>
    <s v="Carbón"/>
    <n v="83728.210000000006"/>
    <n v="29952"/>
    <s v="Ton"/>
    <s v="SING"/>
    <n v="78883.504128"/>
    <n v="5.8370457600000009E-2"/>
    <d v="2011-04-11T00:00:00"/>
    <b v="0"/>
    <b v="1"/>
    <x v="2"/>
  </r>
  <r>
    <x v="9"/>
    <n v="2"/>
    <s v="Febrero"/>
    <s v="Celta"/>
    <s v="Termoeléctrica Tarapacá"/>
    <s v="CTTAR"/>
    <s v="Carbón"/>
    <n v="25647.84"/>
    <n v="11370"/>
    <s v="Ton"/>
    <s v="SING"/>
    <n v="29944.759679999996"/>
    <n v="2.2157856000000004E-2"/>
    <d v="1995-01-01T00:00:00"/>
    <b v="1"/>
    <b v="0"/>
    <x v="0"/>
  </r>
  <r>
    <x v="9"/>
    <n v="2"/>
    <s v="Febrero"/>
    <s v="Cochrane"/>
    <s v="Cochrane"/>
    <s v="CCH1"/>
    <s v="Carbón"/>
    <n v="135978.59"/>
    <n v="51415.199999999997"/>
    <s v="Ton"/>
    <s v="SING"/>
    <n v="135410.36129279999"/>
    <n v="0.10019794176000001"/>
    <d v="2016-07-09T00:00:00"/>
    <b v="0"/>
    <b v="0"/>
    <x v="1"/>
  </r>
  <r>
    <x v="9"/>
    <n v="2"/>
    <s v="Febrero"/>
    <s v="Cochrane"/>
    <s v="Cochrane"/>
    <s v="CCH2"/>
    <s v="Carbón"/>
    <n v="119936.8"/>
    <n v="45691.1"/>
    <s v="Ton"/>
    <s v="SING"/>
    <n v="120335.0051904"/>
    <n v="8.9042815680000012E-2"/>
    <d v="2016-07-09T00:00:00"/>
    <b v="0"/>
    <b v="0"/>
    <x v="1"/>
  </r>
  <r>
    <x v="9"/>
    <n v="2"/>
    <s v="Febrero"/>
    <s v="Colbún"/>
    <s v="Santa María"/>
    <m/>
    <s v="Carbón"/>
    <n v="226693"/>
    <n v="73755.383644800007"/>
    <s v="Ton"/>
    <s v="SIC"/>
    <n v="194246.89871149856"/>
    <n v="0.14373449164698626"/>
    <d v="2012-08-15T00:00:00"/>
    <b v="0"/>
    <b v="0"/>
    <x v="1"/>
  </r>
  <r>
    <x v="9"/>
    <n v="2"/>
    <s v="Febrero"/>
    <s v="E-Cl"/>
    <s v="Termoeléctrica Mejillones"/>
    <s v="CTM2"/>
    <s v="Carbón"/>
    <n v="73666"/>
    <n v="30338.400000000001"/>
    <s v="Ton"/>
    <s v="SING"/>
    <n v="79901.151897600008"/>
    <n v="5.912347392000001E-2"/>
    <d v="1998-03-31T00:00:00"/>
    <b v="1"/>
    <b v="0"/>
    <x v="0"/>
  </r>
  <r>
    <x v="9"/>
    <n v="2"/>
    <s v="Febrero"/>
    <s v="E-Cl"/>
    <s v="Termoeléctrica Mejillones"/>
    <s v="CTM1"/>
    <s v="Carbón"/>
    <n v="14506"/>
    <n v="6676"/>
    <s v="Ton"/>
    <s v="SING"/>
    <n v="17582.340863999998"/>
    <n v="1.3010188799999999E-2"/>
    <d v="1998-03-31T00:00:00"/>
    <b v="1"/>
    <b v="0"/>
    <x v="0"/>
  </r>
  <r>
    <x v="9"/>
    <n v="2"/>
    <s v="Febrero"/>
    <s v="E-Cl"/>
    <s v="Termoeléctrica Tocopilla"/>
    <s v="U15"/>
    <s v="Carbón"/>
    <n v="55731.040000000001"/>
    <n v="22171.1"/>
    <s v="Ton"/>
    <s v="SING"/>
    <n v="58391.227910399997"/>
    <n v="4.3207039680000003E-2"/>
    <d v="1993-01-01T00:00:00"/>
    <b v="1"/>
    <b v="0"/>
    <x v="0"/>
  </r>
  <r>
    <x v="9"/>
    <n v="2"/>
    <s v="Febrero"/>
    <s v="E-Cl"/>
    <s v="Termoeléctrica Tocopilla"/>
    <s v="U13"/>
    <s v="Carbón"/>
    <n v="19552.07"/>
    <n v="9161.9"/>
    <s v="Ton"/>
    <s v="SING"/>
    <n v="24129.366201599998"/>
    <n v="1.785471072E-2"/>
    <d v="1993-01-01T00:00:00"/>
    <b v="1"/>
    <b v="0"/>
    <x v="0"/>
  </r>
  <r>
    <x v="9"/>
    <n v="2"/>
    <s v="Febrero"/>
    <s v="E-Cl"/>
    <s v="Termoeléctrica Tocopilla"/>
    <s v="U12"/>
    <s v="Carbón"/>
    <n v="22774.640000000003"/>
    <n v="10321.9"/>
    <s v="Ton"/>
    <s v="SING"/>
    <n v="27184.416441599999"/>
    <n v="2.0115318720000001E-2"/>
    <d v="1993-01-01T00:00:00"/>
    <b v="1"/>
    <b v="0"/>
    <x v="0"/>
  </r>
  <r>
    <x v="9"/>
    <n v="2"/>
    <s v="Febrero"/>
    <s v="E-Cl"/>
    <s v="Termoeléctrica Tocopilla"/>
    <s v="U14"/>
    <s v="Carbón"/>
    <n v="53034.16"/>
    <n v="22605.200000000001"/>
    <s v="Ton"/>
    <s v="SING"/>
    <n v="59534.501452799996"/>
    <n v="4.4053013759999995E-2"/>
    <d v="1993-01-01T00:00:00"/>
    <b v="1"/>
    <b v="0"/>
    <x v="0"/>
  </r>
  <r>
    <x v="9"/>
    <n v="2"/>
    <s v="Febrero"/>
    <s v="Eléctrica Ventanas"/>
    <s v="Nueva Ventanas"/>
    <m/>
    <s v="Carbón"/>
    <n v="173521"/>
    <n v="60359.626891999993"/>
    <s v="Ton"/>
    <s v="SIC"/>
    <n v="158966.97639889226"/>
    <n v="0.1176288408871296"/>
    <d v="2010-02-11T00:00:00"/>
    <b v="1"/>
    <b v="0"/>
    <x v="0"/>
  </r>
  <r>
    <x v="9"/>
    <n v="2"/>
    <s v="Febrero"/>
    <s v="Enel"/>
    <s v="Bocamina"/>
    <m/>
    <s v="Carbón"/>
    <n v="69173"/>
    <n v="24708.595600000001"/>
    <s v="Ton"/>
    <s v="SIC"/>
    <n v="65074.138722278396"/>
    <n v="4.8152111105280004E-2"/>
    <d v="1970-01-01T00:00:00"/>
    <b v="1"/>
    <b v="0"/>
    <x v="0"/>
  </r>
  <r>
    <x v="9"/>
    <n v="2"/>
    <s v="Febrero"/>
    <s v="Enel"/>
    <s v="Bocamina II"/>
    <m/>
    <s v="Carbón"/>
    <n v="211374"/>
    <n v="68163.887520000004"/>
    <s v="Ton"/>
    <s v="SIC"/>
    <n v="179520.7766614733"/>
    <n v="0.13283778399897603"/>
    <d v="2012-10-28T00:00:00"/>
    <b v="0"/>
    <b v="0"/>
    <x v="1"/>
  </r>
  <r>
    <x v="9"/>
    <n v="2"/>
    <s v="Febrero"/>
    <s v="Guacolda"/>
    <s v="Guacolda 1"/>
    <m/>
    <s v="Carbón"/>
    <n v="64284"/>
    <n v="23929.076159999997"/>
    <s v="Ton"/>
    <s v="SIC"/>
    <n v="63021.146435850227"/>
    <n v="4.6632983620607991E-2"/>
    <d v="1995-01-01T00:00:00"/>
    <b v="1"/>
    <b v="0"/>
    <x v="0"/>
  </r>
  <r>
    <x v="9"/>
    <n v="2"/>
    <s v="Febrero"/>
    <s v="Guacolda"/>
    <s v="Guacolda 2"/>
    <m/>
    <s v="Carbón"/>
    <n v="65333.31"/>
    <n v="24381.084625799998"/>
    <s v="Ton"/>
    <s v="SIC"/>
    <n v="64211.584859922921"/>
    <n v="4.7513857718759038E-2"/>
    <d v="1996-01-01T00:00:00"/>
    <b v="1"/>
    <b v="0"/>
    <x v="0"/>
  </r>
  <r>
    <x v="9"/>
    <n v="2"/>
    <s v="Febrero"/>
    <s v="Guacolda"/>
    <s v="Guacolda 3"/>
    <m/>
    <s v="Carbón"/>
    <n v="8104"/>
    <n v="2792.3466560000002"/>
    <s v="Ton"/>
    <s v="SIC"/>
    <n v="7354.1028634275835"/>
    <n v="5.4417251632128006E-3"/>
    <d v="2009-01-01T00:00:00"/>
    <b v="1"/>
    <b v="0"/>
    <x v="0"/>
  </r>
  <r>
    <x v="9"/>
    <n v="2"/>
    <s v="Febrero"/>
    <s v="Guacolda"/>
    <s v="Guacolda 4"/>
    <m/>
    <s v="Carbón"/>
    <n v="57118.400000000001"/>
    <n v="20069.121024"/>
    <s v="Ton"/>
    <s v="SIC"/>
    <n v="52855.321552551934"/>
    <n v="3.9110703051571209E-2"/>
    <d v="2010-01-01T00:00:00"/>
    <b v="1"/>
    <b v="0"/>
    <x v="0"/>
  </r>
  <r>
    <x v="9"/>
    <n v="2"/>
    <s v="Febrero"/>
    <s v="Guacolda"/>
    <s v="Guacolda 5"/>
    <m/>
    <s v="Carbón"/>
    <n v="64097"/>
    <n v="22521.121920000001"/>
    <s v="Ton"/>
    <s v="SIC"/>
    <n v="59313.06804031488"/>
    <n v="4.3889162397696004E-2"/>
    <d v="2015-01-01T00:00:00"/>
    <b v="0"/>
    <b v="0"/>
    <x v="1"/>
  </r>
  <r>
    <x v="9"/>
    <n v="2"/>
    <s v="Febrero"/>
    <s v="Hornitos"/>
    <s v="Termoeléctrica Hornitos"/>
    <s v="CTH"/>
    <s v="Carbón"/>
    <n v="97886"/>
    <n v="36508.699999999997"/>
    <s v="Ton"/>
    <s v="SING"/>
    <n v="96151.648876799998"/>
    <n v="7.114815456000001E-2"/>
    <d v="2011-08-05T00:00:00"/>
    <b v="0"/>
    <b v="0"/>
    <x v="1"/>
  </r>
  <r>
    <x v="9"/>
    <n v="3"/>
    <s v="Marzo"/>
    <s v="Aes Gener"/>
    <s v="Campiche"/>
    <m/>
    <s v="Carbón"/>
    <n v="161694"/>
    <n v="57757.096799999999"/>
    <s v="Ton"/>
    <s v="SIC"/>
    <n v="152112.78658667518"/>
    <n v="0.11255703024384001"/>
    <d v="2013-03-15T00:00:00"/>
    <b v="0"/>
    <b v="0"/>
    <x v="1"/>
  </r>
  <r>
    <x v="9"/>
    <n v="3"/>
    <s v="Marzo"/>
    <s v="Aes Gener"/>
    <s v="Termoeléctrica Norgener"/>
    <s v="NTO1"/>
    <s v="Carbón"/>
    <n v="72486.979000000007"/>
    <n v="28853.5"/>
    <s v="Ton"/>
    <s v="SING"/>
    <n v="75990.424223999988"/>
    <n v="5.6229700800000004E-2"/>
    <d v="1997-04-07T00:00:00"/>
    <b v="1"/>
    <b v="0"/>
    <x v="0"/>
  </r>
  <r>
    <x v="9"/>
    <n v="3"/>
    <s v="Marzo"/>
    <s v="Aes Gener"/>
    <s v="Termoeléctrica Norgener"/>
    <s v="NTO2"/>
    <s v="Carbón"/>
    <n v="92769.139200000005"/>
    <n v="35956"/>
    <s v="Ton"/>
    <s v="SING"/>
    <n v="94696.022784000001"/>
    <n v="7.0071052800000005E-2"/>
    <d v="1997-04-07T00:00:00"/>
    <b v="1"/>
    <b v="0"/>
    <x v="0"/>
  </r>
  <r>
    <x v="9"/>
    <n v="3"/>
    <s v="Marzo"/>
    <s v="Aes Gener"/>
    <s v="Ventanas 1"/>
    <m/>
    <s v="Carbón"/>
    <n v="62629"/>
    <n v="24561.528074999998"/>
    <s v="Ton"/>
    <s v="SIC"/>
    <n v="64686.812276116791"/>
    <n v="4.7865505912560002E-2"/>
    <d v="1964-01-01T00:00:00"/>
    <b v="1"/>
    <b v="0"/>
    <x v="0"/>
  </r>
  <r>
    <x v="9"/>
    <n v="3"/>
    <s v="Marzo"/>
    <s v="Aes Gener"/>
    <s v="Ventanas 2"/>
    <m/>
    <s v="Carbón"/>
    <n v="97440"/>
    <n v="36672.128639999995"/>
    <s v="Ton"/>
    <s v="SIC"/>
    <n v="96582.06500253694"/>
    <n v="7.1466644293632003E-2"/>
    <d v="1977-01-01T00:00:00"/>
    <b v="1"/>
    <b v="0"/>
    <x v="0"/>
  </r>
  <r>
    <x v="9"/>
    <n v="3"/>
    <s v="Marzo"/>
    <s v="Andina"/>
    <s v="Termoeléctrica Andina"/>
    <s v="CTA"/>
    <s v="Carbón"/>
    <n v="32347"/>
    <n v="11884.8"/>
    <s v="Ton"/>
    <s v="SING"/>
    <n v="31300.569907199995"/>
    <n v="2.3161098240000001E-2"/>
    <d v="2011-07-15T00:00:00"/>
    <b v="0"/>
    <b v="0"/>
    <x v="1"/>
  </r>
  <r>
    <x v="9"/>
    <n v="3"/>
    <s v="Marzo"/>
    <s v="Angamos"/>
    <s v="Termoeléctrica Angamos"/>
    <s v="ANG1"/>
    <s v="Carbón"/>
    <n v="165942.62710000001"/>
    <n v="60116.9"/>
    <s v="Ton"/>
    <s v="SING"/>
    <n v="158327.7153216"/>
    <n v="0.11715581472000003"/>
    <d v="2011-04-11T00:00:00"/>
    <b v="0"/>
    <b v="1"/>
    <x v="2"/>
  </r>
  <r>
    <x v="9"/>
    <n v="3"/>
    <s v="Marzo"/>
    <s v="Angamos"/>
    <s v="Termoeléctrica Angamos"/>
    <s v="ANG2"/>
    <s v="Carbón"/>
    <n v="130090.2286"/>
    <n v="46597.8"/>
    <s v="Ton"/>
    <s v="SING"/>
    <n v="122722.9483392"/>
    <n v="9.0809792640000012E-2"/>
    <d v="2011-04-11T00:00:00"/>
    <b v="0"/>
    <b v="1"/>
    <x v="2"/>
  </r>
  <r>
    <x v="9"/>
    <n v="3"/>
    <s v="Marzo"/>
    <s v="Celta"/>
    <s v="Termoeléctrica Tarapacá"/>
    <s v="CTTAR"/>
    <s v="Carbón"/>
    <n v="55211.908000000003"/>
    <n v="23086.3"/>
    <s v="Ton"/>
    <s v="SING"/>
    <n v="60801.557203199991"/>
    <n v="4.4990581439999996E-2"/>
    <d v="1995-01-01T00:00:00"/>
    <b v="1"/>
    <b v="0"/>
    <x v="0"/>
  </r>
  <r>
    <x v="9"/>
    <n v="3"/>
    <s v="Marzo"/>
    <s v="Colbún"/>
    <s v="Santa María"/>
    <m/>
    <s v="Carbón"/>
    <n v="267781"/>
    <n v="87123.512361599991"/>
    <s v="Ton"/>
    <s v="SIC"/>
    <n v="229454.05806030086"/>
    <n v="0.16978630089028607"/>
    <d v="2012-08-15T00:00:00"/>
    <b v="0"/>
    <b v="0"/>
    <x v="1"/>
  </r>
  <r>
    <x v="9"/>
    <n v="3"/>
    <s v="Marzo"/>
    <s v="E-Cl"/>
    <s v="Termoeléctrica Mejillones"/>
    <s v="CTM2"/>
    <s v="Carbón"/>
    <n v="68100"/>
    <n v="28259.3"/>
    <s v="Ton"/>
    <s v="SING"/>
    <n v="74425.501075199994"/>
    <n v="5.5071723840000003E-2"/>
    <d v="1998-03-31T00:00:00"/>
    <b v="1"/>
    <b v="0"/>
    <x v="0"/>
  </r>
  <r>
    <x v="9"/>
    <n v="3"/>
    <s v="Marzo"/>
    <s v="E-Cl"/>
    <s v="Termoeléctrica Tocopilla"/>
    <s v="U15"/>
    <s v="Carbón"/>
    <n v="57278.241499999996"/>
    <n v="23391.5"/>
    <s v="Ton"/>
    <s v="SING"/>
    <n v="61605.351456000004"/>
    <n v="4.5585355200000011E-2"/>
    <d v="1993-01-01T00:00:00"/>
    <b v="1"/>
    <b v="0"/>
    <x v="0"/>
  </r>
  <r>
    <x v="9"/>
    <n v="3"/>
    <s v="Marzo"/>
    <s v="E-Cl"/>
    <s v="Termoeléctrica Tocopilla"/>
    <s v="U14"/>
    <s v="Carbón"/>
    <n v="28579.640599999999"/>
    <n v="12332.6"/>
    <s v="Ton"/>
    <s v="SING"/>
    <n v="32479.924646399999"/>
    <n v="2.4033770880000003E-2"/>
    <d v="1993-01-01T00:00:00"/>
    <b v="1"/>
    <b v="0"/>
    <x v="0"/>
  </r>
  <r>
    <x v="9"/>
    <n v="3"/>
    <s v="Marzo"/>
    <s v="E-Cl"/>
    <s v="Termoeléctrica Tocopilla"/>
    <s v="U13"/>
    <s v="Carbón"/>
    <n v="3160.2296999999999"/>
    <n v="1468.7"/>
    <s v="Ton"/>
    <s v="SING"/>
    <n v="3868.0623168000002"/>
    <n v="2.8622025600000007E-3"/>
    <d v="1993-01-01T00:00:00"/>
    <b v="1"/>
    <b v="0"/>
    <x v="0"/>
  </r>
  <r>
    <x v="9"/>
    <n v="3"/>
    <s v="Marzo"/>
    <s v="E-Cl"/>
    <s v="Termoeléctrica Tocopilla"/>
    <s v="U12"/>
    <s v="Carbón"/>
    <n v="12680.460999999999"/>
    <n v="5778.4"/>
    <s v="Ton"/>
    <s v="SING"/>
    <n v="15218.364057599998"/>
    <n v="1.1260945920000001E-2"/>
    <d v="1993-01-01T00:00:00"/>
    <b v="1"/>
    <b v="0"/>
    <x v="0"/>
  </r>
  <r>
    <x v="9"/>
    <n v="3"/>
    <s v="Marzo"/>
    <s v="Eléctrica Ventanas"/>
    <s v="Nueva Ventanas"/>
    <m/>
    <s v="Carbón"/>
    <n v="200037"/>
    <n v="69583.270523999992"/>
    <s v="Ton"/>
    <s v="SIC"/>
    <n v="183258.95458131991"/>
    <n v="0.13560387759717119"/>
    <d v="2010-02-11T00:00:00"/>
    <b v="1"/>
    <b v="0"/>
    <x v="0"/>
  </r>
  <r>
    <x v="9"/>
    <n v="3"/>
    <s v="Marzo"/>
    <s v="Enel"/>
    <s v="Bocamina"/>
    <m/>
    <s v="Carbón"/>
    <n v="86725"/>
    <n v="30978.17"/>
    <s v="Ton"/>
    <s v="SIC"/>
    <n v="81586.091114879979"/>
    <n v="6.0370257695999997E-2"/>
    <d v="1970-01-01T00:00:00"/>
    <b v="1"/>
    <b v="0"/>
    <x v="0"/>
  </r>
  <r>
    <x v="9"/>
    <n v="3"/>
    <s v="Marzo"/>
    <s v="Enel"/>
    <s v="Bocamina II"/>
    <m/>
    <s v="Carbón"/>
    <n v="251020"/>
    <n v="80948.929600000003"/>
    <s v="Ton"/>
    <s v="SIC"/>
    <n v="213192.28172605441"/>
    <n v="0.15775327400448003"/>
    <d v="2012-10-28T00:00:00"/>
    <b v="0"/>
    <b v="0"/>
    <x v="1"/>
  </r>
  <r>
    <x v="9"/>
    <n v="3"/>
    <s v="Marzo"/>
    <s v="Guacolda"/>
    <s v="Guacolda 1"/>
    <m/>
    <s v="Carbón"/>
    <n v="81039"/>
    <n v="30165.95736"/>
    <s v="Ton"/>
    <s v="SIC"/>
    <n v="79446.995924567047"/>
    <n v="5.8787417703168011E-2"/>
    <d v="1995-01-01T00:00:00"/>
    <b v="1"/>
    <b v="0"/>
    <x v="0"/>
  </r>
  <r>
    <x v="9"/>
    <n v="3"/>
    <s v="Marzo"/>
    <s v="Guacolda"/>
    <s v="Guacolda 2"/>
    <m/>
    <s v="Carbón"/>
    <n v="76267"/>
    <n v="28461.319059999998"/>
    <s v="Ton"/>
    <s v="SIC"/>
    <n v="74957.55140083583"/>
    <n v="5.5465418584128005E-2"/>
    <d v="1996-01-01T00:00:00"/>
    <b v="1"/>
    <b v="0"/>
    <x v="0"/>
  </r>
  <r>
    <x v="9"/>
    <n v="3"/>
    <s v="Marzo"/>
    <s v="Guacolda"/>
    <s v="Guacolda 4"/>
    <m/>
    <s v="Carbón"/>
    <n v="78155.200000000012"/>
    <n v="27460.611072000007"/>
    <s v="Ton"/>
    <s v="SIC"/>
    <n v="72322.022798327816"/>
    <n v="5.3515238857113616E-2"/>
    <d v="2010-01-01T00:00:00"/>
    <b v="1"/>
    <b v="0"/>
    <x v="0"/>
  </r>
  <r>
    <x v="9"/>
    <n v="3"/>
    <s v="Marzo"/>
    <s v="Guacolda"/>
    <s v="Guacolda 5"/>
    <m/>
    <s v="Carbón"/>
    <n v="76187.8"/>
    <n v="26769.345408000001"/>
    <s v="Ton"/>
    <s v="SIC"/>
    <n v="70501.461304614917"/>
    <n v="5.2168100331110412E-2"/>
    <d v="2015-01-01T00:00:00"/>
    <b v="0"/>
    <b v="0"/>
    <x v="1"/>
  </r>
  <r>
    <x v="9"/>
    <n v="3"/>
    <s v="Marzo"/>
    <s v="Hornitos"/>
    <s v="Termoeléctrica Hornitos"/>
    <s v="CTH"/>
    <s v="Carbón"/>
    <n v="89574"/>
    <n v="33663.599999999999"/>
    <s v="Ton"/>
    <s v="SING"/>
    <n v="88658.611430399993"/>
    <n v="6.5603623680000001E-2"/>
    <d v="2011-08-05T00:00:00"/>
    <b v="0"/>
    <b v="0"/>
    <x v="1"/>
  </r>
  <r>
    <x v="9"/>
    <n v="4"/>
    <s v="Abril"/>
    <s v="Aes Gener"/>
    <s v="Campiche"/>
    <m/>
    <s v="Carbón"/>
    <n v="166250"/>
    <n v="59384.5"/>
    <s v="Ton"/>
    <s v="SIC"/>
    <n v="156398.819808"/>
    <n v="0.11572851360000001"/>
    <d v="2013-03-15T00:00:00"/>
    <b v="0"/>
    <b v="0"/>
    <x v="1"/>
  </r>
  <r>
    <x v="9"/>
    <n v="4"/>
    <s v="Abril"/>
    <s v="Aes Gener"/>
    <s v="Termoeléctrica Norgener"/>
    <s v="NTO1"/>
    <s v="Carbón"/>
    <n v="81969.130499999999"/>
    <n v="32739.200000000001"/>
    <s v="Ton"/>
    <s v="SING"/>
    <n v="86224.052428800002"/>
    <n v="6.3802152960000011E-2"/>
    <d v="1997-04-07T00:00:00"/>
    <b v="1"/>
    <b v="0"/>
    <x v="0"/>
  </r>
  <r>
    <x v="9"/>
    <n v="4"/>
    <s v="Abril"/>
    <s v="Aes Gener"/>
    <s v="Termoeléctrica Norgener"/>
    <s v="NTO2"/>
    <s v="Carbón"/>
    <n v="78434.736699999994"/>
    <n v="30602.3"/>
    <s v="Ton"/>
    <s v="SING"/>
    <n v="80596.175827200001"/>
    <n v="5.963776224000001E-2"/>
    <d v="1997-04-07T00:00:00"/>
    <b v="1"/>
    <b v="0"/>
    <x v="0"/>
  </r>
  <r>
    <x v="9"/>
    <n v="4"/>
    <s v="Abril"/>
    <s v="Aes Gener"/>
    <s v="Ventanas 1"/>
    <m/>
    <s v="Carbón"/>
    <n v="67061"/>
    <n v="26299.647674999997"/>
    <s v="Ton"/>
    <s v="SIC"/>
    <n v="69264.435294331197"/>
    <n v="5.125275338904E-2"/>
    <d v="1964-01-01T00:00:00"/>
    <b v="1"/>
    <b v="0"/>
    <x v="0"/>
  </r>
  <r>
    <x v="9"/>
    <n v="4"/>
    <s v="Abril"/>
    <s v="Aes Gener"/>
    <s v="Ventanas 2"/>
    <m/>
    <s v="Carbón"/>
    <n v="121823"/>
    <n v="45848.816987999999"/>
    <s v="Ton"/>
    <s v="SIC"/>
    <n v="120750.37874388404"/>
    <n v="8.9350174546214425E-2"/>
    <d v="1977-01-01T00:00:00"/>
    <b v="1"/>
    <b v="0"/>
    <x v="0"/>
  </r>
  <r>
    <x v="9"/>
    <n v="4"/>
    <s v="Abril"/>
    <s v="Andina"/>
    <s v="Termoeléctrica Andina"/>
    <s v="CTA"/>
    <s v="Carbón"/>
    <n v="76198"/>
    <n v="28065.9"/>
    <s v="Ton"/>
    <s v="SING"/>
    <n v="73916.150457600001"/>
    <n v="5.4694825920000016E-2"/>
    <d v="2011-07-15T00:00:00"/>
    <b v="0"/>
    <b v="0"/>
    <x v="1"/>
  </r>
  <r>
    <x v="9"/>
    <n v="4"/>
    <s v="Abril"/>
    <s v="Angamos"/>
    <s v="Termoeléctrica Angamos"/>
    <s v="ANG2"/>
    <s v="Carbón"/>
    <n v="142998.5814"/>
    <n v="51020.3"/>
    <s v="Ton"/>
    <s v="SING"/>
    <n v="134370.3273792"/>
    <n v="9.9428360640000005E-2"/>
    <d v="2011-04-11T00:00:00"/>
    <b v="0"/>
    <b v="1"/>
    <x v="2"/>
  </r>
  <r>
    <x v="9"/>
    <n v="4"/>
    <s v="Abril"/>
    <s v="Angamos"/>
    <s v="Termoeléctrica Angamos"/>
    <s v="ANG1"/>
    <s v="Carbón"/>
    <n v="188660.09220000001"/>
    <n v="67344.399999999994"/>
    <s v="Ton"/>
    <s v="SING"/>
    <n v="177362.52188159997"/>
    <n v="0.13124076672000001"/>
    <d v="2011-04-11T00:00:00"/>
    <b v="0"/>
    <b v="1"/>
    <x v="2"/>
  </r>
  <r>
    <x v="9"/>
    <n v="4"/>
    <s v="Abril"/>
    <s v="Celta"/>
    <s v="Termoeléctrica Tarapacá"/>
    <s v="CTTAR"/>
    <s v="Carbón"/>
    <n v="51720.500999999997"/>
    <n v="21254.1"/>
    <s v="Ton"/>
    <s v="SING"/>
    <n v="55976.158022399992"/>
    <n v="4.1419990079999996E-2"/>
    <d v="1995-01-01T00:00:00"/>
    <b v="1"/>
    <b v="0"/>
    <x v="0"/>
  </r>
  <r>
    <x v="9"/>
    <n v="4"/>
    <s v="Abril"/>
    <s v="Cochrane"/>
    <s v="Cochrane"/>
    <s v="CCH1"/>
    <s v="Carbón"/>
    <n v="147743.7409"/>
    <n v="56099.5"/>
    <s v="Ton"/>
    <s v="SING"/>
    <n v="147747.233568"/>
    <n v="0.1093267056"/>
    <d v="2016-07-09T00:00:00"/>
    <b v="0"/>
    <b v="0"/>
    <x v="1"/>
  </r>
  <r>
    <x v="9"/>
    <n v="4"/>
    <s v="Abril"/>
    <s v="Cochrane"/>
    <s v="Cochrane"/>
    <s v="CCH2"/>
    <s v="Carbón"/>
    <n v="126377.0425"/>
    <n v="49261.8"/>
    <s v="Ton"/>
    <s v="SING"/>
    <n v="129739.02923520001"/>
    <n v="9.6001395840000017E-2"/>
    <d v="2016-07-09T00:00:00"/>
    <b v="0"/>
    <b v="0"/>
    <x v="1"/>
  </r>
  <r>
    <x v="9"/>
    <n v="4"/>
    <s v="Abril"/>
    <s v="Colbún"/>
    <s v="Santa María"/>
    <m/>
    <s v="Carbón"/>
    <n v="218336"/>
    <n v="71036.403609600005"/>
    <s v="Ton"/>
    <s v="SIC"/>
    <n v="187086.01887607359"/>
    <n v="0.13843574335438852"/>
    <d v="2012-08-15T00:00:00"/>
    <b v="0"/>
    <b v="0"/>
    <x v="1"/>
  </r>
  <r>
    <x v="9"/>
    <n v="4"/>
    <s v="Abril"/>
    <s v="E-Cl"/>
    <s v="Termoeléctrica Mejillones"/>
    <s v="CTM1"/>
    <s v="Carbón"/>
    <n v="45698"/>
    <n v="21091.3"/>
    <s v="Ton"/>
    <s v="SING"/>
    <n v="55547.397523199994"/>
    <n v="4.1102725440000001E-2"/>
    <d v="1998-03-31T00:00:00"/>
    <b v="1"/>
    <b v="0"/>
    <x v="0"/>
  </r>
  <r>
    <x v="9"/>
    <n v="4"/>
    <s v="Abril"/>
    <s v="E-Cl"/>
    <s v="Termoeléctrica Mejillones"/>
    <s v="CTM2"/>
    <s v="Carbón"/>
    <n v="67269"/>
    <n v="27906.3"/>
    <s v="Ton"/>
    <s v="SING"/>
    <n v="73495.817683199988"/>
    <n v="5.4383797439999999E-2"/>
    <d v="1998-03-31T00:00:00"/>
    <b v="1"/>
    <b v="0"/>
    <x v="0"/>
  </r>
  <r>
    <x v="9"/>
    <n v="4"/>
    <s v="Abril"/>
    <s v="E-Cl"/>
    <s v="Termoeléctrica Tocopilla"/>
    <s v="U15"/>
    <s v="Carbón"/>
    <n v="59416.9395"/>
    <n v="24134"/>
    <s v="Ton"/>
    <s v="SING"/>
    <n v="63560.846976000001"/>
    <n v="4.7032339200000009E-2"/>
    <d v="1993-01-01T00:00:00"/>
    <b v="1"/>
    <b v="0"/>
    <x v="0"/>
  </r>
  <r>
    <x v="9"/>
    <n v="4"/>
    <s v="Abril"/>
    <s v="E-Cl"/>
    <s v="Termoeléctrica Tocopilla"/>
    <s v="U14"/>
    <s v="Carbón"/>
    <n v="49852.012900000002"/>
    <n v="21597.1"/>
    <s v="Ton"/>
    <s v="SING"/>
    <n v="56879.504774399989"/>
    <n v="4.2088428479999995E-2"/>
    <d v="1993-01-01T00:00:00"/>
    <b v="1"/>
    <b v="0"/>
    <x v="0"/>
  </r>
  <r>
    <x v="9"/>
    <n v="4"/>
    <s v="Abril"/>
    <s v="E-Cl"/>
    <s v="Termoeléctrica Tocopilla"/>
    <s v="U13"/>
    <s v="Carbón"/>
    <n v="764.35990000000004"/>
    <n v="369.1"/>
    <s v="Ton"/>
    <s v="SING"/>
    <n v="972.08538240000007"/>
    <n v="7.1930208000000023E-4"/>
    <d v="1993-01-01T00:00:00"/>
    <b v="1"/>
    <b v="0"/>
    <x v="0"/>
  </r>
  <r>
    <x v="9"/>
    <n v="4"/>
    <s v="Abril"/>
    <s v="Eléctrica Ventanas"/>
    <s v="Nueva Ventanas"/>
    <m/>
    <s v="Carbón"/>
    <n v="178434"/>
    <n v="62068.623767999998"/>
    <s v="Ton"/>
    <s v="SIC"/>
    <n v="163467.89994732593"/>
    <n v="0.12095933399907841"/>
    <d v="2010-02-11T00:00:00"/>
    <b v="1"/>
    <b v="0"/>
    <x v="0"/>
  </r>
  <r>
    <x v="9"/>
    <n v="4"/>
    <s v="Abril"/>
    <s v="Enel"/>
    <s v="Bocamina"/>
    <m/>
    <s v="Carbón"/>
    <n v="75914"/>
    <n v="27116.480799999998"/>
    <s v="Ton"/>
    <s v="SIC"/>
    <n v="71415.69928965118"/>
    <n v="5.2844597783039994E-2"/>
    <d v="1970-01-01T00:00:00"/>
    <b v="1"/>
    <b v="0"/>
    <x v="0"/>
  </r>
  <r>
    <x v="9"/>
    <n v="4"/>
    <s v="Abril"/>
    <s v="Enel"/>
    <s v="Bocamina II"/>
    <m/>
    <s v="Carbón"/>
    <n v="219886"/>
    <n v="70908.837279999992"/>
    <s v="Ton"/>
    <s v="SIC"/>
    <n v="186750.05202619388"/>
    <n v="0.13818714209126401"/>
    <d v="2012-10-28T00:00:00"/>
    <b v="0"/>
    <b v="0"/>
    <x v="1"/>
  </r>
  <r>
    <x v="9"/>
    <n v="4"/>
    <s v="Abril"/>
    <s v="Guacolda"/>
    <s v="Guacolda 1"/>
    <m/>
    <s v="Carbón"/>
    <n v="74749"/>
    <n v="27824.567760000002"/>
    <s v="Ton"/>
    <s v="SIC"/>
    <n v="73280.56242507264"/>
    <n v="5.422451765068801E-2"/>
    <d v="1995-01-01T00:00:00"/>
    <b v="1"/>
    <b v="0"/>
    <x v="0"/>
  </r>
  <r>
    <x v="9"/>
    <n v="4"/>
    <s v="Abril"/>
    <s v="Guacolda"/>
    <s v="Guacolda 2"/>
    <m/>
    <s v="Carbón"/>
    <n v="56387.5"/>
    <n v="21042.687249999999"/>
    <s v="Ton"/>
    <s v="SIC"/>
    <n v="55419.367873583993"/>
    <n v="4.1007988912800004E-2"/>
    <d v="1996-01-01T00:00:00"/>
    <b v="1"/>
    <b v="0"/>
    <x v="0"/>
  </r>
  <r>
    <x v="9"/>
    <n v="4"/>
    <s v="Abril"/>
    <s v="Guacolda"/>
    <s v="Guacolda 3"/>
    <m/>
    <s v="Carbón"/>
    <n v="7421"/>
    <n v="2557.0094440000003"/>
    <s v="Ton"/>
    <s v="SIC"/>
    <n v="6734.3037203228168"/>
    <n v="4.9831000044672008E-3"/>
    <d v="2009-01-01T00:00:00"/>
    <b v="1"/>
    <b v="0"/>
    <x v="0"/>
  </r>
  <r>
    <x v="9"/>
    <n v="4"/>
    <s v="Abril"/>
    <s v="Guacolda"/>
    <s v="Guacolda 4"/>
    <m/>
    <s v="Carbón"/>
    <n v="67956.399999999994"/>
    <n v="23877.160703999998"/>
    <s v="Ton"/>
    <s v="SIC"/>
    <n v="62884.418568339446"/>
    <n v="4.6531810779955204E-2"/>
    <d v="2010-01-01T00:00:00"/>
    <b v="1"/>
    <b v="0"/>
    <x v="0"/>
  </r>
  <r>
    <x v="9"/>
    <n v="4"/>
    <s v="Abril"/>
    <s v="Guacolda"/>
    <s v="Guacolda 5"/>
    <m/>
    <s v="Carbón"/>
    <n v="76214.8"/>
    <n v="26778.832128000002"/>
    <s v="Ton"/>
    <s v="SIC"/>
    <n v="70526.446137556981"/>
    <n v="5.2186588051046409E-2"/>
    <d v="2015-01-01T00:00:00"/>
    <b v="0"/>
    <b v="0"/>
    <x v="1"/>
  </r>
  <r>
    <x v="9"/>
    <n v="4"/>
    <s v="Abril"/>
    <s v="Hornitos"/>
    <s v="Termoeléctrica Hornitos"/>
    <s v="CTH"/>
    <s v="Carbón"/>
    <n v="65247"/>
    <n v="24501.5"/>
    <s v="Ton"/>
    <s v="SING"/>
    <n v="64528.718495999994"/>
    <n v="4.7748523200000004E-2"/>
    <d v="2011-08-05T00:00:00"/>
    <b v="0"/>
    <b v="0"/>
    <x v="1"/>
  </r>
  <r>
    <x v="9"/>
    <n v="5"/>
    <s v="Mayo"/>
    <s v="Aes Gener"/>
    <s v="Campiche"/>
    <m/>
    <s v="Carbón"/>
    <n v="169930"/>
    <n v="60698.995999999999"/>
    <s v="Ton"/>
    <s v="SIC"/>
    <n v="159860.76060134399"/>
    <n v="0.11829020340480001"/>
    <d v="2013-03-15T00:00:00"/>
    <b v="0"/>
    <b v="0"/>
    <x v="1"/>
  </r>
  <r>
    <x v="9"/>
    <n v="5"/>
    <s v="Mayo"/>
    <s v="Aes Gener"/>
    <s v="Termoeléctrica Norgener"/>
    <s v="NTO1"/>
    <s v="Carbón"/>
    <n v="97764.382700000002"/>
    <n v="38603.9"/>
    <s v="Ton"/>
    <s v="SING"/>
    <n v="101669.7016896"/>
    <n v="7.523128032000001E-2"/>
    <d v="1997-04-07T00:00:00"/>
    <b v="1"/>
    <b v="0"/>
    <x v="0"/>
  </r>
  <r>
    <x v="9"/>
    <n v="5"/>
    <s v="Mayo"/>
    <s v="Aes Gener"/>
    <s v="Termoeléctrica Norgener"/>
    <s v="NTO2"/>
    <s v="Carbón"/>
    <n v="96568.222899999993"/>
    <n v="37347.599999999999"/>
    <s v="Ton"/>
    <s v="SING"/>
    <n v="98361.029606399999"/>
    <n v="7.2783002880000017E-2"/>
    <d v="1997-04-07T00:00:00"/>
    <b v="1"/>
    <b v="0"/>
    <x v="0"/>
  </r>
  <r>
    <x v="9"/>
    <n v="5"/>
    <s v="Mayo"/>
    <s v="Aes Gener"/>
    <s v="Ventanas 1"/>
    <m/>
    <s v="Carbón"/>
    <n v="65253"/>
    <n v="25590.595274999996"/>
    <s v="Ton"/>
    <s v="SIC"/>
    <n v="67397.029514337584"/>
    <n v="4.9870952071919994E-2"/>
    <d v="1964-01-01T00:00:00"/>
    <b v="1"/>
    <b v="0"/>
    <x v="0"/>
  </r>
  <r>
    <x v="9"/>
    <n v="5"/>
    <s v="Mayo"/>
    <s v="Aes Gener"/>
    <s v="Ventanas 2"/>
    <m/>
    <s v="Carbón"/>
    <n v="137052"/>
    <n v="51580.342511999996"/>
    <s v="Ton"/>
    <s v="SIC"/>
    <n v="135845.29118152393"/>
    <n v="0.1005197714873856"/>
    <d v="1977-01-01T00:00:00"/>
    <b v="1"/>
    <b v="0"/>
    <x v="0"/>
  </r>
  <r>
    <x v="9"/>
    <n v="5"/>
    <s v="Mayo"/>
    <s v="Andina"/>
    <s v="Termoeléctrica Andina"/>
    <s v="CTA"/>
    <s v="Carbón"/>
    <n v="113003"/>
    <n v="41135.4"/>
    <s v="Ton"/>
    <s v="SING"/>
    <n v="108336.8221056"/>
    <n v="8.016466752000001E-2"/>
    <d v="2011-07-15T00:00:00"/>
    <b v="0"/>
    <b v="0"/>
    <x v="1"/>
  </r>
  <r>
    <x v="9"/>
    <n v="5"/>
    <s v="Mayo"/>
    <s v="Angamos"/>
    <s v="Termoeléctrica Angamos"/>
    <s v="ANG1"/>
    <s v="Carbón"/>
    <n v="168083.3585"/>
    <n v="60854.5"/>
    <s v="Ton"/>
    <s v="SING"/>
    <n v="160270.305888"/>
    <n v="0.11859324960000002"/>
    <d v="2011-04-11T00:00:00"/>
    <b v="0"/>
    <b v="1"/>
    <x v="2"/>
  </r>
  <r>
    <x v="9"/>
    <n v="5"/>
    <s v="Mayo"/>
    <s v="Angamos"/>
    <s v="Termoeléctrica Angamos"/>
    <s v="ANG2"/>
    <s v="Carbón"/>
    <n v="193670.5943"/>
    <n v="68673.3"/>
    <s v="Ton"/>
    <s v="SING"/>
    <n v="180862.3979712"/>
    <n v="0.13383052704000001"/>
    <d v="2011-04-11T00:00:00"/>
    <b v="0"/>
    <b v="1"/>
    <x v="2"/>
  </r>
  <r>
    <x v="9"/>
    <n v="5"/>
    <s v="Mayo"/>
    <s v="Celta"/>
    <s v="Termoeléctrica Tarapacá"/>
    <s v="CTTAR"/>
    <s v="Carbón"/>
    <n v="53396.601000000002"/>
    <n v="21508.9"/>
    <s v="Ton"/>
    <s v="SING"/>
    <n v="56647.215609599996"/>
    <n v="4.1916544319999999E-2"/>
    <d v="1995-01-01T00:00:00"/>
    <b v="1"/>
    <b v="0"/>
    <x v="0"/>
  </r>
  <r>
    <x v="9"/>
    <n v="5"/>
    <s v="Mayo"/>
    <s v="Cochrane"/>
    <s v="Cochrane"/>
    <s v="CCH2"/>
    <s v="Carbón"/>
    <n v="108694.3276"/>
    <n v="43384.6"/>
    <s v="Ton"/>
    <s v="SING"/>
    <n v="114260.45917439999"/>
    <n v="8.4547908480000003E-2"/>
    <d v="2016-07-09T00:00:00"/>
    <b v="0"/>
    <b v="0"/>
    <x v="1"/>
  </r>
  <r>
    <x v="9"/>
    <n v="5"/>
    <s v="Mayo"/>
    <s v="Cochrane"/>
    <s v="Cochrane"/>
    <s v="CCH1"/>
    <s v="Carbón"/>
    <n v="171167.4437"/>
    <n v="63866.8"/>
    <s v="Ton"/>
    <s v="SING"/>
    <n v="168203.69195520002"/>
    <n v="0.12446361984000003"/>
    <d v="2016-07-09T00:00:00"/>
    <b v="0"/>
    <b v="0"/>
    <x v="1"/>
  </r>
  <r>
    <x v="9"/>
    <n v="5"/>
    <s v="Mayo"/>
    <s v="Colbún"/>
    <s v="Santa María"/>
    <m/>
    <s v="Carbón"/>
    <n v="264887"/>
    <n v="86181.939043199993"/>
    <s v="Ton"/>
    <s v="SIC"/>
    <n v="226974.27030827026"/>
    <n v="0.16795136280738818"/>
    <d v="2012-08-15T00:00:00"/>
    <b v="0"/>
    <b v="0"/>
    <x v="1"/>
  </r>
  <r>
    <x v="9"/>
    <n v="5"/>
    <s v="Mayo"/>
    <s v="E-Cl"/>
    <s v="Termoeléctrica Mejillones"/>
    <s v="CTM2"/>
    <s v="Carbón"/>
    <n v="74349"/>
    <n v="30446.1"/>
    <s v="Ton"/>
    <s v="SING"/>
    <n v="80184.797510399992"/>
    <n v="5.9333359680000003E-2"/>
    <d v="1998-03-31T00:00:00"/>
    <b v="1"/>
    <b v="0"/>
    <x v="0"/>
  </r>
  <r>
    <x v="9"/>
    <n v="5"/>
    <s v="Mayo"/>
    <s v="E-Cl"/>
    <s v="Termoeléctrica Mejillones"/>
    <s v="CTM1"/>
    <s v="Carbón"/>
    <n v="41442"/>
    <n v="18988.3"/>
    <s v="Ton"/>
    <s v="SING"/>
    <n v="50008.802131199998"/>
    <n v="3.7004399040000004E-2"/>
    <d v="1998-03-31T00:00:00"/>
    <b v="1"/>
    <b v="0"/>
    <x v="0"/>
  </r>
  <r>
    <x v="9"/>
    <n v="5"/>
    <s v="Mayo"/>
    <s v="E-Cl"/>
    <s v="Termoeléctrica Tocopilla"/>
    <s v="U13"/>
    <s v="Carbón"/>
    <n v="4726.4002"/>
    <n v="2262.4"/>
    <s v="Ton"/>
    <s v="SING"/>
    <n v="5958.4014336"/>
    <n v="4.4089651200000003E-3"/>
    <d v="1993-01-01T00:00:00"/>
    <b v="1"/>
    <b v="0"/>
    <x v="0"/>
  </r>
  <r>
    <x v="9"/>
    <n v="5"/>
    <s v="Mayo"/>
    <s v="E-Cl"/>
    <s v="Termoeléctrica Tocopilla"/>
    <s v="U12"/>
    <s v="Carbón"/>
    <n v="15532.4203"/>
    <n v="7197.8"/>
    <s v="Ton"/>
    <s v="SING"/>
    <n v="18956.5867392"/>
    <n v="1.4027072640000002E-2"/>
    <d v="1993-01-01T00:00:00"/>
    <b v="1"/>
    <b v="0"/>
    <x v="0"/>
  </r>
  <r>
    <x v="9"/>
    <n v="5"/>
    <s v="Mayo"/>
    <s v="E-Cl"/>
    <s v="Termoeléctrica Tocopilla"/>
    <s v="U14"/>
    <s v="Carbón"/>
    <n v="61114.483899999999"/>
    <n v="26360.400000000001"/>
    <s v="Ton"/>
    <s v="SING"/>
    <n v="69424.436505599995"/>
    <n v="5.1371147520000007E-2"/>
    <d v="1993-01-01T00:00:00"/>
    <b v="1"/>
    <b v="0"/>
    <x v="0"/>
  </r>
  <r>
    <x v="9"/>
    <n v="5"/>
    <s v="Mayo"/>
    <s v="E-Cl"/>
    <s v="Termoeléctrica Tocopilla"/>
    <s v="U15"/>
    <s v="Carbón"/>
    <n v="68499.4715"/>
    <n v="27305.599999999999"/>
    <s v="Ton"/>
    <s v="SING"/>
    <n v="71913.775718399993"/>
    <n v="5.3213153280000008E-2"/>
    <d v="1993-01-01T00:00:00"/>
    <b v="1"/>
    <b v="0"/>
    <x v="0"/>
  </r>
  <r>
    <x v="9"/>
    <n v="5"/>
    <s v="Mayo"/>
    <s v="Eléctrica Ventanas"/>
    <s v="Nueva Ventanas"/>
    <m/>
    <s v="Carbón"/>
    <n v="182391"/>
    <n v="63445.074132000002"/>
    <s v="Ton"/>
    <s v="SIC"/>
    <n v="167093.00771877964"/>
    <n v="0.12364176046844162"/>
    <d v="2010-02-11T00:00:00"/>
    <b v="1"/>
    <b v="0"/>
    <x v="0"/>
  </r>
  <r>
    <x v="9"/>
    <n v="5"/>
    <s v="Mayo"/>
    <s v="Enel"/>
    <s v="Bocamina"/>
    <m/>
    <s v="Carbón"/>
    <n v="66855"/>
    <n v="23880.606"/>
    <s v="Ton"/>
    <s v="SIC"/>
    <n v="62893.492320383994"/>
    <n v="4.6538524972800005E-2"/>
    <d v="1970-01-01T00:00:00"/>
    <b v="1"/>
    <b v="0"/>
    <x v="0"/>
  </r>
  <r>
    <x v="9"/>
    <n v="5"/>
    <s v="Mayo"/>
    <s v="Enel"/>
    <s v="Bocamina II"/>
    <m/>
    <s v="Carbón"/>
    <n v="197714"/>
    <n v="63758.810720000001"/>
    <s v="Ton"/>
    <s v="SIC"/>
    <n v="167919.28447607806"/>
    <n v="0.12425317033113602"/>
    <d v="2012-10-28T00:00:00"/>
    <b v="0"/>
    <b v="0"/>
    <x v="1"/>
  </r>
  <r>
    <x v="9"/>
    <n v="5"/>
    <s v="Mayo"/>
    <s v="Guacolda"/>
    <s v="Guacolda 1"/>
    <m/>
    <s v="Carbón"/>
    <n v="68746"/>
    <n v="25590.011040000001"/>
    <s v="Ton"/>
    <s v="SIC"/>
    <n v="67395.490835650562"/>
    <n v="4.9869813514752004E-2"/>
    <d v="1995-01-01T00:00:00"/>
    <b v="1"/>
    <b v="0"/>
    <x v="0"/>
  </r>
  <r>
    <x v="9"/>
    <n v="5"/>
    <s v="Mayo"/>
    <s v="Guacolda"/>
    <s v="Guacolda 2"/>
    <m/>
    <s v="Carbón"/>
    <n v="54451"/>
    <n v="20320.02418"/>
    <s v="Ton"/>
    <s v="SIC"/>
    <n v="53516.116161995516"/>
    <n v="3.9599663121984E-2"/>
    <d v="1996-01-01T00:00:00"/>
    <b v="1"/>
    <b v="0"/>
    <x v="0"/>
  </r>
  <r>
    <x v="9"/>
    <n v="5"/>
    <s v="Mayo"/>
    <s v="Guacolda"/>
    <s v="Guacolda 3"/>
    <m/>
    <s v="Carbón"/>
    <n v="81669"/>
    <n v="28140.197316000002"/>
    <s v="Ton"/>
    <s v="SIC"/>
    <n v="74111.824624045825"/>
    <n v="5.4839616529420807E-2"/>
    <d v="2009-01-01T00:00:00"/>
    <b v="1"/>
    <b v="0"/>
    <x v="0"/>
  </r>
  <r>
    <x v="9"/>
    <n v="5"/>
    <s v="Mayo"/>
    <s v="Guacolda"/>
    <s v="Guacolda 4"/>
    <m/>
    <s v="Carbón"/>
    <n v="61265"/>
    <n v="21526.070400000004"/>
    <s v="Ton"/>
    <s v="SIC"/>
    <n v="56692.436673945609"/>
    <n v="4.1950005995520005E-2"/>
    <d v="2010-01-01T00:00:00"/>
    <b v="1"/>
    <b v="0"/>
    <x v="0"/>
  </r>
  <r>
    <x v="9"/>
    <n v="5"/>
    <s v="Mayo"/>
    <s v="Guacolda"/>
    <s v="Guacolda 5"/>
    <m/>
    <s v="Carbón"/>
    <n v="52463.199999999997"/>
    <n v="18433.469951999999"/>
    <s v="Ton"/>
    <s v="SIC"/>
    <n v="48547.566207664124"/>
    <n v="3.5923146242457606E-2"/>
    <d v="2015-01-01T00:00:00"/>
    <b v="0"/>
    <b v="0"/>
    <x v="1"/>
  </r>
  <r>
    <x v="9"/>
    <n v="5"/>
    <s v="Mayo"/>
    <s v="Hornitos"/>
    <s v="Termoeléctrica Hornitos"/>
    <s v="CTH"/>
    <s v="Carbón"/>
    <n v="111861"/>
    <n v="41535.4"/>
    <s v="Ton"/>
    <s v="SING"/>
    <n v="109390.2877056"/>
    <n v="8.0944187520000016E-2"/>
    <d v="2011-08-05T00:00:00"/>
    <b v="0"/>
    <b v="0"/>
    <x v="1"/>
  </r>
  <r>
    <x v="9"/>
    <n v="6"/>
    <s v="Junio"/>
    <s v="Aes Gener"/>
    <s v="Campiche"/>
    <m/>
    <s v="Carbón"/>
    <n v="122877"/>
    <n v="43891.664400000001"/>
    <s v="Ton"/>
    <s v="SIC"/>
    <n v="115595.89643036159"/>
    <n v="8.553607558272E-2"/>
    <d v="2013-03-15T00:00:00"/>
    <b v="0"/>
    <b v="0"/>
    <x v="1"/>
  </r>
  <r>
    <x v="9"/>
    <n v="6"/>
    <s v="Junio"/>
    <s v="Aes Gener"/>
    <s v="Termoeléctrica Norgener"/>
    <s v="NTO2"/>
    <s v="Carbón"/>
    <n v="89516.911099999998"/>
    <n v="34727.1"/>
    <s v="Ton"/>
    <s v="SING"/>
    <n v="91459.513094399997"/>
    <n v="6.7676172480000005E-2"/>
    <d v="1997-04-07T00:00:00"/>
    <b v="1"/>
    <b v="0"/>
    <x v="0"/>
  </r>
  <r>
    <x v="9"/>
    <n v="6"/>
    <s v="Junio"/>
    <s v="Aes Gener"/>
    <s v="Termoeléctrica Norgener"/>
    <s v="NTO1"/>
    <s v="Carbón"/>
    <n v="81750.891799999998"/>
    <n v="32305.7"/>
    <s v="Ton"/>
    <s v="SING"/>
    <n v="85082.359084800002"/>
    <n v="6.295734816000001E-2"/>
    <d v="1997-04-07T00:00:00"/>
    <b v="1"/>
    <b v="0"/>
    <x v="0"/>
  </r>
  <r>
    <x v="9"/>
    <n v="6"/>
    <s v="Junio"/>
    <s v="Aes Gener"/>
    <s v="Ventanas 1"/>
    <m/>
    <s v="Carbón"/>
    <n v="68425"/>
    <n v="26834.574375"/>
    <s v="Ton"/>
    <s v="SIC"/>
    <n v="70673.252486759986"/>
    <n v="5.2295218541999998E-2"/>
    <d v="1964-01-01T00:00:00"/>
    <b v="1"/>
    <b v="0"/>
    <x v="0"/>
  </r>
  <r>
    <x v="9"/>
    <n v="6"/>
    <s v="Junio"/>
    <s v="Aes Gener"/>
    <s v="Ventanas 2"/>
    <m/>
    <s v="Carbón"/>
    <n v="82810"/>
    <n v="31166.040359999999"/>
    <s v="Ton"/>
    <s v="SIC"/>
    <n v="82080.878518679034"/>
    <n v="6.0736379453567996E-2"/>
    <d v="1977-01-01T00:00:00"/>
    <b v="1"/>
    <b v="0"/>
    <x v="0"/>
  </r>
  <r>
    <x v="9"/>
    <n v="6"/>
    <s v="Junio"/>
    <s v="Andina"/>
    <s v="Termoeléctrica Andina"/>
    <s v="CTA"/>
    <s v="Carbón"/>
    <n v="108577"/>
    <n v="39548.300000000003"/>
    <s v="Ton"/>
    <s v="SING"/>
    <n v="104156.93397119999"/>
    <n v="7.707172704000001E-2"/>
    <d v="2011-07-15T00:00:00"/>
    <b v="0"/>
    <b v="0"/>
    <x v="1"/>
  </r>
  <r>
    <x v="9"/>
    <n v="6"/>
    <s v="Junio"/>
    <s v="Angamos"/>
    <s v="Termoeléctrica Angamos"/>
    <s v="ANG2"/>
    <s v="Carbón"/>
    <n v="177536.32750000001"/>
    <n v="63195.7"/>
    <s v="Ton"/>
    <s v="SING"/>
    <n v="166436.24004479998"/>
    <n v="0.12315578016000001"/>
    <d v="2011-04-11T00:00:00"/>
    <b v="0"/>
    <b v="1"/>
    <x v="2"/>
  </r>
  <r>
    <x v="9"/>
    <n v="6"/>
    <s v="Junio"/>
    <s v="Angamos"/>
    <s v="Termoeléctrica Angamos"/>
    <s v="ANG1"/>
    <s v="Carbón"/>
    <n v="183056.86619999999"/>
    <n v="65533"/>
    <s v="Ton"/>
    <s v="SING"/>
    <n v="172591.90291199999"/>
    <n v="0.12771071040000004"/>
    <d v="2011-04-11T00:00:00"/>
    <b v="0"/>
    <b v="1"/>
    <x v="2"/>
  </r>
  <r>
    <x v="9"/>
    <n v="6"/>
    <s v="Junio"/>
    <s v="Celta"/>
    <s v="Termoeléctrica Tarapacá"/>
    <s v="CTTAR"/>
    <s v="Carbón"/>
    <n v="27689.755000000001"/>
    <n v="11491.1"/>
    <s v="Ton"/>
    <s v="SING"/>
    <n v="30263.6963904"/>
    <n v="2.2393855680000005E-2"/>
    <d v="1995-01-01T00:00:00"/>
    <b v="1"/>
    <b v="0"/>
    <x v="0"/>
  </r>
  <r>
    <x v="9"/>
    <n v="6"/>
    <s v="Junio"/>
    <s v="Cochrane"/>
    <s v="Cochrane"/>
    <s v="CCH1"/>
    <s v="Carbón"/>
    <n v="161348.59479999999"/>
    <n v="60358.2"/>
    <s v="Ton"/>
    <s v="SING"/>
    <n v="158963.2184448"/>
    <n v="0.11762606016"/>
    <d v="2016-07-09T00:00:00"/>
    <b v="0"/>
    <b v="0"/>
    <x v="1"/>
  </r>
  <r>
    <x v="9"/>
    <n v="6"/>
    <s v="Junio"/>
    <s v="Cochrane"/>
    <s v="Cochrane"/>
    <s v="CCH2"/>
    <s v="Carbón"/>
    <n v="53504.415099999998"/>
    <n v="20350.099999999999"/>
    <s v="Ton"/>
    <s v="SING"/>
    <n v="53595.325766399998"/>
    <n v="3.9658274880000004E-2"/>
    <d v="2016-07-09T00:00:00"/>
    <b v="0"/>
    <b v="0"/>
    <x v="1"/>
  </r>
  <r>
    <x v="9"/>
    <n v="6"/>
    <s v="Junio"/>
    <s v="Colbún"/>
    <s v="Santa María"/>
    <m/>
    <s v="Carbón"/>
    <n v="254951"/>
    <n v="82949.225673599998"/>
    <s v="Ton"/>
    <s v="SIC"/>
    <n v="218460.38948443605"/>
    <n v="0.16165145099271169"/>
    <d v="2012-08-15T00:00:00"/>
    <b v="0"/>
    <b v="0"/>
    <x v="1"/>
  </r>
  <r>
    <x v="9"/>
    <n v="6"/>
    <s v="Junio"/>
    <s v="E-Cl"/>
    <s v="Termoeléctrica Mejillones"/>
    <s v="CTM2"/>
    <s v="Carbón"/>
    <n v="42612"/>
    <n v="17525.400000000001"/>
    <s v="Ton"/>
    <s v="SING"/>
    <n v="46156.015065600004"/>
    <n v="3.4153499520000005E-2"/>
    <d v="1998-03-31T00:00:00"/>
    <b v="1"/>
    <b v="0"/>
    <x v="0"/>
  </r>
  <r>
    <x v="9"/>
    <n v="6"/>
    <s v="Junio"/>
    <s v="E-Cl"/>
    <s v="Termoeléctrica Mejillones"/>
    <s v="CTM1"/>
    <s v="Carbón"/>
    <n v="14866"/>
    <n v="6616.8"/>
    <s v="Ton"/>
    <s v="SING"/>
    <n v="17426.427955200001"/>
    <n v="1.2894819840000002E-2"/>
    <d v="1998-03-31T00:00:00"/>
    <b v="1"/>
    <b v="0"/>
    <x v="0"/>
  </r>
  <r>
    <x v="9"/>
    <n v="6"/>
    <s v="Junio"/>
    <s v="E-Cl"/>
    <s v="Termoeléctrica Tocopilla"/>
    <s v="U15"/>
    <s v="Carbón"/>
    <n v="66633.686600000001"/>
    <n v="26553.1"/>
    <s v="Ton"/>
    <s v="SING"/>
    <n v="69931.943558399988"/>
    <n v="5.1746681280000005E-2"/>
    <d v="1993-01-01T00:00:00"/>
    <b v="1"/>
    <b v="0"/>
    <x v="0"/>
  </r>
  <r>
    <x v="9"/>
    <n v="6"/>
    <s v="Junio"/>
    <s v="E-Cl"/>
    <s v="Termoeléctrica Tocopilla"/>
    <s v="U12"/>
    <s v="Carbón"/>
    <n v="32822.06"/>
    <n v="15130.8"/>
    <s v="Ton"/>
    <s v="SING"/>
    <n v="39849.443251199998"/>
    <n v="2.9486903040000002E-2"/>
    <d v="1993-01-01T00:00:00"/>
    <b v="1"/>
    <b v="0"/>
    <x v="0"/>
  </r>
  <r>
    <x v="9"/>
    <n v="6"/>
    <s v="Junio"/>
    <s v="E-Cl"/>
    <s v="Termoeléctrica Tocopilla"/>
    <s v="U14"/>
    <s v="Carbón"/>
    <n v="63060.926700000004"/>
    <n v="26971.7"/>
    <s v="Ton"/>
    <s v="SING"/>
    <n v="71034.395308799998"/>
    <n v="5.2562448960000015E-2"/>
    <d v="1993-01-01T00:00:00"/>
    <b v="1"/>
    <b v="0"/>
    <x v="0"/>
  </r>
  <r>
    <x v="9"/>
    <n v="6"/>
    <s v="Junio"/>
    <s v="E-Cl"/>
    <s v="Termoeléctrica Tocopilla"/>
    <s v="U13"/>
    <s v="Carbón"/>
    <n v="20592.381399999998"/>
    <n v="9804"/>
    <s v="Ton"/>
    <s v="SING"/>
    <n v="25820.441855999998"/>
    <n v="1.91060352E-2"/>
    <d v="1993-01-01T00:00:00"/>
    <b v="1"/>
    <b v="0"/>
    <x v="0"/>
  </r>
  <r>
    <x v="9"/>
    <n v="6"/>
    <s v="Junio"/>
    <s v="Eléctrica Ventanas"/>
    <s v="Nueva Ventanas"/>
    <m/>
    <s v="Carbón"/>
    <n v="192238"/>
    <n v="66870.372776000004"/>
    <s v="Ton"/>
    <s v="SIC"/>
    <n v="176114.09344673125"/>
    <n v="0.13031698246586881"/>
    <d v="2010-02-11T00:00:00"/>
    <b v="1"/>
    <b v="0"/>
    <x v="0"/>
  </r>
  <r>
    <x v="9"/>
    <n v="6"/>
    <s v="Junio"/>
    <s v="Enel"/>
    <s v="Bocamina"/>
    <m/>
    <s v="Carbón"/>
    <n v="75469"/>
    <n v="26957.5268"/>
    <s v="Ton"/>
    <s v="SIC"/>
    <n v="70997.067862195196"/>
    <n v="5.2534828227840009E-2"/>
    <d v="1970-01-01T00:00:00"/>
    <b v="1"/>
    <b v="0"/>
    <x v="0"/>
  </r>
  <r>
    <x v="9"/>
    <n v="6"/>
    <s v="Junio"/>
    <s v="Enel"/>
    <s v="Bocamina II"/>
    <m/>
    <s v="Carbón"/>
    <n v="214727"/>
    <n v="69245.162960000001"/>
    <s v="Ton"/>
    <s v="SIC"/>
    <n v="182368.49286188543"/>
    <n v="0.134944973576448"/>
    <d v="2012-10-28T00:00:00"/>
    <b v="0"/>
    <b v="0"/>
    <x v="1"/>
  </r>
  <r>
    <x v="9"/>
    <n v="6"/>
    <s v="Junio"/>
    <s v="Guacolda"/>
    <s v="Guacolda 1"/>
    <m/>
    <s v="Carbón"/>
    <n v="63707.993999799997"/>
    <n v="23714.66368648555"/>
    <s v="Ton"/>
    <s v="SIC"/>
    <n v="62456.456023204279"/>
    <n v="4.6215136592223045E-2"/>
    <d v="1995-01-01T00:00:00"/>
    <b v="1"/>
    <b v="0"/>
    <x v="0"/>
  </r>
  <r>
    <x v="9"/>
    <n v="6"/>
    <s v="Junio"/>
    <s v="Guacolda"/>
    <s v="Guacolda 2"/>
    <m/>
    <s v="Carbón"/>
    <n v="52401.999999799998"/>
    <n v="19555.378359925366"/>
    <s v="Ton"/>
    <s v="SIC"/>
    <n v="51502.295992914478"/>
    <n v="3.8109521347822556E-2"/>
    <d v="1996-01-01T00:00:00"/>
    <b v="1"/>
    <b v="0"/>
    <x v="0"/>
  </r>
  <r>
    <x v="9"/>
    <n v="6"/>
    <s v="Junio"/>
    <s v="Guacolda"/>
    <s v="Guacolda 3"/>
    <m/>
    <s v="Carbón"/>
    <n v="83095.8"/>
    <n v="28631.8212312"/>
    <s v="Ton"/>
    <s v="SIC"/>
    <n v="75406.596831047107"/>
    <n v="5.5797693215362563E-2"/>
    <d v="2009-01-01T00:00:00"/>
    <b v="1"/>
    <b v="0"/>
    <x v="0"/>
  </r>
  <r>
    <x v="9"/>
    <n v="6"/>
    <s v="Junio"/>
    <s v="Guacolda"/>
    <s v="Guacolda 4"/>
    <m/>
    <s v="Carbón"/>
    <n v="56650"/>
    <n v="19904.544000000002"/>
    <s v="Ton"/>
    <s v="SIC"/>
    <n v="52421.880969215999"/>
    <n v="3.8789975347200009E-2"/>
    <d v="2010-01-01T00:00:00"/>
    <b v="1"/>
    <b v="0"/>
    <x v="0"/>
  </r>
  <r>
    <x v="9"/>
    <n v="6"/>
    <s v="Junio"/>
    <s v="Guacolda"/>
    <s v="Guacolda 5"/>
    <m/>
    <s v="Carbón"/>
    <n v="74482.2"/>
    <n v="26170.065792000001"/>
    <s v="Ton"/>
    <s v="SIC"/>
    <n v="68923.160154021883"/>
    <n v="5.1000224215449606E-2"/>
    <d v="2015-01-01T00:00:00"/>
    <b v="0"/>
    <b v="0"/>
    <x v="1"/>
  </r>
  <r>
    <x v="9"/>
    <n v="6"/>
    <s v="Junio"/>
    <s v="Hornitos"/>
    <s v="Termoeléctrica Hornitos"/>
    <s v="CTH"/>
    <s v="Carbón"/>
    <n v="90313"/>
    <n v="33904"/>
    <s v="Ton"/>
    <s v="SING"/>
    <n v="89291.744256000005"/>
    <n v="6.6072115200000017E-2"/>
    <d v="2011-08-05T00:00:00"/>
    <b v="0"/>
    <b v="0"/>
    <x v="1"/>
  </r>
  <r>
    <x v="9"/>
    <n v="7"/>
    <s v="Julio"/>
    <s v="Aes Gener"/>
    <s v="Campiche"/>
    <m/>
    <s v="Carbón"/>
    <n v="192245"/>
    <n v="68669.914000000004"/>
    <s v="Ton"/>
    <s v="SIC"/>
    <n v="180853.48038489601"/>
    <n v="0.13382392840320004"/>
    <d v="2013-03-15T00:00:00"/>
    <b v="0"/>
    <b v="0"/>
    <x v="1"/>
  </r>
  <r>
    <x v="9"/>
    <n v="7"/>
    <s v="Julio"/>
    <s v="Aes Gener"/>
    <s v="Termoeléctrica Norgener"/>
    <s v="NTO1"/>
    <s v="Carbón"/>
    <n v="85686.389299999995"/>
    <n v="34158.300000000003"/>
    <s v="Ton"/>
    <s v="SING"/>
    <n v="89961.485011199999"/>
    <n v="6.6567695039999999E-2"/>
    <d v="1997-04-07T00:00:00"/>
    <b v="1"/>
    <b v="0"/>
    <x v="0"/>
  </r>
  <r>
    <x v="9"/>
    <n v="7"/>
    <s v="Julio"/>
    <s v="Aes Gener"/>
    <s v="Termoeléctrica Norgener"/>
    <s v="NTO2"/>
    <s v="Carbón"/>
    <n v="63157.8848"/>
    <n v="24614"/>
    <s v="Ton"/>
    <s v="SING"/>
    <n v="64825.005696"/>
    <n v="4.7967763200000006E-2"/>
    <d v="1997-04-07T00:00:00"/>
    <b v="1"/>
    <b v="0"/>
    <x v="0"/>
  </r>
  <r>
    <x v="9"/>
    <n v="7"/>
    <s v="Julio"/>
    <s v="Aes Gener"/>
    <s v="Ventanas 1"/>
    <m/>
    <s v="Carbón"/>
    <n v="66939"/>
    <n v="26251.802324999997"/>
    <s v="Ton"/>
    <s v="SIC"/>
    <n v="69138.426718468792"/>
    <n v="5.1159512370960003E-2"/>
    <d v="1964-01-01T00:00:00"/>
    <b v="1"/>
    <b v="0"/>
    <x v="0"/>
  </r>
  <r>
    <x v="9"/>
    <n v="7"/>
    <s v="Julio"/>
    <s v="Aes Gener"/>
    <s v="Ventanas 2"/>
    <m/>
    <s v="Carbón"/>
    <n v="63143"/>
    <n v="23764.246908000001"/>
    <s v="Ton"/>
    <s v="SIC"/>
    <n v="62587.041568710913"/>
    <n v="4.6311764374310407E-2"/>
    <d v="1977-01-01T00:00:00"/>
    <b v="1"/>
    <b v="0"/>
    <x v="0"/>
  </r>
  <r>
    <x v="9"/>
    <n v="7"/>
    <s v="Julio"/>
    <s v="Andina"/>
    <s v="Termoeléctrica Andina"/>
    <s v="CTA"/>
    <s v="Carbón"/>
    <n v="109994"/>
    <n v="40191.199999999997"/>
    <s v="Ton"/>
    <s v="SING"/>
    <n v="105850.11655679999"/>
    <n v="7.8324610560000008E-2"/>
    <d v="2011-07-15T00:00:00"/>
    <b v="0"/>
    <b v="0"/>
    <x v="1"/>
  </r>
  <r>
    <x v="9"/>
    <n v="7"/>
    <s v="Julio"/>
    <s v="Angamos"/>
    <s v="Termoeléctrica Angamos"/>
    <s v="ANG2"/>
    <s v="Carbón"/>
    <n v="172017.50750000001"/>
    <n v="61458.1"/>
    <s v="Ton"/>
    <s v="SING"/>
    <n v="161859.98547839999"/>
    <n v="0.11976954528000001"/>
    <d v="2011-04-11T00:00:00"/>
    <b v="0"/>
    <b v="1"/>
    <x v="2"/>
  </r>
  <r>
    <x v="9"/>
    <n v="7"/>
    <s v="Julio"/>
    <s v="Angamos"/>
    <s v="Termoeléctrica Angamos"/>
    <s v="ANG1"/>
    <s v="Carbón"/>
    <n v="175781.39019999999"/>
    <n v="63305.3"/>
    <s v="Ton"/>
    <s v="SING"/>
    <n v="166724.8896192"/>
    <n v="0.12336936864000002"/>
    <d v="2011-04-11T00:00:00"/>
    <b v="0"/>
    <b v="1"/>
    <x v="2"/>
  </r>
  <r>
    <x v="9"/>
    <n v="7"/>
    <s v="Julio"/>
    <s v="Celta"/>
    <s v="Termoeléctrica Tarapacá"/>
    <s v="CTTAR"/>
    <s v="Carbón"/>
    <n v="54437.697999999997"/>
    <n v="22213.9"/>
    <s v="Ton"/>
    <s v="SING"/>
    <n v="58503.948729600001"/>
    <n v="4.3290448320000001E-2"/>
    <d v="1995-01-01T00:00:00"/>
    <b v="1"/>
    <b v="0"/>
    <x v="0"/>
  </r>
  <r>
    <x v="9"/>
    <n v="7"/>
    <s v="Julio"/>
    <s v="Cochrane"/>
    <s v="Cochrane"/>
    <s v="CCH1"/>
    <s v="Carbón"/>
    <n v="143073.81820000001"/>
    <n v="54254.1"/>
    <s v="Ton"/>
    <s v="SING"/>
    <n v="142887.0700224"/>
    <n v="0.10573039008000001"/>
    <d v="2016-07-09T00:00:00"/>
    <b v="0"/>
    <b v="0"/>
    <x v="1"/>
  </r>
  <r>
    <x v="9"/>
    <n v="7"/>
    <s v="Julio"/>
    <s v="Cochrane"/>
    <s v="Cochrane"/>
    <s v="CCH2"/>
    <s v="Carbón"/>
    <n v="156797.5331"/>
    <n v="59213.7"/>
    <s v="Ton"/>
    <s v="SING"/>
    <n v="155948.98999679997"/>
    <n v="0.11539565856"/>
    <d v="2016-07-09T00:00:00"/>
    <b v="0"/>
    <b v="0"/>
    <x v="1"/>
  </r>
  <r>
    <x v="9"/>
    <n v="7"/>
    <s v="Julio"/>
    <s v="Colbún"/>
    <s v="Santa María"/>
    <m/>
    <s v="Carbón"/>
    <n v="220879"/>
    <n v="71863.777814400004"/>
    <s v="Ton"/>
    <s v="SIC"/>
    <n v="189265.04453378395"/>
    <n v="0.14004813020470275"/>
    <d v="2012-08-15T00:00:00"/>
    <b v="0"/>
    <b v="0"/>
    <x v="1"/>
  </r>
  <r>
    <x v="9"/>
    <n v="7"/>
    <s v="Julio"/>
    <s v="E-Cl"/>
    <s v="Termoeléctrica Mejillones"/>
    <s v="CTM1"/>
    <s v="Carbón"/>
    <n v="23396"/>
    <n v="10677.6"/>
    <s v="Ton"/>
    <s v="SING"/>
    <n v="28121.210726400001"/>
    <n v="2.0808506880000004E-2"/>
    <d v="1998-03-31T00:00:00"/>
    <b v="1"/>
    <b v="0"/>
    <x v="0"/>
  </r>
  <r>
    <x v="9"/>
    <n v="7"/>
    <s v="Julio"/>
    <s v="E-Cl"/>
    <s v="Termoeléctrica Mejillones"/>
    <s v="CTM2"/>
    <s v="Carbón"/>
    <n v="66995"/>
    <n v="27834"/>
    <s v="Ton"/>
    <s v="SING"/>
    <n v="73305.403775999992"/>
    <n v="5.4242899200000007E-2"/>
    <d v="1998-03-31T00:00:00"/>
    <b v="1"/>
    <b v="0"/>
    <x v="0"/>
  </r>
  <r>
    <x v="9"/>
    <n v="7"/>
    <s v="Julio"/>
    <s v="E-Cl"/>
    <s v="Termoeléctrica Tocopilla"/>
    <s v="U13"/>
    <s v="Carbón"/>
    <n v="21219.0376"/>
    <n v="10116.200000000001"/>
    <s v="Ton"/>
    <s v="SING"/>
    <n v="26642.671756800002"/>
    <n v="1.9714450560000003E-2"/>
    <d v="1993-01-01T00:00:00"/>
    <b v="1"/>
    <b v="0"/>
    <x v="0"/>
  </r>
  <r>
    <x v="9"/>
    <n v="7"/>
    <s v="Julio"/>
    <s v="E-Cl"/>
    <s v="Termoeléctrica Tocopilla"/>
    <s v="U15"/>
    <s v="Carbón"/>
    <n v="38821.019399999997"/>
    <n v="15464.1"/>
    <s v="Ton"/>
    <s v="SING"/>
    <n v="40727.243462400002"/>
    <n v="3.0136438080000005E-2"/>
    <d v="1993-01-01T00:00:00"/>
    <b v="1"/>
    <b v="0"/>
    <x v="0"/>
  </r>
  <r>
    <x v="9"/>
    <n v="7"/>
    <s v="Julio"/>
    <s v="E-Cl"/>
    <s v="Termoeléctrica Tocopilla"/>
    <s v="U12"/>
    <s v="Carbón"/>
    <n v="41340.958599999998"/>
    <n v="19084.2"/>
    <s v="Ton"/>
    <s v="SING"/>
    <n v="50261.370508799999"/>
    <n v="3.7191288959999999E-2"/>
    <d v="1993-01-01T00:00:00"/>
    <b v="1"/>
    <b v="0"/>
    <x v="0"/>
  </r>
  <r>
    <x v="9"/>
    <n v="7"/>
    <s v="Julio"/>
    <s v="E-Cl"/>
    <s v="Termoeléctrica Tocopilla"/>
    <s v="U14"/>
    <s v="Carbón"/>
    <n v="37285.628400000001"/>
    <n v="15931"/>
    <s v="Ton"/>
    <s v="SING"/>
    <n v="41956.901184000002"/>
    <n v="3.1046332800000007E-2"/>
    <d v="1993-01-01T00:00:00"/>
    <b v="1"/>
    <b v="0"/>
    <x v="0"/>
  </r>
  <r>
    <x v="9"/>
    <n v="7"/>
    <s v="Julio"/>
    <s v="Eléctrica Ventanas"/>
    <s v="Nueva Ventanas"/>
    <m/>
    <s v="Carbón"/>
    <n v="192028"/>
    <n v="66797.323856000003"/>
    <s v="Ton"/>
    <s v="SIC"/>
    <n v="175921.70713588837"/>
    <n v="0.13017462473057281"/>
    <d v="2010-02-11T00:00:00"/>
    <b v="1"/>
    <b v="0"/>
    <x v="0"/>
  </r>
  <r>
    <x v="9"/>
    <n v="7"/>
    <s v="Julio"/>
    <s v="Enel"/>
    <s v="Bocamina"/>
    <m/>
    <s v="Carbón"/>
    <n v="75903"/>
    <n v="27112.551599999999"/>
    <s v="Ton"/>
    <s v="SIC"/>
    <n v="71405.35109706239"/>
    <n v="5.2836940558080005E-2"/>
    <d v="1970-01-01T00:00:00"/>
    <b v="1"/>
    <b v="0"/>
    <x v="0"/>
  </r>
  <r>
    <x v="9"/>
    <n v="7"/>
    <s v="Julio"/>
    <s v="Enel"/>
    <s v="Bocamina II"/>
    <m/>
    <s v="Carbón"/>
    <n v="227953"/>
    <n v="73510.283439999999"/>
    <s v="Ton"/>
    <s v="SIC"/>
    <n v="193601.38712572414"/>
    <n v="0.14325684036787203"/>
    <d v="2012-10-28T00:00:00"/>
    <b v="0"/>
    <b v="0"/>
    <x v="1"/>
  </r>
  <r>
    <x v="9"/>
    <n v="7"/>
    <s v="Julio"/>
    <s v="Guacolda"/>
    <s v="Guacolda 1"/>
    <m/>
    <s v="Carbón"/>
    <n v="68964"/>
    <n v="25671.159360000001"/>
    <s v="Ton"/>
    <s v="SIC"/>
    <n v="67609.208244695037"/>
    <n v="5.0027955360768005E-2"/>
    <d v="1995-01-01T00:00:00"/>
    <b v="1"/>
    <b v="0"/>
    <x v="0"/>
  </r>
  <r>
    <x v="9"/>
    <n v="7"/>
    <s v="Julio"/>
    <s v="Guacolda"/>
    <s v="Guacolda 2"/>
    <m/>
    <s v="Carbón"/>
    <n v="58161"/>
    <n v="21704.521980000001"/>
    <s v="Ton"/>
    <s v="SIC"/>
    <n v="57162.418175934719"/>
    <n v="4.2297772434624008E-2"/>
    <d v="1996-01-01T00:00:00"/>
    <b v="1"/>
    <b v="0"/>
    <x v="0"/>
  </r>
  <r>
    <x v="9"/>
    <n v="7"/>
    <s v="Julio"/>
    <s v="Guacolda"/>
    <s v="Guacolda 3"/>
    <m/>
    <s v="Carbón"/>
    <n v="83547"/>
    <n v="28787.288508000001"/>
    <s v="Ton"/>
    <s v="SIC"/>
    <n v="75816.045401133306"/>
    <n v="5.6100667844390405E-2"/>
    <d v="2009-01-01T00:00:00"/>
    <b v="1"/>
    <b v="0"/>
    <x v="0"/>
  </r>
  <r>
    <x v="9"/>
    <n v="7"/>
    <s v="Julio"/>
    <s v="Guacolda"/>
    <s v="Guacolda 4"/>
    <m/>
    <s v="Carbón"/>
    <n v="79673"/>
    <n v="27993.905280000003"/>
    <s v="Ton"/>
    <s v="SIC"/>
    <n v="73726.540555345913"/>
    <n v="5.4554522609664008E-2"/>
    <d v="2010-01-01T00:00:00"/>
    <b v="1"/>
    <b v="0"/>
    <x v="0"/>
  </r>
  <r>
    <x v="9"/>
    <n v="7"/>
    <s v="Julio"/>
    <s v="Guacolda"/>
    <s v="Guacolda 5"/>
    <m/>
    <s v="Carbón"/>
    <n v="76367"/>
    <n v="26832.309120000002"/>
    <s v="Ton"/>
    <s v="SIC"/>
    <n v="70667.286566215684"/>
    <n v="5.2290804013056011E-2"/>
    <d v="2015-01-01T00:00:00"/>
    <b v="0"/>
    <b v="0"/>
    <x v="1"/>
  </r>
  <r>
    <x v="9"/>
    <n v="7"/>
    <s v="Julio"/>
    <s v="Hornitos"/>
    <s v="Termoeléctrica Hornitos"/>
    <s v="CTH"/>
    <s v="Carbón"/>
    <n v="84977"/>
    <n v="32332.2"/>
    <s v="Ton"/>
    <s v="SING"/>
    <n v="85152.151180799992"/>
    <n v="6.3008991360000016E-2"/>
    <d v="2011-08-05T00:00:00"/>
    <b v="0"/>
    <b v="0"/>
    <x v="1"/>
  </r>
  <r>
    <x v="9"/>
    <n v="8"/>
    <s v="Agosto"/>
    <s v="Aes Gener"/>
    <s v="Campiche"/>
    <m/>
    <s v="Carbón"/>
    <n v="197453"/>
    <n v="70530.211599999995"/>
    <s v="Ton"/>
    <s v="SIC"/>
    <n v="185752.87920330238"/>
    <n v="0.13744927636608001"/>
    <d v="2013-03-15T00:00:00"/>
    <b v="0"/>
    <b v="0"/>
    <x v="1"/>
  </r>
  <r>
    <x v="9"/>
    <n v="8"/>
    <s v="Agosto"/>
    <s v="Aes Gener"/>
    <s v="Termoeléctrica Norgener"/>
    <s v="NTO2"/>
    <s v="Carbón"/>
    <n v="83471.395600000003"/>
    <n v="32626.400000000001"/>
    <s v="Ton"/>
    <s v="SING"/>
    <n v="85926.975129600003"/>
    <n v="6.3582328320000006E-2"/>
    <d v="1997-04-07T00:00:00"/>
    <b v="1"/>
    <b v="0"/>
    <x v="0"/>
  </r>
  <r>
    <x v="9"/>
    <n v="8"/>
    <s v="Agosto"/>
    <s v="Aes Gener"/>
    <s v="Termoeléctrica Norgener"/>
    <s v="NTO1"/>
    <s v="Carbón"/>
    <n v="71726.476500000004"/>
    <n v="29066.1"/>
    <s v="Ton"/>
    <s v="SING"/>
    <n v="76550.341190399995"/>
    <n v="5.664401568E-2"/>
    <d v="1997-04-07T00:00:00"/>
    <b v="1"/>
    <b v="0"/>
    <x v="0"/>
  </r>
  <r>
    <x v="9"/>
    <n v="8"/>
    <s v="Agosto"/>
    <s v="Aes Gener"/>
    <s v="Ventanas 1"/>
    <m/>
    <s v="Carbón"/>
    <n v="69067"/>
    <n v="27086.350725"/>
    <s v="Ton"/>
    <s v="SIC"/>
    <n v="71336.346795806399"/>
    <n v="5.2785880292880012E-2"/>
    <d v="1964-01-01T00:00:00"/>
    <b v="1"/>
    <b v="0"/>
    <x v="0"/>
  </r>
  <r>
    <x v="9"/>
    <n v="8"/>
    <s v="Agosto"/>
    <s v="Andina"/>
    <s v="Termoeléctrica Andina"/>
    <s v="CTA"/>
    <s v="Carbón"/>
    <n v="81506"/>
    <n v="30084.400000000001"/>
    <s v="Ton"/>
    <s v="SING"/>
    <n v="79232.201241599992"/>
    <n v="5.8628478720000009E-2"/>
    <d v="2011-07-15T00:00:00"/>
    <b v="0"/>
    <b v="0"/>
    <x v="1"/>
  </r>
  <r>
    <x v="9"/>
    <n v="8"/>
    <s v="Agosto"/>
    <s v="Angamos"/>
    <s v="Termoeléctrica Angamos"/>
    <s v="ANG1"/>
    <s v="Carbón"/>
    <n v="184528.1949"/>
    <n v="66180.5"/>
    <s v="Ton"/>
    <s v="SING"/>
    <n v="174297.20035199999"/>
    <n v="0.12897255840000002"/>
    <d v="2011-04-11T00:00:00"/>
    <b v="0"/>
    <b v="1"/>
    <x v="2"/>
  </r>
  <r>
    <x v="9"/>
    <n v="8"/>
    <s v="Agosto"/>
    <s v="Angamos"/>
    <s v="Termoeléctrica Angamos"/>
    <s v="ANG2"/>
    <s v="Carbón"/>
    <n v="178211.32"/>
    <n v="63556.3"/>
    <s v="Ton"/>
    <s v="SING"/>
    <n v="167385.93928319999"/>
    <n v="0.12385851744000001"/>
    <d v="2011-04-11T00:00:00"/>
    <b v="0"/>
    <b v="1"/>
    <x v="2"/>
  </r>
  <r>
    <x v="9"/>
    <n v="8"/>
    <s v="Agosto"/>
    <s v="Celta"/>
    <s v="Termoeléctrica Tarapacá"/>
    <s v="CTTAR"/>
    <s v="Carbón"/>
    <n v="72359.464000000007"/>
    <n v="28988.400000000001"/>
    <s v="Ton"/>
    <s v="SING"/>
    <n v="76345.705497599993"/>
    <n v="5.6492593920000007E-2"/>
    <d v="1995-01-01T00:00:00"/>
    <b v="1"/>
    <b v="0"/>
    <x v="0"/>
  </r>
  <r>
    <x v="9"/>
    <n v="8"/>
    <s v="Agosto"/>
    <s v="Cochrane"/>
    <s v="Cochrane"/>
    <s v="CCH2"/>
    <s v="Carbón"/>
    <n v="148068.00450000001"/>
    <n v="56485.599999999999"/>
    <s v="Ton"/>
    <s v="SING"/>
    <n v="148764.0912384"/>
    <n v="0.11007913728000002"/>
    <d v="2016-07-09T00:00:00"/>
    <b v="0"/>
    <b v="0"/>
    <x v="1"/>
  </r>
  <r>
    <x v="9"/>
    <n v="8"/>
    <s v="Agosto"/>
    <s v="Cochrane"/>
    <s v="Cochrane"/>
    <s v="CCH1"/>
    <s v="Carbón"/>
    <n v="153327.3965"/>
    <n v="58117.599999999999"/>
    <s v="Ton"/>
    <s v="SING"/>
    <n v="153062.23088639998"/>
    <n v="0.11325957888"/>
    <d v="2016-07-09T00:00:00"/>
    <b v="0"/>
    <b v="0"/>
    <x v="1"/>
  </r>
  <r>
    <x v="9"/>
    <n v="8"/>
    <s v="Agosto"/>
    <s v="Colbún"/>
    <s v="Santa María"/>
    <m/>
    <s v="Carbón"/>
    <n v="265648"/>
    <n v="86429.533132799988"/>
    <s v="Ton"/>
    <s v="SIC"/>
    <n v="227626.34994866254"/>
    <n v="0.16843387416920064"/>
    <d v="2012-08-15T00:00:00"/>
    <b v="0"/>
    <b v="0"/>
    <x v="1"/>
  </r>
  <r>
    <x v="9"/>
    <n v="8"/>
    <s v="Agosto"/>
    <s v="E-Cl"/>
    <s v="Termoeléctrica Mejillones"/>
    <s v="CTM1"/>
    <s v="Carbón"/>
    <n v="2946"/>
    <n v="1342.2"/>
    <s v="Ton"/>
    <s v="SING"/>
    <n v="3534.9038208000002"/>
    <n v="2.6156793600000004E-3"/>
    <d v="1998-03-31T00:00:00"/>
    <b v="1"/>
    <b v="0"/>
    <x v="0"/>
  </r>
  <r>
    <x v="9"/>
    <n v="8"/>
    <s v="Agosto"/>
    <s v="E-Cl"/>
    <s v="Termoeléctrica Mejillones"/>
    <s v="CTM2"/>
    <s v="Carbón"/>
    <n v="69538"/>
    <n v="28796.799999999999"/>
    <s v="Ton"/>
    <s v="SING"/>
    <n v="75841.095475199996"/>
    <n v="5.6119203840000007E-2"/>
    <d v="1998-03-31T00:00:00"/>
    <b v="1"/>
    <b v="0"/>
    <x v="0"/>
  </r>
  <r>
    <x v="9"/>
    <n v="8"/>
    <s v="Agosto"/>
    <s v="E-Cl"/>
    <s v="Termoeléctrica Tocopilla"/>
    <s v="U14"/>
    <s v="Carbón"/>
    <n v="59486.799899999998"/>
    <n v="25521.9"/>
    <s v="Ton"/>
    <s v="SING"/>
    <n v="67216.109241600003"/>
    <n v="4.9737078720000008E-2"/>
    <d v="1993-01-01T00:00:00"/>
    <b v="1"/>
    <b v="0"/>
    <x v="0"/>
  </r>
  <r>
    <x v="9"/>
    <n v="8"/>
    <s v="Agosto"/>
    <s v="E-Cl"/>
    <s v="Termoeléctrica Tocopilla"/>
    <s v="U15"/>
    <s v="Carbón"/>
    <n v="62648.311099999999"/>
    <n v="25140.7"/>
    <s v="Ton"/>
    <s v="SING"/>
    <n v="66212.156524799997"/>
    <n v="4.899419616000001E-2"/>
    <d v="1993-01-01T00:00:00"/>
    <b v="1"/>
    <b v="0"/>
    <x v="0"/>
  </r>
  <r>
    <x v="9"/>
    <n v="8"/>
    <s v="Agosto"/>
    <s v="E-Cl"/>
    <s v="Termoeléctrica Tocopilla"/>
    <s v="U12"/>
    <s v="Carbón"/>
    <n v="40491.416499999999"/>
    <n v="18724.400000000001"/>
    <s v="Ton"/>
    <s v="SING"/>
    <n v="49313.778201600006"/>
    <n v="3.649011072000001E-2"/>
    <d v="1993-01-01T00:00:00"/>
    <b v="1"/>
    <b v="0"/>
    <x v="0"/>
  </r>
  <r>
    <x v="9"/>
    <n v="8"/>
    <s v="Agosto"/>
    <s v="E-Cl"/>
    <s v="Termoeléctrica Tocopilla"/>
    <s v="U13"/>
    <s v="Carbón"/>
    <n v="32427.014500000001"/>
    <n v="15454.5"/>
    <s v="Ton"/>
    <s v="SING"/>
    <n v="40701.960288000002"/>
    <n v="3.0117729600000004E-2"/>
    <d v="1993-01-01T00:00:00"/>
    <b v="1"/>
    <b v="0"/>
    <x v="0"/>
  </r>
  <r>
    <x v="9"/>
    <n v="8"/>
    <s v="Agosto"/>
    <s v="Eléctrica Ventanas"/>
    <s v="Nueva Ventanas"/>
    <m/>
    <s v="Carbón"/>
    <n v="199494"/>
    <n v="69394.386887999994"/>
    <s v="Ton"/>
    <s v="SIC"/>
    <n v="182761.4985489976"/>
    <n v="0.1352357811673344"/>
    <d v="2010-02-11T00:00:00"/>
    <b v="1"/>
    <b v="0"/>
    <x v="0"/>
  </r>
  <r>
    <x v="9"/>
    <n v="8"/>
    <s v="Agosto"/>
    <s v="Enel"/>
    <s v="Bocamina"/>
    <m/>
    <s v="Carbón"/>
    <n v="76273"/>
    <n v="27244.7156"/>
    <s v="Ton"/>
    <s v="SIC"/>
    <n v="71753.426665958395"/>
    <n v="5.309450176128E-2"/>
    <d v="1970-01-01T00:00:00"/>
    <b v="1"/>
    <b v="0"/>
    <x v="0"/>
  </r>
  <r>
    <x v="9"/>
    <n v="8"/>
    <s v="Agosto"/>
    <s v="Enel"/>
    <s v="Bocamina II"/>
    <m/>
    <s v="Carbón"/>
    <n v="190585"/>
    <n v="61459.8508"/>
    <s v="Ton"/>
    <s v="SIC"/>
    <n v="161864.59649733119"/>
    <n v="0.11977295723904001"/>
    <d v="2012-10-28T00:00:00"/>
    <b v="0"/>
    <b v="0"/>
    <x v="1"/>
  </r>
  <r>
    <x v="9"/>
    <n v="8"/>
    <s v="Agosto"/>
    <s v="Guacolda"/>
    <s v="Guacolda 1"/>
    <m/>
    <s v="Carbón"/>
    <n v="70696.959999999992"/>
    <n v="26316.236390399998"/>
    <s v="Ton"/>
    <s v="SIC"/>
    <n v="69308.124396886415"/>
    <n v="5.1285081477611523E-2"/>
    <d v="1995-01-01T00:00:00"/>
    <b v="1"/>
    <b v="0"/>
    <x v="0"/>
  </r>
  <r>
    <x v="9"/>
    <n v="8"/>
    <s v="Agosto"/>
    <s v="Guacolda"/>
    <s v="Guacolda 2"/>
    <m/>
    <s v="Carbón"/>
    <n v="24259"/>
    <n v="9052.9736200000007"/>
    <s v="Ton"/>
    <s v="SIC"/>
    <n v="23842.490715943681"/>
    <n v="1.7642434990656004E-2"/>
    <d v="1996-01-01T00:00:00"/>
    <b v="1"/>
    <b v="0"/>
    <x v="0"/>
  </r>
  <r>
    <x v="9"/>
    <n v="8"/>
    <s v="Agosto"/>
    <s v="Guacolda"/>
    <s v="Guacolda 3"/>
    <m/>
    <s v="Carbón"/>
    <n v="90765"/>
    <n v="31274.351460000005"/>
    <s v="Ton"/>
    <s v="SIC"/>
    <n v="82366.133563549447"/>
    <n v="6.0947456125248017E-2"/>
    <d v="2009-01-01T00:00:00"/>
    <b v="1"/>
    <b v="0"/>
    <x v="0"/>
  </r>
  <r>
    <x v="9"/>
    <n v="8"/>
    <s v="Agosto"/>
    <s v="Guacolda"/>
    <s v="Guacolda 4"/>
    <m/>
    <s v="Carbón"/>
    <n v="77758"/>
    <n v="27321.050880000003"/>
    <s v="Ton"/>
    <s v="SIC"/>
    <n v="71954.468144824321"/>
    <n v="5.3243263954944012E-2"/>
    <d v="2010-01-01T00:00:00"/>
    <b v="1"/>
    <b v="0"/>
    <x v="0"/>
  </r>
  <r>
    <x v="9"/>
    <n v="8"/>
    <s v="Agosto"/>
    <s v="Guacolda"/>
    <s v="Guacolda 5"/>
    <m/>
    <s v="Carbón"/>
    <n v="65357"/>
    <n v="22963.835520000001"/>
    <s v="Ton"/>
    <s v="SIC"/>
    <n v="60479.026910945286"/>
    <n v="4.4751922661376009E-2"/>
    <d v="2015-01-01T00:00:00"/>
    <b v="0"/>
    <b v="0"/>
    <x v="1"/>
  </r>
  <r>
    <x v="9"/>
    <n v="8"/>
    <s v="Agosto"/>
    <s v="Hornitos"/>
    <s v="Termoeléctrica Hornitos"/>
    <s v="CTH"/>
    <s v="Carbón"/>
    <n v="70082"/>
    <n v="26761.8"/>
    <s v="Ton"/>
    <s v="SING"/>
    <n v="70481.589235199994"/>
    <n v="5.2153395839999998E-2"/>
    <d v="2011-08-05T00:00:00"/>
    <b v="0"/>
    <b v="0"/>
    <x v="1"/>
  </r>
  <r>
    <x v="9"/>
    <n v="9"/>
    <s v="Septiembre"/>
    <s v="Aes Gener"/>
    <s v="Campiche"/>
    <m/>
    <s v="Carbón"/>
    <n v="166847"/>
    <n v="59597.748399999997"/>
    <s v="Ton"/>
    <s v="SIC"/>
    <n v="156960.44444213758"/>
    <n v="0.11614409208192"/>
    <d v="2013-03-15T00:00:00"/>
    <b v="0"/>
    <b v="0"/>
    <x v="1"/>
  </r>
  <r>
    <x v="9"/>
    <n v="9"/>
    <s v="Septiembre"/>
    <s v="Aes Gener"/>
    <s v="Termoeléctrica Norgener"/>
    <s v="NTO2"/>
    <s v="Carbón"/>
    <n v="89347.477599999998"/>
    <n v="34621.9"/>
    <s v="Ton"/>
    <s v="SING"/>
    <n v="91182.451641599997"/>
    <n v="6.7471158720000007E-2"/>
    <d v="1997-04-07T00:00:00"/>
    <b v="1"/>
    <b v="0"/>
    <x v="0"/>
  </r>
  <r>
    <x v="9"/>
    <n v="9"/>
    <s v="Septiembre"/>
    <s v="Aes Gener"/>
    <s v="Termoeléctrica Norgener"/>
    <s v="NTO1"/>
    <s v="Carbón"/>
    <n v="79095.008499999996"/>
    <n v="31665.7"/>
    <s v="Ton"/>
    <s v="SING"/>
    <n v="83396.814124799988"/>
    <n v="6.1710116160000009E-2"/>
    <d v="1997-04-07T00:00:00"/>
    <b v="1"/>
    <b v="0"/>
    <x v="0"/>
  </r>
  <r>
    <x v="9"/>
    <n v="9"/>
    <s v="Septiembre"/>
    <s v="Aes Gener"/>
    <s v="Ventanas 1"/>
    <m/>
    <s v="Carbón"/>
    <n v="47773"/>
    <n v="18735.376274999999"/>
    <s v="Ton"/>
    <s v="SIC"/>
    <n v="49342.686021921589"/>
    <n v="3.6511501284719999E-2"/>
    <d v="1964-01-01T00:00:00"/>
    <b v="1"/>
    <b v="0"/>
    <x v="0"/>
  </r>
  <r>
    <x v="9"/>
    <n v="9"/>
    <s v="Septiembre"/>
    <s v="Andina"/>
    <s v="Termoeléctrica Andina"/>
    <s v="CTA"/>
    <s v="Carbón"/>
    <n v="86510"/>
    <n v="32058.3"/>
    <s v="Ton"/>
    <s v="SING"/>
    <n v="84430.790611199991"/>
    <n v="6.2475215040000004E-2"/>
    <d v="2011-07-15T00:00:00"/>
    <b v="0"/>
    <b v="0"/>
    <x v="1"/>
  </r>
  <r>
    <x v="9"/>
    <n v="9"/>
    <s v="Septiembre"/>
    <s v="Angamos"/>
    <s v="Termoeléctrica Angamos"/>
    <s v="ANG2"/>
    <s v="Carbón"/>
    <n v="131172.35519999999"/>
    <n v="46893.599999999999"/>
    <s v="Ton"/>
    <s v="SING"/>
    <n v="123501.9861504"/>
    <n v="9.1386247680000005E-2"/>
    <d v="2011-04-11T00:00:00"/>
    <b v="0"/>
    <b v="1"/>
    <x v="2"/>
  </r>
  <r>
    <x v="9"/>
    <n v="9"/>
    <s v="Septiembre"/>
    <s v="Angamos"/>
    <s v="Termoeléctrica Angamos"/>
    <s v="ANG1"/>
    <s v="Carbón"/>
    <n v="155037.63510000001"/>
    <n v="55945"/>
    <s v="Ton"/>
    <s v="SING"/>
    <n v="147340.33247999998"/>
    <n v="0.10902561600000002"/>
    <d v="2011-04-11T00:00:00"/>
    <b v="0"/>
    <b v="1"/>
    <x v="2"/>
  </r>
  <r>
    <x v="9"/>
    <n v="9"/>
    <s v="Septiembre"/>
    <s v="Celta"/>
    <s v="Termoeléctrica Tarapacá"/>
    <s v="CTTAR"/>
    <s v="Carbón"/>
    <n v="63868.173999999999"/>
    <n v="25639.5"/>
    <s v="Ton"/>
    <s v="SING"/>
    <n v="67525.828127999994"/>
    <n v="4.9966257600000008E-2"/>
    <d v="1995-01-01T00:00:00"/>
    <b v="1"/>
    <b v="0"/>
    <x v="0"/>
  </r>
  <r>
    <x v="9"/>
    <n v="9"/>
    <s v="Septiembre"/>
    <s v="Cochrane"/>
    <s v="Cochrane"/>
    <s v="CCH1"/>
    <s v="Carbón"/>
    <n v="134460.66699999999"/>
    <n v="50962.9"/>
    <s v="Ton"/>
    <s v="SING"/>
    <n v="134219.1550656"/>
    <n v="9.9316499520000018E-2"/>
    <d v="2016-07-09T00:00:00"/>
    <b v="0"/>
    <b v="0"/>
    <x v="1"/>
  </r>
  <r>
    <x v="9"/>
    <n v="9"/>
    <s v="Septiembre"/>
    <s v="Cochrane"/>
    <s v="Cochrane"/>
    <s v="CCH2"/>
    <s v="Carbón"/>
    <n v="144417.9762"/>
    <n v="54894.8"/>
    <s v="Ton"/>
    <s v="SING"/>
    <n v="144574.45854719999"/>
    <n v="0.10697898624000002"/>
    <d v="2016-07-09T00:00:00"/>
    <b v="0"/>
    <b v="0"/>
    <x v="1"/>
  </r>
  <r>
    <x v="9"/>
    <n v="9"/>
    <s v="Septiembre"/>
    <s v="Colbún"/>
    <s v="Santa María"/>
    <m/>
    <s v="Carbón"/>
    <n v="260400"/>
    <n v="84722.077439999994"/>
    <s v="Ton"/>
    <s v="SIC"/>
    <n v="223129.48535894012"/>
    <n v="0.16510638451507201"/>
    <d v="2012-08-15T00:00:00"/>
    <b v="0"/>
    <b v="0"/>
    <x v="1"/>
  </r>
  <r>
    <x v="9"/>
    <n v="9"/>
    <s v="Septiembre"/>
    <s v="E-Cl"/>
    <s v="Termoeléctrica Mejillones"/>
    <s v="CTM2"/>
    <s v="Carbón"/>
    <n v="65855"/>
    <n v="27337.200000000001"/>
    <s v="Ton"/>
    <s v="SING"/>
    <n v="71996.999500799997"/>
    <n v="5.3274735360000006E-2"/>
    <d v="1998-03-31T00:00:00"/>
    <b v="1"/>
    <b v="0"/>
    <x v="0"/>
  </r>
  <r>
    <x v="9"/>
    <n v="9"/>
    <s v="Septiembre"/>
    <s v="E-Cl"/>
    <s v="Termoeléctrica Mejillones"/>
    <s v="CTM1"/>
    <s v="Carbón"/>
    <n v="28504"/>
    <n v="12929.6"/>
    <s v="Ton"/>
    <s v="SING"/>
    <n v="34052.222054399994"/>
    <n v="2.5197204479999999E-2"/>
    <d v="1998-03-31T00:00:00"/>
    <b v="1"/>
    <b v="0"/>
    <x v="0"/>
  </r>
  <r>
    <x v="9"/>
    <n v="9"/>
    <s v="Septiembre"/>
    <s v="E-Cl"/>
    <s v="Termoeléctrica Tocopilla"/>
    <s v="U13"/>
    <s v="Carbón"/>
    <n v="36938.428800000002"/>
    <n v="17577.7"/>
    <s v="Ton"/>
    <s v="SING"/>
    <n v="46293.755692799998"/>
    <n v="3.4255421760000002E-2"/>
    <d v="1993-01-01T00:00:00"/>
    <b v="1"/>
    <b v="0"/>
    <x v="0"/>
  </r>
  <r>
    <x v="9"/>
    <n v="9"/>
    <s v="Septiembre"/>
    <s v="E-Cl"/>
    <s v="Termoeléctrica Tocopilla"/>
    <s v="U15"/>
    <s v="Carbón"/>
    <n v="65179.575199999999"/>
    <n v="26113.8"/>
    <s v="Ton"/>
    <s v="SING"/>
    <n v="68774.974963200002"/>
    <n v="5.0890573440000003E-2"/>
    <d v="1993-01-01T00:00:00"/>
    <b v="1"/>
    <b v="0"/>
    <x v="0"/>
  </r>
  <r>
    <x v="9"/>
    <n v="9"/>
    <s v="Septiembre"/>
    <s v="E-Cl"/>
    <s v="Termoeléctrica Tocopilla"/>
    <s v="U14"/>
    <s v="Carbón"/>
    <n v="65343.4859"/>
    <n v="27828"/>
    <s v="Ton"/>
    <s v="SING"/>
    <n v="73289.601792000001"/>
    <n v="5.4231206400000002E-2"/>
    <d v="1993-01-01T00:00:00"/>
    <b v="1"/>
    <b v="0"/>
    <x v="0"/>
  </r>
  <r>
    <x v="9"/>
    <n v="9"/>
    <s v="Septiembre"/>
    <s v="E-Cl"/>
    <s v="Termoeléctrica Tocopilla"/>
    <s v="U12"/>
    <s v="Carbón"/>
    <n v="40245.023399999998"/>
    <n v="18565.2"/>
    <s v="Ton"/>
    <s v="SING"/>
    <n v="48894.498892800002"/>
    <n v="3.6179861760000008E-2"/>
    <d v="1993-01-01T00:00:00"/>
    <b v="1"/>
    <b v="0"/>
    <x v="0"/>
  </r>
  <r>
    <x v="9"/>
    <n v="9"/>
    <s v="Septiembre"/>
    <s v="Eléctrica Ventanas"/>
    <s v="Nueva Ventanas"/>
    <m/>
    <s v="Carbón"/>
    <n v="178814"/>
    <n v="62200.807528000005"/>
    <s v="Ton"/>
    <s v="SIC"/>
    <n v="163816.02755742258"/>
    <n v="0.12121693371056642"/>
    <d v="2010-02-11T00:00:00"/>
    <b v="1"/>
    <b v="0"/>
    <x v="0"/>
  </r>
  <r>
    <x v="9"/>
    <n v="9"/>
    <s v="Septiembre"/>
    <s v="Enel"/>
    <s v="Bocamina"/>
    <m/>
    <s v="Carbón"/>
    <n v="68232"/>
    <n v="24372.470399999998"/>
    <s v="Ton"/>
    <s v="SIC"/>
    <n v="64188.897883545586"/>
    <n v="4.7497070315520001E-2"/>
    <d v="1970-01-01T00:00:00"/>
    <b v="1"/>
    <b v="0"/>
    <x v="0"/>
  </r>
  <r>
    <x v="9"/>
    <n v="9"/>
    <s v="Septiembre"/>
    <s v="Enel"/>
    <s v="Bocamina II"/>
    <m/>
    <s v="Carbón"/>
    <n v="155515"/>
    <n v="50150.477200000001"/>
    <s v="Ton"/>
    <s v="SIC"/>
    <n v="132079.50638446081"/>
    <n v="9.7733249967360006E-2"/>
    <d v="2012-10-28T00:00:00"/>
    <b v="0"/>
    <b v="0"/>
    <x v="1"/>
  </r>
  <r>
    <x v="9"/>
    <n v="9"/>
    <s v="Septiembre"/>
    <s v="Guacolda"/>
    <s v="Guacolda 1"/>
    <m/>
    <s v="Carbón"/>
    <n v="56893"/>
    <n v="21177.850319999998"/>
    <s v="Ton"/>
    <s v="SIC"/>
    <n v="55775.341985172476"/>
    <n v="4.1271394703616002E-2"/>
    <d v="1995-01-01T00:00:00"/>
    <b v="1"/>
    <b v="0"/>
    <x v="0"/>
  </r>
  <r>
    <x v="9"/>
    <n v="9"/>
    <s v="Septiembre"/>
    <s v="Guacolda"/>
    <s v="Guacolda 2"/>
    <m/>
    <s v="Carbón"/>
    <n v="808.00000002000002"/>
    <n v="301.52944000746362"/>
    <s v="Ton"/>
    <s v="SIC"/>
    <n v="794.12723108781654"/>
    <n v="5.8762057268654507E-4"/>
    <d v="1996-01-01T00:00:00"/>
    <b v="1"/>
    <b v="0"/>
    <x v="0"/>
  </r>
  <r>
    <x v="9"/>
    <n v="9"/>
    <s v="Septiembre"/>
    <s v="Guacolda"/>
    <s v="Guacolda 3"/>
    <m/>
    <s v="Carbón"/>
    <n v="81583"/>
    <n v="28110.564812000004"/>
    <s v="Ton"/>
    <s v="SIC"/>
    <n v="74033.782565031172"/>
    <n v="5.4781868705625611E-2"/>
    <d v="2009-01-01T00:00:00"/>
    <b v="1"/>
    <b v="0"/>
    <x v="0"/>
  </r>
  <r>
    <x v="9"/>
    <n v="9"/>
    <s v="Septiembre"/>
    <s v="Guacolda"/>
    <s v="Guacolda 4"/>
    <m/>
    <s v="Carbón"/>
    <n v="64929"/>
    <n v="22813.453440000001"/>
    <s v="Ton"/>
    <s v="SIC"/>
    <n v="60082.971040604163"/>
    <n v="4.4458858063872009E-2"/>
    <d v="2010-01-01T00:00:00"/>
    <b v="1"/>
    <b v="0"/>
    <x v="0"/>
  </r>
  <r>
    <x v="9"/>
    <n v="9"/>
    <s v="Septiembre"/>
    <s v="Guacolda"/>
    <s v="Guacolda 5"/>
    <m/>
    <s v="Carbón"/>
    <n v="78625"/>
    <n v="27625.68"/>
    <s v="Ton"/>
    <s v="SIC"/>
    <n v="72756.758891520003"/>
    <n v="5.383692518400001E-2"/>
    <d v="2015-01-01T00:00:00"/>
    <b v="0"/>
    <b v="0"/>
    <x v="1"/>
  </r>
  <r>
    <x v="9"/>
    <n v="9"/>
    <s v="Septiembre"/>
    <s v="Hornitos"/>
    <s v="Termoeléctrica Hornitos"/>
    <s v="CTH"/>
    <s v="Carbón"/>
    <n v="54145"/>
    <n v="20816.8"/>
    <s v="Ton"/>
    <s v="SING"/>
    <n v="54824.456755200001"/>
    <n v="4.0567779840000005E-2"/>
    <d v="2011-08-05T00:00:00"/>
    <b v="0"/>
    <b v="0"/>
    <x v="1"/>
  </r>
  <r>
    <x v="9"/>
    <n v="10"/>
    <s v="Octubre"/>
    <s v="Aes Gener"/>
    <s v="Campiche"/>
    <m/>
    <s v="Carbón"/>
    <n v="82372"/>
    <n v="29423.278399999999"/>
    <s v="Ton"/>
    <s v="SIC"/>
    <n v="77491.029084057591"/>
    <n v="5.7340084945920002E-2"/>
    <d v="2013-03-15T00:00:00"/>
    <b v="0"/>
    <b v="0"/>
    <x v="1"/>
  </r>
  <r>
    <x v="9"/>
    <n v="10"/>
    <s v="Octubre"/>
    <s v="Aes Gener"/>
    <s v="Termoeléctrica Norgener"/>
    <s v="NTO2"/>
    <s v="Carbón"/>
    <n v="86942.206699999995"/>
    <n v="33866"/>
    <s v="Ton"/>
    <s v="SING"/>
    <n v="89191.665023999987"/>
    <n v="6.5998060800000008E-2"/>
    <d v="1997-04-07T00:00:00"/>
    <b v="1"/>
    <b v="0"/>
    <x v="0"/>
  </r>
  <r>
    <x v="9"/>
    <n v="10"/>
    <s v="Octubre"/>
    <s v="Aes Gener"/>
    <s v="Termoeléctrica Norgener"/>
    <s v="NTO1"/>
    <s v="Carbón"/>
    <n v="80880.301099999997"/>
    <n v="32285.9"/>
    <s v="Ton"/>
    <s v="SING"/>
    <n v="85030.212537600004"/>
    <n v="6.291876192000001E-2"/>
    <d v="1997-04-07T00:00:00"/>
    <b v="1"/>
    <b v="0"/>
    <x v="0"/>
  </r>
  <r>
    <x v="9"/>
    <n v="10"/>
    <s v="Octubre"/>
    <s v="Aes Gener"/>
    <s v="Ventanas 1"/>
    <m/>
    <s v="Carbón"/>
    <n v="11774"/>
    <n v="4617.4684499999994"/>
    <s v="Ton"/>
    <s v="SIC"/>
    <n v="12160.8604279008"/>
    <n v="8.9985225153600013E-3"/>
    <d v="1964-01-01T00:00:00"/>
    <b v="1"/>
    <b v="0"/>
    <x v="0"/>
  </r>
  <r>
    <x v="9"/>
    <n v="10"/>
    <s v="Octubre"/>
    <s v="Aes Gener"/>
    <s v="Ventanas 2"/>
    <m/>
    <s v="Carbón"/>
    <n v="89430"/>
    <n v="33657.517079999998"/>
    <s v="Ton"/>
    <s v="SIC"/>
    <n v="88642.591062981111"/>
    <n v="6.5591769285504004E-2"/>
    <d v="1977-01-01T00:00:00"/>
    <b v="1"/>
    <b v="0"/>
    <x v="0"/>
  </r>
  <r>
    <x v="9"/>
    <n v="10"/>
    <s v="Octubre"/>
    <s v="Andina"/>
    <s v="Termoeléctrica Andina"/>
    <s v="CTA"/>
    <s v="Carbón"/>
    <n v="84152"/>
    <n v="31074.7"/>
    <s v="Ton"/>
    <s v="SING"/>
    <n v="81840.318700799995"/>
    <n v="6.0558375360000007E-2"/>
    <d v="2011-07-15T00:00:00"/>
    <b v="0"/>
    <b v="0"/>
    <x v="1"/>
  </r>
  <r>
    <x v="9"/>
    <n v="10"/>
    <s v="Octubre"/>
    <s v="Angamos"/>
    <s v="Termoeléctrica Angamos"/>
    <s v="ANG2"/>
    <s v="Carbón"/>
    <n v="119650.53170000001"/>
    <n v="42743.199999999997"/>
    <s v="Ton"/>
    <s v="SING"/>
    <n v="112571.22708479998"/>
    <n v="8.329794816000001E-2"/>
    <d v="2011-04-11T00:00:00"/>
    <b v="0"/>
    <b v="1"/>
    <x v="2"/>
  </r>
  <r>
    <x v="9"/>
    <n v="10"/>
    <s v="Octubre"/>
    <s v="Angamos"/>
    <s v="Termoeléctrica Angamos"/>
    <s v="ANG1"/>
    <s v="Carbón"/>
    <n v="152559.2113"/>
    <n v="54917.5"/>
    <s v="Ton"/>
    <s v="SING"/>
    <n v="144634.24271999998"/>
    <n v="0.10702322400000001"/>
    <d v="2011-04-11T00:00:00"/>
    <b v="0"/>
    <b v="1"/>
    <x v="2"/>
  </r>
  <r>
    <x v="9"/>
    <n v="10"/>
    <s v="Octubre"/>
    <s v="Celta"/>
    <s v="Termoeléctrica Tarapacá"/>
    <s v="CTTAR"/>
    <s v="Carbón"/>
    <n v="61591.324999999997"/>
    <n v="24550.2"/>
    <s v="Ton"/>
    <s v="SING"/>
    <n v="64656.9779328"/>
    <n v="4.7843429760000007E-2"/>
    <d v="1995-01-01T00:00:00"/>
    <b v="1"/>
    <b v="0"/>
    <x v="0"/>
  </r>
  <r>
    <x v="9"/>
    <n v="10"/>
    <s v="Octubre"/>
    <s v="Cochrane"/>
    <s v="Cochrane"/>
    <s v="CCH1"/>
    <s v="Carbón"/>
    <n v="159854.84419999999"/>
    <n v="60240"/>
    <s v="Ton"/>
    <s v="SING"/>
    <n v="158651.91936"/>
    <n v="0.117395712"/>
    <d v="2016-07-09T00:00:00"/>
    <b v="0"/>
    <b v="0"/>
    <x v="1"/>
  </r>
  <r>
    <x v="9"/>
    <n v="10"/>
    <s v="Octubre"/>
    <s v="Cochrane"/>
    <s v="Cochrane"/>
    <s v="CCH2"/>
    <s v="Carbón"/>
    <n v="154567.0722"/>
    <n v="58575.4"/>
    <s v="Ton"/>
    <s v="SING"/>
    <n v="154267.92226560001"/>
    <n v="0.11415173952000002"/>
    <d v="2016-07-09T00:00:00"/>
    <b v="0"/>
    <b v="0"/>
    <x v="1"/>
  </r>
  <r>
    <x v="9"/>
    <n v="10"/>
    <s v="Octubre"/>
    <s v="Colbún"/>
    <s v="Santa María"/>
    <m/>
    <s v="Carbón"/>
    <n v="220754"/>
    <n v="71823.1086144"/>
    <s v="Ton"/>
    <s v="SIC"/>
    <n v="189157.93552583514"/>
    <n v="0.13996887406774275"/>
    <d v="2012-08-15T00:00:00"/>
    <b v="0"/>
    <b v="0"/>
    <x v="1"/>
  </r>
  <r>
    <x v="9"/>
    <n v="10"/>
    <s v="Octubre"/>
    <s v="E-Cl"/>
    <s v="Termoeléctrica Mejillones"/>
    <s v="CTM1"/>
    <s v="Carbón"/>
    <n v="40339"/>
    <n v="18075.5"/>
    <s v="Ton"/>
    <s v="SING"/>
    <n v="47604.793632000001"/>
    <n v="3.5225534400000001E-2"/>
    <d v="1998-03-31T00:00:00"/>
    <b v="1"/>
    <b v="0"/>
    <x v="0"/>
  </r>
  <r>
    <x v="9"/>
    <n v="10"/>
    <s v="Octubre"/>
    <s v="E-Cl"/>
    <s v="Termoeléctrica Mejillones"/>
    <s v="CTM2"/>
    <s v="Carbón"/>
    <n v="51606"/>
    <n v="21233.200000000001"/>
    <s v="Ton"/>
    <s v="SING"/>
    <n v="55921.114444799998"/>
    <n v="4.1379260160000007E-2"/>
    <d v="1998-03-31T00:00:00"/>
    <b v="1"/>
    <b v="0"/>
    <x v="0"/>
  </r>
  <r>
    <x v="9"/>
    <n v="10"/>
    <s v="Octubre"/>
    <s v="E-Cl"/>
    <s v="Termoeléctrica Tocopilla"/>
    <s v="U13"/>
    <s v="Carbón"/>
    <n v="37060.190199999997"/>
    <n v="17594.5"/>
    <s v="Ton"/>
    <s v="SING"/>
    <n v="46338.001247999993"/>
    <n v="3.4288161600000006E-2"/>
    <d v="1993-01-01T00:00:00"/>
    <b v="1"/>
    <b v="0"/>
    <x v="0"/>
  </r>
  <r>
    <x v="9"/>
    <n v="10"/>
    <s v="Octubre"/>
    <s v="E-Cl"/>
    <s v="Termoeléctrica Tocopilla"/>
    <s v="U12"/>
    <s v="Carbón"/>
    <n v="42862.155100000004"/>
    <n v="19693.099999999999"/>
    <s v="Ton"/>
    <s v="SING"/>
    <n v="51865.008518399998"/>
    <n v="3.8377913280000002E-2"/>
    <d v="1993-01-01T00:00:00"/>
    <b v="1"/>
    <b v="0"/>
    <x v="0"/>
  </r>
  <r>
    <x v="9"/>
    <n v="10"/>
    <s v="Octubre"/>
    <s v="E-Cl"/>
    <s v="Termoeléctrica Tocopilla"/>
    <s v="U15"/>
    <s v="Carbón"/>
    <n v="63441.328399999999"/>
    <n v="25349"/>
    <s v="Ton"/>
    <s v="SING"/>
    <n v="66760.748736000009"/>
    <n v="4.940013120000001E-2"/>
    <d v="1993-01-01T00:00:00"/>
    <b v="1"/>
    <b v="0"/>
    <x v="0"/>
  </r>
  <r>
    <x v="9"/>
    <n v="10"/>
    <s v="Octubre"/>
    <s v="E-Cl"/>
    <s v="Termoeléctrica Tocopilla"/>
    <s v="U14"/>
    <s v="Carbón"/>
    <n v="65656.582800000004"/>
    <n v="28051.8"/>
    <s v="Ton"/>
    <s v="SING"/>
    <n v="73879.015795199986"/>
    <n v="5.4667347839999998E-2"/>
    <d v="1993-01-01T00:00:00"/>
    <b v="1"/>
    <b v="0"/>
    <x v="0"/>
  </r>
  <r>
    <x v="9"/>
    <n v="10"/>
    <s v="Octubre"/>
    <s v="Eléctrica Ventanas"/>
    <s v="Nueva Ventanas"/>
    <m/>
    <s v="Carbón"/>
    <n v="81232"/>
    <n v="28256.713663999999"/>
    <s v="Ton"/>
    <s v="SIC"/>
    <n v="74418.689535184894"/>
    <n v="5.5066683588403199E-2"/>
    <d v="2010-02-11T00:00:00"/>
    <b v="1"/>
    <b v="0"/>
    <x v="0"/>
  </r>
  <r>
    <x v="9"/>
    <n v="10"/>
    <s v="Octubre"/>
    <s v="Enel"/>
    <s v="Bocamina II"/>
    <m/>
    <s v="Carbón"/>
    <n v="140"/>
    <n v="45.147200000000005"/>
    <s v="Ton"/>
    <s v="SIC"/>
    <n v="118.90255534079999"/>
    <n v="8.7982863360000014E-5"/>
    <d v="2012-10-28T00:00:00"/>
    <b v="0"/>
    <b v="0"/>
    <x v="1"/>
  </r>
  <r>
    <x v="9"/>
    <n v="10"/>
    <s v="Octubre"/>
    <s v="Guacolda"/>
    <s v="Guacolda 1"/>
    <m/>
    <s v="Carbón"/>
    <n v="36002.000000300002"/>
    <n v="13401.384480111672"/>
    <s v="Ton"/>
    <s v="SIC"/>
    <n v="35294.743855428824"/>
    <n v="2.6116618074841627E-2"/>
    <d v="1995-01-01T00:00:00"/>
    <b v="1"/>
    <b v="0"/>
    <x v="0"/>
  </r>
  <r>
    <x v="9"/>
    <n v="10"/>
    <s v="Octubre"/>
    <s v="Guacolda"/>
    <s v="Guacolda 2"/>
    <m/>
    <s v="Carbón"/>
    <n v="12990"/>
    <n v="4847.6082000000006"/>
    <s v="Ton"/>
    <s v="SIC"/>
    <n v="12766.971202444802"/>
    <n v="9.4470188601600037E-3"/>
    <d v="1996-01-01T00:00:00"/>
    <b v="1"/>
    <b v="0"/>
    <x v="0"/>
  </r>
  <r>
    <x v="9"/>
    <n v="10"/>
    <s v="Octubre"/>
    <s v="Guacolda"/>
    <s v="Guacolda 3"/>
    <m/>
    <s v="Carbón"/>
    <n v="54417.2"/>
    <n v="18750.208100799999"/>
    <s v="Ton"/>
    <s v="SIC"/>
    <n v="49381.748067585329"/>
    <n v="3.6540405546839037E-2"/>
    <d v="2009-01-01T00:00:00"/>
    <b v="1"/>
    <b v="0"/>
    <x v="0"/>
  </r>
  <r>
    <x v="9"/>
    <n v="10"/>
    <s v="Octubre"/>
    <s v="Guacolda"/>
    <s v="Guacolda 4"/>
    <m/>
    <s v="Carbón"/>
    <n v="67435"/>
    <n v="23693.961600000002"/>
    <s v="Ton"/>
    <s v="SIC"/>
    <n v="62401.933683302399"/>
    <n v="4.6174792366080006E-2"/>
    <d v="2010-01-01T00:00:00"/>
    <b v="1"/>
    <b v="0"/>
    <x v="0"/>
  </r>
  <r>
    <x v="9"/>
    <n v="10"/>
    <s v="Octubre"/>
    <s v="Guacolda"/>
    <s v="Guacolda 5"/>
    <m/>
    <s v="Carbón"/>
    <n v="67471"/>
    <n v="23706.610560000001"/>
    <s v="Ton"/>
    <s v="SIC"/>
    <n v="62435.246793891842"/>
    <n v="4.6199442659328009E-2"/>
    <d v="2015-01-01T00:00:00"/>
    <b v="0"/>
    <b v="0"/>
    <x v="1"/>
  </r>
  <r>
    <x v="9"/>
    <n v="10"/>
    <s v="Octubre"/>
    <s v="Hornitos"/>
    <s v="Termoeléctrica Hornitos"/>
    <s v="CTH"/>
    <s v="Carbón"/>
    <n v="96687"/>
    <n v="36585.4"/>
    <s v="Ton"/>
    <s v="SING"/>
    <n v="96353.650905599992"/>
    <n v="7.1297627520000004E-2"/>
    <d v="2011-08-05T00:00:00"/>
    <b v="0"/>
    <b v="0"/>
    <x v="1"/>
  </r>
  <r>
    <x v="9"/>
    <n v="11"/>
    <s v="Noviembre"/>
    <s v="Aes Gener"/>
    <s v="Campiche"/>
    <m/>
    <s v="Carbón"/>
    <n v="81978"/>
    <n v="29282.541599999997"/>
    <s v="Ton"/>
    <s v="SIC"/>
    <n v="77120.375640422397"/>
    <n v="5.7065817070080002E-2"/>
    <d v="2013-03-15T00:00:00"/>
    <b v="0"/>
    <b v="0"/>
    <x v="1"/>
  </r>
  <r>
    <x v="9"/>
    <n v="11"/>
    <s v="Noviembre"/>
    <s v="Aes Gener"/>
    <s v="Termoeléctrica Norgener"/>
    <s v="NTO1"/>
    <s v="Carbón"/>
    <n v="75346.456200000001"/>
    <n v="30323.8"/>
    <s v="Ton"/>
    <s v="SING"/>
    <n v="79862.700403199997"/>
    <n v="5.9095021440000013E-2"/>
    <d v="1997-04-07T00:00:00"/>
    <b v="1"/>
    <b v="0"/>
    <x v="0"/>
  </r>
  <r>
    <x v="9"/>
    <n v="11"/>
    <s v="Noviembre"/>
    <s v="Aes Gener"/>
    <s v="Termoeléctrica Norgener"/>
    <s v="NTO2"/>
    <s v="Carbón"/>
    <n v="71084.7736"/>
    <n v="27993.9"/>
    <s v="Ton"/>
    <s v="SING"/>
    <n v="73726.526649599997"/>
    <n v="5.4554512320000005E-2"/>
    <d v="1997-04-07T00:00:00"/>
    <b v="1"/>
    <b v="0"/>
    <x v="0"/>
  </r>
  <r>
    <x v="9"/>
    <n v="11"/>
    <s v="Noviembre"/>
    <s v="Aes Gener"/>
    <s v="Ventanas 1"/>
    <m/>
    <s v="Carbón"/>
    <n v="9057"/>
    <n v="3551.9289749999994"/>
    <s v="Ton"/>
    <s v="SIC"/>
    <n v="9354.5874720143966"/>
    <n v="6.9219991864799988E-3"/>
    <d v="1964-01-01T00:00:00"/>
    <b v="1"/>
    <b v="0"/>
    <x v="0"/>
  </r>
  <r>
    <x v="9"/>
    <n v="11"/>
    <s v="Noviembre"/>
    <s v="Aes Gener"/>
    <s v="Ventanas 2"/>
    <m/>
    <s v="Carbón"/>
    <n v="108159"/>
    <n v="40706.288604000001"/>
    <s v="Ton"/>
    <s v="SIC"/>
    <n v="107206.68686996505"/>
    <n v="7.9328415231475213E-2"/>
    <d v="1977-01-01T00:00:00"/>
    <b v="1"/>
    <b v="0"/>
    <x v="0"/>
  </r>
  <r>
    <x v="9"/>
    <n v="11"/>
    <s v="Noviembre"/>
    <s v="Andina"/>
    <s v="Termoeléctrica Andina"/>
    <s v="CTA"/>
    <s v="Carbón"/>
    <n v="81440"/>
    <n v="29813.9"/>
    <s v="Ton"/>
    <s v="SING"/>
    <n v="78519.795129599996"/>
    <n v="5.8101328320000006E-2"/>
    <d v="2011-07-15T00:00:00"/>
    <b v="0"/>
    <b v="0"/>
    <x v="1"/>
  </r>
  <r>
    <x v="9"/>
    <n v="11"/>
    <s v="Noviembre"/>
    <s v="Angamos"/>
    <s v="Termoeléctrica Angamos"/>
    <s v="ANG1"/>
    <s v="Carbón"/>
    <n v="183774.05929999999"/>
    <n v="65736.800000000003"/>
    <s v="Ton"/>
    <s v="SING"/>
    <n v="173128.64363520002"/>
    <n v="0.12810787584000002"/>
    <d v="2011-04-11T00:00:00"/>
    <b v="0"/>
    <b v="1"/>
    <x v="2"/>
  </r>
  <r>
    <x v="9"/>
    <n v="11"/>
    <s v="Noviembre"/>
    <s v="Angamos"/>
    <s v="Termoeléctrica Angamos"/>
    <s v="ANG2"/>
    <s v="Carbón"/>
    <n v="179603.59849999999"/>
    <n v="63852.9"/>
    <s v="Ton"/>
    <s v="SING"/>
    <n v="168167.08402559999"/>
    <n v="0.12443653152"/>
    <d v="2011-04-11T00:00:00"/>
    <b v="0"/>
    <b v="1"/>
    <x v="2"/>
  </r>
  <r>
    <x v="9"/>
    <n v="11"/>
    <s v="Noviembre"/>
    <s v="Celta"/>
    <s v="Termoeléctrica Tarapacá"/>
    <s v="CTTAR"/>
    <s v="Carbón"/>
    <n v="10038.635"/>
    <n v="4068.9"/>
    <s v="Ton"/>
    <s v="SING"/>
    <n v="10716.1154496"/>
    <n v="7.9294723200000021E-3"/>
    <d v="1995-01-01T00:00:00"/>
    <b v="1"/>
    <b v="0"/>
    <x v="0"/>
  </r>
  <r>
    <x v="9"/>
    <n v="11"/>
    <s v="Noviembre"/>
    <s v="Cochrane"/>
    <s v="Cochrane"/>
    <s v="CCH2"/>
    <s v="Carbón"/>
    <n v="137261.8333"/>
    <n v="51605.2"/>
    <s v="Ton"/>
    <s v="SING"/>
    <n v="135910.7574528"/>
    <n v="0.10056821376000001"/>
    <d v="2016-07-09T00:00:00"/>
    <b v="0"/>
    <b v="0"/>
    <x v="1"/>
  </r>
  <r>
    <x v="9"/>
    <n v="11"/>
    <s v="Noviembre"/>
    <s v="Cochrane"/>
    <s v="Cochrane"/>
    <s v="CCH1"/>
    <s v="Carbón"/>
    <n v="164747.3126"/>
    <n v="61449.7"/>
    <s v="Ton"/>
    <s v="SING"/>
    <n v="161837.86270079997"/>
    <n v="0.11975317536000002"/>
    <d v="2016-07-09T00:00:00"/>
    <b v="0"/>
    <b v="0"/>
    <x v="1"/>
  </r>
  <r>
    <x v="9"/>
    <n v="11"/>
    <s v="Noviembre"/>
    <s v="Colbún"/>
    <s v="Santa María"/>
    <m/>
    <s v="Carbón"/>
    <n v="22451"/>
    <n v="7304.5136735999995"/>
    <s v="Ton"/>
    <s v="SIC"/>
    <n v="19237.63469966807"/>
    <n v="1.423503624711168E-2"/>
    <d v="2012-08-15T00:00:00"/>
    <b v="0"/>
    <b v="0"/>
    <x v="1"/>
  </r>
  <r>
    <x v="9"/>
    <n v="11"/>
    <s v="Noviembre"/>
    <s v="E-Cl"/>
    <s v="Termoeléctrica Mejillones"/>
    <s v="CTM1"/>
    <s v="Carbón"/>
    <n v="72874"/>
    <n v="32109.3"/>
    <s v="Ton"/>
    <s v="SING"/>
    <n v="84565.107475199999"/>
    <n v="6.2574603840000007E-2"/>
    <d v="1998-03-31T00:00:00"/>
    <b v="1"/>
    <b v="0"/>
    <x v="0"/>
  </r>
  <r>
    <x v="9"/>
    <n v="11"/>
    <s v="Noviembre"/>
    <s v="E-Cl"/>
    <s v="Termoeléctrica Tocopilla"/>
    <s v="U14"/>
    <s v="Carbón"/>
    <n v="66185.534100000004"/>
    <n v="28130.1"/>
    <s v="Ton"/>
    <s v="SING"/>
    <n v="74085.231686399988"/>
    <n v="5.4819938880000002E-2"/>
    <d v="1993-01-01T00:00:00"/>
    <b v="1"/>
    <b v="0"/>
    <x v="0"/>
  </r>
  <r>
    <x v="9"/>
    <n v="11"/>
    <s v="Noviembre"/>
    <s v="E-Cl"/>
    <s v="Termoeléctrica Tocopilla"/>
    <s v="U13"/>
    <s v="Carbón"/>
    <n v="19168.537899999999"/>
    <n v="9040.2999999999993"/>
    <s v="Ton"/>
    <s v="SING"/>
    <n v="23809.112659199996"/>
    <n v="1.7617736639999999E-2"/>
    <d v="1993-01-01T00:00:00"/>
    <b v="1"/>
    <b v="0"/>
    <x v="0"/>
  </r>
  <r>
    <x v="9"/>
    <n v="11"/>
    <s v="Noviembre"/>
    <s v="E-Cl"/>
    <s v="Termoeléctrica Tocopilla"/>
    <s v="U12"/>
    <s v="Carbón"/>
    <n v="19615.0164"/>
    <n v="8969"/>
    <s v="Ton"/>
    <s v="SING"/>
    <n v="23621.332415999997"/>
    <n v="1.7478787199999998E-2"/>
    <d v="1993-01-01T00:00:00"/>
    <b v="1"/>
    <b v="0"/>
    <x v="0"/>
  </r>
  <r>
    <x v="9"/>
    <n v="11"/>
    <s v="Noviembre"/>
    <s v="E-Cl"/>
    <s v="Termoeléctrica Tocopilla"/>
    <s v="U15"/>
    <s v="Carbón"/>
    <n v="64390.875999999997"/>
    <n v="25584.2"/>
    <s v="Ton"/>
    <s v="SING"/>
    <n v="67380.186508800005"/>
    <n v="4.9858488960000009E-2"/>
    <d v="1993-01-01T00:00:00"/>
    <b v="1"/>
    <b v="0"/>
    <x v="0"/>
  </r>
  <r>
    <x v="9"/>
    <n v="11"/>
    <s v="Noviembre"/>
    <s v="Eléctrica Ventanas"/>
    <s v="Nueva Ventanas"/>
    <m/>
    <s v="Carbón"/>
    <n v="124195"/>
    <n v="43201.479139999996"/>
    <s v="Ton"/>
    <s v="SIC"/>
    <n v="113778.18035776896"/>
    <n v="8.4191042548032002E-2"/>
    <d v="2010-02-11T00:00:00"/>
    <b v="1"/>
    <b v="0"/>
    <x v="0"/>
  </r>
  <r>
    <x v="9"/>
    <n v="11"/>
    <s v="Noviembre"/>
    <s v="Enel"/>
    <s v="Bocamina"/>
    <m/>
    <s v="Carbón"/>
    <n v="336"/>
    <n v="120.0192"/>
    <s v="Ton"/>
    <s v="SIC"/>
    <n v="316.09024634879995"/>
    <n v="2.3389341696000002E-4"/>
    <d v="1970-01-01T00:00:00"/>
    <b v="1"/>
    <b v="0"/>
    <x v="0"/>
  </r>
  <r>
    <x v="9"/>
    <n v="11"/>
    <s v="Noviembre"/>
    <s v="Guacolda"/>
    <s v="Guacolda 1"/>
    <m/>
    <s v="Carbón"/>
    <n v="14131"/>
    <n v="5260.1234400000003"/>
    <s v="Ton"/>
    <s v="SIC"/>
    <n v="13853.39773948416"/>
    <n v="1.0250928559872001E-2"/>
    <d v="1995-01-01T00:00:00"/>
    <b v="1"/>
    <b v="0"/>
    <x v="0"/>
  </r>
  <r>
    <x v="9"/>
    <n v="11"/>
    <s v="Noviembre"/>
    <s v="Guacolda"/>
    <s v="Guacolda 3"/>
    <m/>
    <s v="Carbón"/>
    <n v="70421"/>
    <n v="24264.541444000002"/>
    <s v="Ton"/>
    <s v="SIC"/>
    <n v="63904.649277570825"/>
    <n v="4.7286738366067213E-2"/>
    <d v="2009-01-01T00:00:00"/>
    <b v="1"/>
    <b v="0"/>
    <x v="0"/>
  </r>
  <r>
    <x v="9"/>
    <n v="11"/>
    <s v="Noviembre"/>
    <s v="Guacolda"/>
    <s v="Guacolda 4"/>
    <m/>
    <s v="Carbón"/>
    <n v="65084"/>
    <n v="22867.914240000002"/>
    <s v="Ton"/>
    <s v="SIC"/>
    <n v="60226.402488975364"/>
    <n v="4.4564991270912013E-2"/>
    <d v="2010-01-01T00:00:00"/>
    <b v="1"/>
    <b v="0"/>
    <x v="0"/>
  </r>
  <r>
    <x v="9"/>
    <n v="11"/>
    <s v="Noviembre"/>
    <s v="Guacolda"/>
    <s v="Guacolda 5"/>
    <m/>
    <s v="Carbón"/>
    <n v="65219"/>
    <n v="22915.347840000002"/>
    <s v="Ton"/>
    <s v="SIC"/>
    <n v="60351.326653685763"/>
    <n v="4.4657429870592007E-2"/>
    <d v="2015-01-01T00:00:00"/>
    <b v="0"/>
    <b v="0"/>
    <x v="1"/>
  </r>
  <r>
    <x v="9"/>
    <n v="11"/>
    <s v="Noviembre"/>
    <s v="Hornitos"/>
    <s v="Termoeléctrica Hornitos"/>
    <s v="CTH"/>
    <s v="Carbón"/>
    <n v="96459"/>
    <n v="36337.800000000003"/>
    <s v="Ton"/>
    <s v="SING"/>
    <n v="95701.555699200006"/>
    <n v="7.0815104640000015E-2"/>
    <d v="2011-08-05T00:00:00"/>
    <b v="0"/>
    <b v="0"/>
    <x v="1"/>
  </r>
  <r>
    <x v="9"/>
    <n v="12"/>
    <s v="Diciembre"/>
    <s v="Aes Gener"/>
    <s v="Campiche"/>
    <m/>
    <s v="Carbón"/>
    <n v="175566"/>
    <n v="62712.175199999998"/>
    <s v="Ton"/>
    <s v="SIC"/>
    <n v="165162.7981859328"/>
    <n v="0.12221348702976002"/>
    <d v="2013-03-15T00:00:00"/>
    <b v="0"/>
    <b v="0"/>
    <x v="1"/>
  </r>
  <r>
    <x v="9"/>
    <n v="12"/>
    <s v="Diciembre"/>
    <s v="Aes Gener"/>
    <s v="Termoeléctrica Norgener"/>
    <s v="NTO1"/>
    <s v="Carbón"/>
    <n v="74149.194799999997"/>
    <n v="28180.535433070869"/>
    <s v="Ton"/>
    <s v="SING"/>
    <n v="74218.061670803159"/>
    <n v="5.4918227451968511E-2"/>
    <d v="1997-04-07T00:00:00"/>
    <b v="1"/>
    <b v="0"/>
    <x v="0"/>
  </r>
  <r>
    <x v="9"/>
    <n v="12"/>
    <s v="Diciembre"/>
    <s v="Aes Gener"/>
    <s v="Termoeléctrica Norgener"/>
    <s v="NTO2"/>
    <s v="Carbón"/>
    <n v="79341.032600000006"/>
    <n v="29458.299212598424"/>
    <s v="Ton"/>
    <s v="SING"/>
    <n v="77583.262137448808"/>
    <n v="5.7408333505511812E-2"/>
    <d v="1997-04-07T00:00:00"/>
    <b v="1"/>
    <b v="0"/>
    <x v="0"/>
  </r>
  <r>
    <x v="9"/>
    <n v="12"/>
    <s v="Diciembre"/>
    <s v="Aes Gener"/>
    <s v="Ventanas 1"/>
    <m/>
    <s v="Carbón"/>
    <n v="44805"/>
    <n v="17571.400874999999"/>
    <s v="Ton"/>
    <s v="SIC"/>
    <n v="46277.165914055993"/>
    <n v="3.4243146025200004E-2"/>
    <d v="1964-01-01T00:00:00"/>
    <b v="1"/>
    <b v="0"/>
    <x v="0"/>
  </r>
  <r>
    <x v="9"/>
    <n v="12"/>
    <s v="Diciembre"/>
    <s v="Aes Gener"/>
    <s v="Ventanas 2"/>
    <m/>
    <s v="Carbón"/>
    <n v="137812"/>
    <n v="51866.373072000002"/>
    <s v="Ton"/>
    <s v="SIC"/>
    <n v="136598.5995702958"/>
    <n v="0.10107718784271361"/>
    <d v="1977-01-01T00:00:00"/>
    <b v="1"/>
    <b v="0"/>
    <x v="0"/>
  </r>
  <r>
    <x v="9"/>
    <n v="12"/>
    <s v="Diciembre"/>
    <s v="Andina"/>
    <s v="Termoeléctrica Andina"/>
    <s v="CTA"/>
    <s v="Carbón"/>
    <n v="102655"/>
    <n v="35617.889763779523"/>
    <s v="Ton"/>
    <s v="SING"/>
    <n v="93805.554026834623"/>
    <n v="6.941214357165354E-2"/>
    <d v="2011-07-15T00:00:00"/>
    <b v="0"/>
    <b v="0"/>
    <x v="1"/>
  </r>
  <r>
    <x v="9"/>
    <n v="12"/>
    <s v="Diciembre"/>
    <s v="Angamos"/>
    <s v="Termoeléctrica Angamos"/>
    <s v="ANG1"/>
    <s v="Carbón"/>
    <n v="160608.28049999999"/>
    <n v="54441.354330708658"/>
    <s v="Ton"/>
    <s v="SING"/>
    <n v="143380.23501203148"/>
    <n v="0.10609531131968504"/>
    <d v="2011-04-11T00:00:00"/>
    <b v="0"/>
    <b v="1"/>
    <x v="2"/>
  </r>
  <r>
    <x v="9"/>
    <n v="12"/>
    <s v="Diciembre"/>
    <s v="Angamos"/>
    <s v="Termoeléctrica Angamos"/>
    <s v="ANG2"/>
    <s v="Carbón"/>
    <n v="185689.63130000001"/>
    <n v="62235.5905511811"/>
    <s v="Ton"/>
    <s v="SING"/>
    <n v="163907.6343533858"/>
    <n v="0.12128471886614174"/>
    <d v="2011-04-11T00:00:00"/>
    <b v="0"/>
    <b v="1"/>
    <x v="2"/>
  </r>
  <r>
    <x v="9"/>
    <n v="12"/>
    <s v="Diciembre"/>
    <s v="Cochrane"/>
    <s v="Cochrane"/>
    <s v="CCH2"/>
    <s v="Carbón"/>
    <n v="165062.64300000001"/>
    <n v="58112.692913385821"/>
    <s v="Ton"/>
    <s v="SING"/>
    <n v="153049.30726903933"/>
    <n v="0.11325001594960629"/>
    <d v="2016-07-09T00:00:00"/>
    <b v="0"/>
    <b v="0"/>
    <x v="1"/>
  </r>
  <r>
    <x v="9"/>
    <n v="12"/>
    <s v="Diciembre"/>
    <s v="Cochrane"/>
    <s v="Cochrane"/>
    <s v="CCH1"/>
    <s v="Carbón"/>
    <n v="170505.86660000001"/>
    <n v="59796"/>
    <s v="Ton"/>
    <s v="SING"/>
    <n v="157482.572544"/>
    <n v="0.11653044480000001"/>
    <d v="2016-07-09T00:00:00"/>
    <b v="0"/>
    <b v="0"/>
    <x v="1"/>
  </r>
  <r>
    <x v="9"/>
    <n v="12"/>
    <s v="Diciembre"/>
    <s v="Colbún"/>
    <s v="Santa María"/>
    <m/>
    <s v="Carbón"/>
    <n v="251924"/>
    <n v="81964.380326399987"/>
    <s v="Ton"/>
    <s v="SIC"/>
    <n v="215866.63774794788"/>
    <n v="0.15973218438008832"/>
    <d v="2012-08-15T00:00:00"/>
    <b v="0"/>
    <b v="0"/>
    <x v="1"/>
  </r>
  <r>
    <x v="9"/>
    <n v="12"/>
    <s v="Diciembre"/>
    <s v="E-Cl"/>
    <s v="Termoeléctrica Mejillones"/>
    <s v="CTM1"/>
    <s v="Carbón"/>
    <n v="63267"/>
    <n v="26771.716535433072"/>
    <s v="Ton"/>
    <s v="SING"/>
    <n v="70507.706057574804"/>
    <n v="5.2172721184251973E-2"/>
    <d v="1998-03-31T00:00:00"/>
    <b v="1"/>
    <b v="0"/>
    <x v="0"/>
  </r>
  <r>
    <x v="9"/>
    <n v="12"/>
    <s v="Diciembre"/>
    <s v="E-Cl"/>
    <s v="Termoeléctrica Tocopilla"/>
    <s v="U14"/>
    <s v="Carbón"/>
    <n v="54814.420100000003"/>
    <n v="22146.51968503937"/>
    <s v="Ton"/>
    <s v="SING"/>
    <n v="58326.491619779525"/>
    <n v="4.3159137562204727E-2"/>
    <d v="1993-01-01T00:00:00"/>
    <b v="1"/>
    <b v="0"/>
    <x v="0"/>
  </r>
  <r>
    <x v="9"/>
    <n v="12"/>
    <s v="Diciembre"/>
    <s v="E-Cl"/>
    <s v="Termoeléctrica Tocopilla"/>
    <s v="U12"/>
    <s v="Carbón"/>
    <n v="40104.621200000001"/>
    <n v="17402.834645669293"/>
    <s v="Ton"/>
    <s v="SING"/>
    <n v="45833.21910425197"/>
    <n v="3.3914644157480314E-2"/>
    <d v="1993-01-01T00:00:00"/>
    <b v="1"/>
    <b v="0"/>
    <x v="0"/>
  </r>
  <r>
    <x v="9"/>
    <n v="12"/>
    <s v="Diciembre"/>
    <s v="E-Cl"/>
    <s v="Termoeléctrica Tocopilla"/>
    <s v="U13"/>
    <s v="Carbón"/>
    <n v="18740.766299999999"/>
    <n v="8384.2204724409439"/>
    <s v="Ton"/>
    <s v="SING"/>
    <n v="22081.219626330705"/>
    <n v="1.6339168856692912E-2"/>
    <d v="1993-01-01T00:00:00"/>
    <b v="1"/>
    <b v="0"/>
    <x v="0"/>
  </r>
  <r>
    <x v="9"/>
    <n v="12"/>
    <s v="Diciembre"/>
    <s v="E-Cl"/>
    <s v="Termoeléctrica Tocopilla"/>
    <s v="U15"/>
    <s v="Carbón"/>
    <n v="70661.938899999994"/>
    <n v="26555.43307086614"/>
    <s v="Ton"/>
    <s v="SING"/>
    <n v="69938.088083149603"/>
    <n v="5.1751227968503941E-2"/>
    <d v="1993-01-01T00:00:00"/>
    <b v="1"/>
    <b v="0"/>
    <x v="0"/>
  </r>
  <r>
    <x v="9"/>
    <n v="12"/>
    <s v="Diciembre"/>
    <s v="Eléctrica Ventanas"/>
    <s v="Nueva Ventanas"/>
    <m/>
    <s v="Carbón"/>
    <n v="173779"/>
    <n v="60449.372708000003"/>
    <s v="Ton"/>
    <s v="SIC"/>
    <n v="159203.3367236421"/>
    <n v="0.11780373753335041"/>
    <d v="2010-02-11T00:00:00"/>
    <b v="1"/>
    <b v="0"/>
    <x v="0"/>
  </r>
  <r>
    <x v="9"/>
    <n v="12"/>
    <s v="Diciembre"/>
    <s v="Enel"/>
    <s v="Bocamina II"/>
    <m/>
    <s v="Carbón"/>
    <n v="77669"/>
    <n v="25046.699119999997"/>
    <s v="Ton"/>
    <s v="SIC"/>
    <n v="65964.589791175662"/>
    <n v="4.8811007245056E-2"/>
    <d v="2012-10-28T00:00:00"/>
    <b v="0"/>
    <b v="0"/>
    <x v="1"/>
  </r>
  <r>
    <x v="9"/>
    <n v="12"/>
    <s v="Diciembre"/>
    <s v="Guacolda"/>
    <s v="Guacolda 1"/>
    <m/>
    <s v="Carbón"/>
    <n v="41983.000000300002"/>
    <n v="15627.751920111672"/>
    <s v="Ton"/>
    <s v="SIC"/>
    <n v="41158.247632928986"/>
    <n v="3.045536294191363E-2"/>
    <d v="1995-01-01T00:00:00"/>
    <b v="1"/>
    <b v="0"/>
    <x v="0"/>
  </r>
  <r>
    <x v="9"/>
    <n v="12"/>
    <s v="Diciembre"/>
    <s v="Guacolda"/>
    <s v="Guacolda 2"/>
    <m/>
    <s v="Carbón"/>
    <n v="75172"/>
    <n v="28052.686959999999"/>
    <s v="Ton"/>
    <s v="SIC"/>
    <n v="73881.351749821435"/>
    <n v="5.4669076347648005E-2"/>
    <d v="1996-01-01T00:00:00"/>
    <b v="1"/>
    <b v="0"/>
    <x v="0"/>
  </r>
  <r>
    <x v="9"/>
    <n v="12"/>
    <s v="Diciembre"/>
    <s v="Guacolda"/>
    <s v="Guacolda 3"/>
    <m/>
    <s v="Carbón"/>
    <n v="76093.2"/>
    <n v="26218.977364800001"/>
    <s v="Ton"/>
    <s v="SIC"/>
    <n v="69051.976802488629"/>
    <n v="5.1095543088522245E-2"/>
    <d v="2009-01-01T00:00:00"/>
    <b v="1"/>
    <b v="0"/>
    <x v="0"/>
  </r>
  <r>
    <x v="9"/>
    <n v="12"/>
    <s v="Diciembre"/>
    <s v="Guacolda"/>
    <s v="Guacolda 4"/>
    <m/>
    <s v="Carbón"/>
    <n v="71444"/>
    <n v="25102.563839999999"/>
    <s v="Ton"/>
    <s v="SIC"/>
    <n v="66111.718693109753"/>
    <n v="4.8919876411392005E-2"/>
    <d v="2010-01-01T00:00:00"/>
    <b v="1"/>
    <b v="0"/>
    <x v="0"/>
  </r>
  <r>
    <x v="9"/>
    <n v="12"/>
    <s v="Diciembre"/>
    <s v="Guacolda"/>
    <s v="Guacolda 5"/>
    <m/>
    <s v="Carbón"/>
    <n v="73511.8"/>
    <n v="25829.106048000001"/>
    <s v="Ton"/>
    <s v="SIC"/>
    <n v="68025.186750799869"/>
    <n v="5.0335761866342407E-2"/>
    <d v="2015-01-01T00:00:00"/>
    <b v="0"/>
    <b v="0"/>
    <x v="1"/>
  </r>
  <r>
    <x v="9"/>
    <n v="12"/>
    <s v="Diciembre"/>
    <s v="Hornitos"/>
    <s v="Termoeléctrica Hornitos"/>
    <s v="CTH"/>
    <s v="Carbón"/>
    <n v="82057"/>
    <n v="29730.897637795275"/>
    <s v="Ton"/>
    <s v="SING"/>
    <n v="78301.194796346448"/>
    <n v="5.7939573316535438E-2"/>
    <d v="2011-08-05T00:00:00"/>
    <b v="0"/>
    <b v="0"/>
    <x v="1"/>
  </r>
  <r>
    <x v="10"/>
    <n v="1"/>
    <s v="Enero"/>
    <s v="Aes Gener"/>
    <s v="Campiche"/>
    <m/>
    <s v="Carbón"/>
    <n v="78887"/>
    <n v="28178.436399999999"/>
    <s v="Ton"/>
    <s v="SIC"/>
    <n v="74212.533522969592"/>
    <n v="5.4914136856320003E-2"/>
    <d v="2013-03-15T00:00:00"/>
    <b v="0"/>
    <b v="0"/>
    <x v="1"/>
  </r>
  <r>
    <x v="10"/>
    <n v="1"/>
    <s v="Enero"/>
    <s v="Aes Gener"/>
    <s v="Termoeléctrica Norgener"/>
    <s v="NTO1"/>
    <s v="Carbón"/>
    <n v="80296.025099999999"/>
    <n v="30449.291338582676"/>
    <s v="Ton"/>
    <s v="SING"/>
    <n v="80193.202423936993"/>
    <n v="5.933957896062992E-2"/>
    <d v="1997-04-07T00:00:00"/>
    <b v="1"/>
    <b v="0"/>
    <x v="0"/>
  </r>
  <r>
    <x v="10"/>
    <n v="1"/>
    <s v="Enero"/>
    <s v="Aes Gener"/>
    <s v="Termoeléctrica Norgener"/>
    <s v="NTO2"/>
    <s v="Carbón"/>
    <n v="69310.377800000002"/>
    <n v="25770.708661417324"/>
    <s v="Ton"/>
    <s v="SING"/>
    <n v="67871.387656063001"/>
    <n v="5.0221957039370088E-2"/>
    <d v="1997-04-07T00:00:00"/>
    <b v="1"/>
    <b v="0"/>
    <x v="0"/>
  </r>
  <r>
    <x v="10"/>
    <n v="1"/>
    <s v="Enero"/>
    <s v="Aes Gener"/>
    <s v="Ventanas 1"/>
    <m/>
    <s v="Carbón"/>
    <n v="53860"/>
    <n v="21122.545499999997"/>
    <s v="Ton"/>
    <s v="SIC"/>
    <n v="55629.687671711996"/>
    <n v="4.1163616670400006E-2"/>
    <d v="1964-01-01T00:00:00"/>
    <b v="1"/>
    <b v="0"/>
    <x v="0"/>
  </r>
  <r>
    <x v="10"/>
    <n v="1"/>
    <s v="Enero"/>
    <s v="Aes Gener"/>
    <s v="Ventanas 2"/>
    <m/>
    <s v="Carbón"/>
    <n v="127332"/>
    <n v="47922.162192000003"/>
    <s v="Ton"/>
    <s v="SIC"/>
    <n v="126210.87336723148"/>
    <n v="9.3390709679769618E-2"/>
    <d v="1977-01-01T00:00:00"/>
    <b v="1"/>
    <b v="0"/>
    <x v="0"/>
  </r>
  <r>
    <x v="10"/>
    <n v="1"/>
    <s v="Enero"/>
    <s v="Andina"/>
    <s v="Termoeléctrica Andina"/>
    <s v="CTA"/>
    <s v="Carbón"/>
    <n v="100576"/>
    <n v="35036.692913385828"/>
    <s v="Ton"/>
    <s v="SING"/>
    <n v="92274.87680503937"/>
    <n v="6.8279507149606317E-2"/>
    <d v="2011-07-15T00:00:00"/>
    <b v="0"/>
    <b v="0"/>
    <x v="1"/>
  </r>
  <r>
    <x v="10"/>
    <n v="1"/>
    <s v="Enero"/>
    <s v="Angamos"/>
    <s v="Termoeléctrica Angamos"/>
    <s v="ANG2"/>
    <s v="Carbón"/>
    <n v="166658.7078"/>
    <n v="56286.51968503937"/>
    <s v="Ton"/>
    <s v="SING"/>
    <n v="148239.78057977953"/>
    <n v="0.10969116956220473"/>
    <d v="2011-04-11T00:00:00"/>
    <b v="0"/>
    <b v="1"/>
    <x v="2"/>
  </r>
  <r>
    <x v="10"/>
    <n v="1"/>
    <s v="Enero"/>
    <s v="Angamos"/>
    <s v="Termoeléctrica Angamos"/>
    <s v="ANG1"/>
    <s v="Carbón"/>
    <n v="151583.71109999999"/>
    <n v="51935.433070866144"/>
    <s v="Ton"/>
    <s v="SING"/>
    <n v="136780.48040314959"/>
    <n v="0.10121177196850394"/>
    <d v="2011-04-11T00:00:00"/>
    <b v="0"/>
    <b v="1"/>
    <x v="2"/>
  </r>
  <r>
    <x v="10"/>
    <n v="1"/>
    <s v="Enero"/>
    <s v="Cochrane"/>
    <s v="Cochrane"/>
    <s v="CCH2"/>
    <s v="Carbón"/>
    <n v="158253.7788"/>
    <n v="55811.716535433072"/>
    <s v="Ton"/>
    <s v="SING"/>
    <n v="146989.3086175748"/>
    <n v="0.10876587318425199"/>
    <d v="2016-07-09T00:00:00"/>
    <b v="0"/>
    <b v="0"/>
    <x v="1"/>
  </r>
  <r>
    <x v="10"/>
    <n v="1"/>
    <s v="Enero"/>
    <s v="Cochrane"/>
    <s v="Cochrane"/>
    <s v="CCH1"/>
    <s v="Carbón"/>
    <n v="170320.6887"/>
    <n v="59885.007874015748"/>
    <s v="Ton"/>
    <s v="SING"/>
    <n v="157716.98937751181"/>
    <n v="0.11670390334488191"/>
    <d v="2016-07-09T00:00:00"/>
    <b v="0"/>
    <b v="0"/>
    <x v="1"/>
  </r>
  <r>
    <x v="10"/>
    <n v="1"/>
    <s v="Enero"/>
    <s v="Colbún"/>
    <s v="Santa María"/>
    <m/>
    <s v="Carbón"/>
    <n v="264243"/>
    <n v="85972.411324799992"/>
    <s v="Ton"/>
    <s v="SIC"/>
    <n v="226422.44469931803"/>
    <n v="0.16754303518977026"/>
    <d v="2012-08-15T00:00:00"/>
    <b v="0"/>
    <b v="0"/>
    <x v="1"/>
  </r>
  <r>
    <x v="10"/>
    <n v="1"/>
    <s v="Enero"/>
    <s v="E-Cl"/>
    <s v="Termoeléctrica Mejillones"/>
    <s v="CTM1"/>
    <s v="Carbón"/>
    <n v="80989"/>
    <n v="34010.362204724413"/>
    <s v="Ton"/>
    <s v="SING"/>
    <n v="89571.866565543314"/>
    <n v="6.6279393864566938E-2"/>
    <d v="1998-03-31T00:00:00"/>
    <b v="1"/>
    <b v="0"/>
    <x v="0"/>
  </r>
  <r>
    <x v="10"/>
    <n v="1"/>
    <s v="Enero"/>
    <s v="E-Cl"/>
    <s v="Termoeléctrica Tocopilla"/>
    <s v="U14"/>
    <s v="Carbón"/>
    <n v="69538.323900000003"/>
    <n v="27886.960629921261"/>
    <s v="Ton"/>
    <s v="SING"/>
    <n v="73444.884280440951"/>
    <n v="5.4346108875590562E-2"/>
    <d v="1993-01-01T00:00:00"/>
    <b v="1"/>
    <b v="0"/>
    <x v="0"/>
  </r>
  <r>
    <x v="10"/>
    <n v="1"/>
    <s v="Enero"/>
    <s v="E-Cl"/>
    <s v="Termoeléctrica Tocopilla"/>
    <s v="U15"/>
    <s v="Carbón"/>
    <n v="63801.831299999998"/>
    <n v="24128.503937007874"/>
    <s v="Ton"/>
    <s v="SING"/>
    <n v="63546.372192755902"/>
    <n v="4.702162847244095E-2"/>
    <d v="1993-01-01T00:00:00"/>
    <b v="1"/>
    <b v="0"/>
    <x v="0"/>
  </r>
  <r>
    <x v="10"/>
    <n v="1"/>
    <s v="Enero"/>
    <s v="E-Cl"/>
    <s v="Termoeléctrica Tocopilla"/>
    <s v="U12"/>
    <s v="Carbón"/>
    <n v="37689.022400000002"/>
    <n v="16384.913385826771"/>
    <s v="Ton"/>
    <s v="SING"/>
    <n v="43152.356527370073"/>
    <n v="3.1930919206299209E-2"/>
    <d v="1993-01-01T00:00:00"/>
    <b v="1"/>
    <b v="0"/>
    <x v="0"/>
  </r>
  <r>
    <x v="10"/>
    <n v="1"/>
    <s v="Enero"/>
    <s v="E-Cl"/>
    <s v="Termoeléctrica Tocopilla"/>
    <s v="U13"/>
    <s v="Carbón"/>
    <n v="33448.21"/>
    <n v="14974.866141732284"/>
    <s v="Ton"/>
    <s v="SING"/>
    <n v="39438.765862299209"/>
    <n v="2.9183019137007878E-2"/>
    <d v="1993-01-01T00:00:00"/>
    <b v="1"/>
    <b v="0"/>
    <x v="0"/>
  </r>
  <r>
    <x v="10"/>
    <n v="1"/>
    <s v="Enero"/>
    <s v="Eléctrica Ventanas"/>
    <s v="Nueva Ventanas"/>
    <m/>
    <s v="Carbón"/>
    <n v="171255"/>
    <n v="59571.394260000001"/>
    <s v="Ton"/>
    <s v="SIC"/>
    <n v="156891.03649236864"/>
    <n v="0.11609273313388802"/>
    <d v="2010-02-11T00:00:00"/>
    <b v="1"/>
    <b v="0"/>
    <x v="0"/>
  </r>
  <r>
    <x v="10"/>
    <n v="1"/>
    <s v="Enero"/>
    <s v="Enel"/>
    <s v="Bocamina"/>
    <m/>
    <s v="Carbón"/>
    <n v="52697"/>
    <n v="18823.368399999999"/>
    <s v="Ton"/>
    <s v="SIC"/>
    <n v="49574.427713817597"/>
    <n v="3.6682980337920001E-2"/>
    <d v="1970-01-01T00:00:00"/>
    <b v="1"/>
    <b v="0"/>
    <x v="0"/>
  </r>
  <r>
    <x v="10"/>
    <n v="1"/>
    <s v="Enero"/>
    <s v="Enel"/>
    <s v="Bocamina II"/>
    <m/>
    <s v="Carbón"/>
    <n v="242931"/>
    <n v="84567.749759607294"/>
    <s v="Ton"/>
    <s v="SIC"/>
    <n v="222723.03810288635"/>
    <n v="0.16480563073152271"/>
    <d v="2012-10-28T00:00:00"/>
    <b v="0"/>
    <b v="0"/>
    <x v="1"/>
  </r>
  <r>
    <x v="10"/>
    <n v="1"/>
    <s v="Enero"/>
    <s v="Guacolda"/>
    <s v="Guacolda 1"/>
    <m/>
    <s v="Carbón"/>
    <n v="66924.000000469998"/>
    <n v="24911.789760174954"/>
    <s v="Ton"/>
    <s v="SIC"/>
    <n v="65609.283866941405"/>
    <n v="4.8548095884628953E-2"/>
    <d v="1995-01-01T00:00:00"/>
    <b v="1"/>
    <b v="0"/>
    <x v="0"/>
  </r>
  <r>
    <x v="10"/>
    <n v="1"/>
    <s v="Enero"/>
    <s v="Guacolda"/>
    <s v="Guacolda 2"/>
    <m/>
    <s v="Carbón"/>
    <n v="70714.503616300004"/>
    <n v="26389.238459530836"/>
    <s v="Ton"/>
    <s v="SIC"/>
    <n v="69500.387318281821"/>
    <n v="5.1427347909933703E-2"/>
    <d v="1996-01-01T00:00:00"/>
    <b v="1"/>
    <b v="0"/>
    <x v="0"/>
  </r>
  <r>
    <x v="10"/>
    <n v="1"/>
    <s v="Enero"/>
    <s v="Guacolda"/>
    <s v="Guacolda 3"/>
    <m/>
    <s v="Carbón"/>
    <n v="72936"/>
    <n v="25131.119904000003"/>
    <s v="Ton"/>
    <s v="SIC"/>
    <n v="66186.925770848262"/>
    <n v="4.8975526468915211E-2"/>
    <d v="2009-01-01T00:00:00"/>
    <b v="1"/>
    <b v="0"/>
    <x v="0"/>
  </r>
  <r>
    <x v="10"/>
    <n v="1"/>
    <s v="Enero"/>
    <s v="Guacolda"/>
    <s v="Guacolda 4"/>
    <m/>
    <s v="Carbón"/>
    <n v="20681"/>
    <n v="7266.4761600000002"/>
    <s v="Ton"/>
    <s v="SIC"/>
    <n v="19137.456669450239"/>
    <n v="1.4160908740608E-2"/>
    <d v="2010-01-01T00:00:00"/>
    <b v="1"/>
    <b v="0"/>
    <x v="0"/>
  </r>
  <r>
    <x v="10"/>
    <n v="1"/>
    <s v="Enero"/>
    <s v="Guacolda"/>
    <s v="Guacolda 5"/>
    <m/>
    <s v="Carbón"/>
    <n v="68389"/>
    <n v="24029.159039999999"/>
    <s v="Ton"/>
    <s v="SIC"/>
    <n v="63284.731113922549"/>
    <n v="4.6828025137151993E-2"/>
    <d v="2015-01-01T00:00:00"/>
    <b v="0"/>
    <b v="0"/>
    <x v="1"/>
  </r>
  <r>
    <x v="10"/>
    <n v="1"/>
    <s v="Enero"/>
    <s v="Hornitos"/>
    <s v="Termoeléctrica Hornitos"/>
    <s v="CTH"/>
    <s v="Carbón"/>
    <n v="98665"/>
    <n v="35226.425196850396"/>
    <s v="Ton"/>
    <s v="SING"/>
    <n v="92774.567889637794"/>
    <n v="6.8649257423622059E-2"/>
    <d v="2011-08-05T00:00:00"/>
    <b v="0"/>
    <b v="0"/>
    <x v="1"/>
  </r>
  <r>
    <x v="10"/>
    <n v="2"/>
    <s v="Febrero"/>
    <s v="Aes Gener"/>
    <s v="Campiche"/>
    <m/>
    <s v="Carbón"/>
    <n v="145969"/>
    <n v="52140.126799999991"/>
    <s v="Ton"/>
    <s v="SIC"/>
    <n v="137319.57490859518"/>
    <n v="0.10161067910784"/>
    <d v="2013-03-15T00:00:00"/>
    <b v="0"/>
    <b v="0"/>
    <x v="1"/>
  </r>
  <r>
    <x v="10"/>
    <n v="2"/>
    <s v="Febrero"/>
    <s v="Aes Gener"/>
    <s v="Termoeléctrica Norgener"/>
    <s v="NTO2"/>
    <s v="Carbón"/>
    <n v="74590.022400000002"/>
    <n v="27566.173228346455"/>
    <s v="Ton"/>
    <s v="SING"/>
    <n v="72600.038049259834"/>
    <n v="5.3720958387401582E-2"/>
    <d v="1997-04-07T00:00:00"/>
    <b v="1"/>
    <b v="0"/>
    <x v="0"/>
  </r>
  <r>
    <x v="10"/>
    <n v="2"/>
    <s v="Febrero"/>
    <s v="Aes Gener"/>
    <s v="Termoeléctrica Norgener"/>
    <s v="NTO1"/>
    <s v="Carbón"/>
    <n v="63999.888400000003"/>
    <n v="24273.259842519685"/>
    <s v="Ton"/>
    <s v="SING"/>
    <n v="63927.610609889758"/>
    <n v="4.7303728781102367E-2"/>
    <d v="1997-04-07T00:00:00"/>
    <b v="1"/>
    <b v="0"/>
    <x v="0"/>
  </r>
  <r>
    <x v="10"/>
    <n v="2"/>
    <s v="Febrero"/>
    <s v="Aes Gener"/>
    <s v="Ventanas 1"/>
    <m/>
    <s v="Carbón"/>
    <n v="48998"/>
    <n v="19215.790649999995"/>
    <s v="Ton"/>
    <s v="SIC"/>
    <n v="50607.93606644158"/>
    <n v="3.7447732818719992E-2"/>
    <d v="1964-01-01T00:00:00"/>
    <b v="1"/>
    <b v="0"/>
    <x v="0"/>
  </r>
  <r>
    <x v="10"/>
    <n v="2"/>
    <s v="Febrero"/>
    <s v="Aes Gener"/>
    <s v="Ventanas 2"/>
    <m/>
    <s v="Carbón"/>
    <n v="121558"/>
    <n v="45749.082648000003"/>
    <s v="Ton"/>
    <s v="SIC"/>
    <n v="120487.71200306228"/>
    <n v="8.9155812264422429E-2"/>
    <d v="1977-01-01T00:00:00"/>
    <b v="1"/>
    <b v="0"/>
    <x v="0"/>
  </r>
  <r>
    <x v="10"/>
    <n v="2"/>
    <s v="Febrero"/>
    <s v="Andina"/>
    <s v="Termoeléctrica Andina"/>
    <s v="CTA"/>
    <s v="Carbón"/>
    <n v="81708"/>
    <n v="28426.015748031496"/>
    <s v="Ton"/>
    <s v="SING"/>
    <n v="74864.574339023617"/>
    <n v="5.5396619489763786E-2"/>
    <d v="2011-07-15T00:00:00"/>
    <b v="0"/>
    <b v="0"/>
    <x v="1"/>
  </r>
  <r>
    <x v="10"/>
    <n v="2"/>
    <s v="Febrero"/>
    <s v="Angamos"/>
    <s v="Termoeléctrica Angamos"/>
    <s v="ANG2"/>
    <s v="Carbón"/>
    <n v="147203.51699999999"/>
    <n v="50066.456692913387"/>
    <s v="Ton"/>
    <s v="SING"/>
    <n v="131858.22459968503"/>
    <n v="9.7569510803149614E-2"/>
    <d v="2011-04-11T00:00:00"/>
    <b v="0"/>
    <b v="1"/>
    <x v="2"/>
  </r>
  <r>
    <x v="10"/>
    <n v="2"/>
    <s v="Febrero"/>
    <s v="Angamos"/>
    <s v="Termoeléctrica Angamos"/>
    <s v="ANG1"/>
    <s v="Carbón"/>
    <n v="145546.61739999999"/>
    <n v="50055.779527559054"/>
    <s v="Ton"/>
    <s v="SING"/>
    <n v="131830.10453366928"/>
    <n v="9.7548703143307089E-2"/>
    <d v="2011-04-11T00:00:00"/>
    <b v="0"/>
    <b v="1"/>
    <x v="2"/>
  </r>
  <r>
    <x v="10"/>
    <n v="2"/>
    <s v="Febrero"/>
    <s v="Cochrane"/>
    <s v="Cochrane"/>
    <s v="CCH1"/>
    <s v="Carbón"/>
    <n v="125854.5186"/>
    <n v="45197.291338582676"/>
    <s v="Ton"/>
    <s v="SING"/>
    <n v="119034.47909593699"/>
    <n v="8.8080481360629917E-2"/>
    <d v="2016-07-09T00:00:00"/>
    <b v="0"/>
    <b v="0"/>
    <x v="1"/>
  </r>
  <r>
    <x v="10"/>
    <n v="2"/>
    <s v="Febrero"/>
    <s v="Cochrane"/>
    <s v="Cochrane"/>
    <s v="CCH2"/>
    <s v="Carbón"/>
    <n v="130028.0132"/>
    <n v="46607.338582677163"/>
    <s v="Ton"/>
    <s v="SING"/>
    <n v="122748.06976100785"/>
    <n v="9.0828381429921265E-2"/>
    <d v="2016-07-09T00:00:00"/>
    <b v="0"/>
    <b v="0"/>
    <x v="1"/>
  </r>
  <r>
    <x v="10"/>
    <n v="2"/>
    <s v="Febrero"/>
    <s v="Colbún"/>
    <s v="Santa María"/>
    <m/>
    <s v="Carbón"/>
    <n v="230832"/>
    <n v="75102.022195199985"/>
    <s v="Ton"/>
    <s v="SIC"/>
    <n v="197793.49218269915"/>
    <n v="0.14635882085400573"/>
    <d v="2012-08-15T00:00:00"/>
    <b v="0"/>
    <b v="0"/>
    <x v="1"/>
  </r>
  <r>
    <x v="10"/>
    <n v="2"/>
    <s v="Febrero"/>
    <s v="E-Cl"/>
    <s v="Termoeléctrica Mejillones"/>
    <s v="CTM2"/>
    <s v="Carbón"/>
    <n v="202"/>
    <n v="84.566929133858267"/>
    <s v="Ton"/>
    <s v="SING"/>
    <n v="222.72087685039367"/>
    <n v="1.6480403149606298E-4"/>
    <d v="1998-03-31T00:00:00"/>
    <b v="1"/>
    <b v="0"/>
    <x v="0"/>
  </r>
  <r>
    <x v="10"/>
    <n v="2"/>
    <s v="Febrero"/>
    <s v="E-Cl"/>
    <s v="Termoeléctrica Mejillones"/>
    <s v="CTM1"/>
    <s v="Carbón"/>
    <n v="36639"/>
    <n v="15540.850393700788"/>
    <s v="Ton"/>
    <s v="SING"/>
    <n v="40929.378211275587"/>
    <n v="3.0286009247244099E-2"/>
    <d v="1998-03-31T00:00:00"/>
    <b v="1"/>
    <b v="0"/>
    <x v="0"/>
  </r>
  <r>
    <x v="10"/>
    <n v="2"/>
    <s v="Febrero"/>
    <s v="E-Cl"/>
    <s v="Termoeléctrica Tocopilla"/>
    <s v="U14"/>
    <s v="Carbón"/>
    <n v="49296.162400000001"/>
    <n v="19914.708661417324"/>
    <s v="Ton"/>
    <s v="SING"/>
    <n v="52448.651272062991"/>
    <n v="3.8809784239370079E-2"/>
    <d v="1993-01-01T00:00:00"/>
    <b v="1"/>
    <b v="0"/>
    <x v="0"/>
  </r>
  <r>
    <x v="10"/>
    <n v="2"/>
    <s v="Febrero"/>
    <s v="E-Cl"/>
    <s v="Termoeléctrica Tocopilla"/>
    <s v="U15"/>
    <s v="Carbón"/>
    <n v="56661.335299999999"/>
    <n v="21374.173228346455"/>
    <s v="Ton"/>
    <s v="SING"/>
    <n v="56292.390561259839"/>
    <n v="4.1653988787401577E-2"/>
    <d v="1993-01-01T00:00:00"/>
    <b v="1"/>
    <b v="0"/>
    <x v="0"/>
  </r>
  <r>
    <x v="10"/>
    <n v="2"/>
    <s v="Febrero"/>
    <s v="E-Cl"/>
    <s v="Termoeléctrica Tocopilla"/>
    <s v="U12"/>
    <s v="Carbón"/>
    <n v="14474.52"/>
    <n v="6255.0236220472434"/>
    <s v="Ton"/>
    <s v="SING"/>
    <n v="16473.63053253543"/>
    <n v="1.2189790034645667E-2"/>
    <d v="1993-01-01T00:00:00"/>
    <b v="1"/>
    <b v="0"/>
    <x v="0"/>
  </r>
  <r>
    <x v="10"/>
    <n v="2"/>
    <s v="Febrero"/>
    <s v="E-Cl"/>
    <s v="Termoeléctrica Tocopilla"/>
    <s v="U13"/>
    <s v="Carbón"/>
    <n v="19355.6198"/>
    <n v="8731.1811023622049"/>
    <s v="Ton"/>
    <s v="SING"/>
    <n v="22994.997346771655"/>
    <n v="1.7015325732283468E-2"/>
    <d v="1993-01-01T00:00:00"/>
    <b v="1"/>
    <b v="0"/>
    <x v="0"/>
  </r>
  <r>
    <x v="10"/>
    <n v="2"/>
    <s v="Febrero"/>
    <s v="Eléctrica Ventanas"/>
    <s v="Nueva Ventanas"/>
    <m/>
    <s v="Carbón"/>
    <n v="166375"/>
    <n v="57873.876499999998"/>
    <s v="Ton"/>
    <s v="SIC"/>
    <n v="152420.34507849597"/>
    <n v="0.1127846105232"/>
    <d v="2010-02-11T00:00:00"/>
    <b v="1"/>
    <b v="0"/>
    <x v="0"/>
  </r>
  <r>
    <x v="10"/>
    <n v="2"/>
    <s v="Febrero"/>
    <s v="Enel"/>
    <s v="Bocamina"/>
    <m/>
    <s v="Carbón"/>
    <n v="48190"/>
    <n v="17213.467999999997"/>
    <s v="Ton"/>
    <s v="SIC"/>
    <n v="45334.490986751989"/>
    <n v="3.3545606438399996E-2"/>
    <d v="1970-01-01T00:00:00"/>
    <b v="1"/>
    <b v="0"/>
    <x v="0"/>
  </r>
  <r>
    <x v="10"/>
    <n v="2"/>
    <s v="Febrero"/>
    <s v="Enel"/>
    <s v="Bocamina II"/>
    <m/>
    <s v="Carbón"/>
    <n v="171669"/>
    <n v="59760.430054138931"/>
    <s v="Ton"/>
    <s v="SIC"/>
    <n v="157388.89325810375"/>
    <n v="0.11646112608950597"/>
    <d v="2012-10-28T00:00:00"/>
    <b v="0"/>
    <b v="0"/>
    <x v="1"/>
  </r>
  <r>
    <x v="10"/>
    <n v="2"/>
    <s v="Febrero"/>
    <s v="Guacolda"/>
    <s v="Guacolda 1"/>
    <m/>
    <s v="Carbón"/>
    <n v="71235"/>
    <n v="26516.5164"/>
    <s v="Ton"/>
    <s v="SIC"/>
    <n v="69835.594648089595"/>
    <n v="5.1675387160319997E-2"/>
    <d v="1995-01-01T00:00:00"/>
    <b v="1"/>
    <b v="0"/>
    <x v="0"/>
  </r>
  <r>
    <x v="10"/>
    <n v="2"/>
    <s v="Febrero"/>
    <s v="Guacolda"/>
    <s v="Guacolda 2"/>
    <m/>
    <s v="Carbón"/>
    <n v="70516.000000300002"/>
    <n v="26315.160880111955"/>
    <s v="Ton"/>
    <s v="SIC"/>
    <n v="69305.291864159168"/>
    <n v="5.1282985523162183E-2"/>
    <d v="1996-01-01T00:00:00"/>
    <b v="1"/>
    <b v="0"/>
    <x v="0"/>
  </r>
  <r>
    <x v="10"/>
    <n v="2"/>
    <s v="Febrero"/>
    <s v="Guacolda"/>
    <s v="Guacolda 3"/>
    <m/>
    <s v="Carbón"/>
    <n v="72904"/>
    <n v="25120.093856000003"/>
    <s v="Ton"/>
    <s v="SIC"/>
    <n v="66157.886865168388"/>
    <n v="4.8954038906572815E-2"/>
    <d v="2009-01-01T00:00:00"/>
    <b v="1"/>
    <b v="0"/>
    <x v="0"/>
  </r>
  <r>
    <x v="10"/>
    <n v="2"/>
    <s v="Febrero"/>
    <s v="Guacolda"/>
    <s v="Guacolda 4"/>
    <m/>
    <s v="Carbón"/>
    <n v="69191"/>
    <n v="24310.94976"/>
    <s v="Ton"/>
    <s v="SIC"/>
    <n v="64026.87318872063"/>
    <n v="4.7377178892287999E-2"/>
    <d v="2010-01-01T00:00:00"/>
    <b v="1"/>
    <b v="0"/>
    <x v="0"/>
  </r>
  <r>
    <x v="10"/>
    <n v="2"/>
    <s v="Febrero"/>
    <s v="Guacolda"/>
    <s v="Guacolda 5"/>
    <m/>
    <s v="Carbón"/>
    <n v="55509"/>
    <n v="19503.642240000001"/>
    <s v="Ton"/>
    <s v="SIC"/>
    <n v="51366.040436367359"/>
    <n v="3.8008697997312005E-2"/>
    <d v="2015-01-01T00:00:00"/>
    <b v="0"/>
    <b v="0"/>
    <x v="1"/>
  </r>
  <r>
    <x v="10"/>
    <n v="2"/>
    <s v="Febrero"/>
    <s v="Hornitos"/>
    <s v="Termoeléctrica Hornitos"/>
    <s v="CTH"/>
    <s v="Carbón"/>
    <n v="52050"/>
    <n v="18562.582677165356"/>
    <s v="Ton"/>
    <s v="SING"/>
    <n v="48887.605743874017"/>
    <n v="3.6174761121259849E-2"/>
    <d v="2011-08-05T00:00:00"/>
    <b v="0"/>
    <b v="0"/>
    <x v="1"/>
  </r>
  <r>
    <x v="10"/>
    <n v="3"/>
    <s v="Marzo"/>
    <s v="Aes Gener"/>
    <s v="Campiche"/>
    <m/>
    <s v="Carbón"/>
    <n v="196429"/>
    <n v="70164.438799999989"/>
    <s v="Ton"/>
    <s v="SIC"/>
    <n v="184789.55654776318"/>
    <n v="0.13673645833344"/>
    <d v="2013-03-15T00:00:00"/>
    <b v="0"/>
    <b v="0"/>
    <x v="1"/>
  </r>
  <r>
    <x v="10"/>
    <n v="3"/>
    <s v="Marzo"/>
    <s v="Aes Gener"/>
    <s v="Termoeléctrica Norgener"/>
    <s v="NTO1"/>
    <s v="Carbón"/>
    <n v="73479.592799999999"/>
    <n v="27933.07086614173"/>
    <s v="Ton"/>
    <s v="SING"/>
    <n v="73566.323149606294"/>
    <n v="5.4435968503937011E-2"/>
    <d v="1997-04-07T00:00:00"/>
    <b v="1"/>
    <b v="0"/>
    <x v="0"/>
  </r>
  <r>
    <x v="10"/>
    <n v="3"/>
    <s v="Marzo"/>
    <s v="Aes Gener"/>
    <s v="Termoeléctrica Norgener"/>
    <s v="NTO2"/>
    <s v="Carbón"/>
    <n v="80705.629700000005"/>
    <n v="29928.850393700788"/>
    <s v="Ton"/>
    <s v="SING"/>
    <n v="78822.535843275589"/>
    <n v="5.8325343647244093E-2"/>
    <d v="1997-04-07T00:00:00"/>
    <b v="1"/>
    <b v="0"/>
    <x v="0"/>
  </r>
  <r>
    <x v="10"/>
    <n v="3"/>
    <s v="Marzo"/>
    <s v="Aes Gener"/>
    <s v="Ventanas 1"/>
    <m/>
    <s v="Carbón"/>
    <n v="10618"/>
    <n v="4164.1141499999994"/>
    <s v="Ton"/>
    <s v="SIC"/>
    <n v="10966.877528745597"/>
    <n v="8.1150256555200008E-3"/>
    <d v="1964-01-01T00:00:00"/>
    <b v="1"/>
    <b v="0"/>
    <x v="0"/>
  </r>
  <r>
    <x v="10"/>
    <n v="3"/>
    <s v="Marzo"/>
    <s v="Aes Gener"/>
    <s v="Ventanas 2"/>
    <m/>
    <s v="Carbón"/>
    <n v="125252"/>
    <n v="47139.341712000001"/>
    <s v="Ton"/>
    <s v="SIC"/>
    <n v="124149.18725059276"/>
    <n v="9.1865149128345605E-2"/>
    <d v="1977-01-01T00:00:00"/>
    <b v="1"/>
    <b v="0"/>
    <x v="0"/>
  </r>
  <r>
    <x v="10"/>
    <n v="3"/>
    <s v="Marzo"/>
    <s v="Andina"/>
    <s v="Termoeléctrica Andina"/>
    <s v="CTA"/>
    <s v="Carbón"/>
    <n v="98648"/>
    <n v="34772.881889763783"/>
    <s v="Ton"/>
    <s v="SING"/>
    <n v="91580.087209322839"/>
    <n v="6.7765392226771665E-2"/>
    <d v="2011-07-15T00:00:00"/>
    <b v="0"/>
    <b v="0"/>
    <x v="1"/>
  </r>
  <r>
    <x v="10"/>
    <n v="3"/>
    <s v="Marzo"/>
    <s v="Angamos"/>
    <s v="Termoeléctrica Angamos"/>
    <s v="ANG1"/>
    <s v="Carbón"/>
    <n v="159652.39619999999"/>
    <n v="55019.149606299208"/>
    <s v="Ton"/>
    <s v="SING"/>
    <n v="144901.95362872438"/>
    <n v="0.10722131875275591"/>
    <d v="2011-04-11T00:00:00"/>
    <b v="0"/>
    <b v="1"/>
    <x v="2"/>
  </r>
  <r>
    <x v="10"/>
    <n v="3"/>
    <s v="Marzo"/>
    <s v="Angamos"/>
    <s v="Termoeléctrica Angamos"/>
    <s v="ANG2"/>
    <s v="Carbón"/>
    <n v="157783.38459999999"/>
    <n v="53767.937007874018"/>
    <s v="Ton"/>
    <s v="SING"/>
    <n v="141606.68005190551"/>
    <n v="0.10478295564094491"/>
    <d v="2011-04-11T00:00:00"/>
    <b v="0"/>
    <b v="1"/>
    <x v="2"/>
  </r>
  <r>
    <x v="10"/>
    <n v="3"/>
    <s v="Marzo"/>
    <s v="Cochrane"/>
    <s v="Cochrane"/>
    <s v="CCH2"/>
    <s v="Carbón"/>
    <n v="152545.5434"/>
    <n v="54804.566929133856"/>
    <s v="Ton"/>
    <s v="SING"/>
    <n v="144336.81495685037"/>
    <n v="0.10680314003149607"/>
    <d v="2016-07-09T00:00:00"/>
    <b v="0"/>
    <b v="0"/>
    <x v="1"/>
  </r>
  <r>
    <x v="10"/>
    <n v="3"/>
    <s v="Marzo"/>
    <s v="Cochrane"/>
    <s v="Cochrane"/>
    <s v="CCH1"/>
    <s v="Carbón"/>
    <n v="45826.595500000003"/>
    <n v="16663.84251968504"/>
    <s v="Ton"/>
    <s v="SING"/>
    <n v="43886.962145763784"/>
    <n v="3.247449630236221E-2"/>
    <d v="2016-07-09T00:00:00"/>
    <b v="0"/>
    <b v="0"/>
    <x v="1"/>
  </r>
  <r>
    <x v="10"/>
    <n v="3"/>
    <s v="Marzo"/>
    <s v="Colbún"/>
    <s v="Santa María"/>
    <m/>
    <s v="Carbón"/>
    <n v="241376"/>
    <n v="78532.550553599998"/>
    <s v="Ton"/>
    <s v="SIC"/>
    <n v="206828.35122119638"/>
    <n v="0.15304423451885568"/>
    <d v="2012-08-15T00:00:00"/>
    <b v="0"/>
    <b v="0"/>
    <x v="1"/>
  </r>
  <r>
    <x v="10"/>
    <n v="3"/>
    <s v="Marzo"/>
    <s v="E-Cl"/>
    <s v="Termoeléctrica Mejillones"/>
    <s v="CTM2"/>
    <s v="Carbón"/>
    <n v="51860"/>
    <n v="20328.094488188977"/>
    <s v="Ton"/>
    <s v="SING"/>
    <n v="53537.37064214173"/>
    <n v="3.9615390538582679E-2"/>
    <d v="1998-03-31T00:00:00"/>
    <b v="1"/>
    <b v="0"/>
    <x v="0"/>
  </r>
  <r>
    <x v="10"/>
    <n v="3"/>
    <s v="Marzo"/>
    <s v="E-Cl"/>
    <s v="Termoeléctrica Mejillones"/>
    <s v="CTM1"/>
    <s v="Carbón"/>
    <n v="30059"/>
    <n v="12692.692913385827"/>
    <s v="Ton"/>
    <s v="SING"/>
    <n v="33428.288389039364"/>
    <n v="2.4735519949606301E-2"/>
    <d v="1998-03-31T00:00:00"/>
    <b v="1"/>
    <b v="0"/>
    <x v="0"/>
  </r>
  <r>
    <x v="10"/>
    <n v="3"/>
    <s v="Marzo"/>
    <s v="E-Cl"/>
    <s v="Termoeléctrica Tocopilla"/>
    <s v="U14"/>
    <s v="Carbón"/>
    <n v="20688.423699999999"/>
    <n v="8355.6850393700788"/>
    <s v="Ton"/>
    <s v="SING"/>
    <n v="22006.066883527557"/>
    <n v="1.6283559004724415E-2"/>
    <d v="1993-01-01T00:00:00"/>
    <b v="1"/>
    <b v="0"/>
    <x v="0"/>
  </r>
  <r>
    <x v="10"/>
    <n v="3"/>
    <s v="Marzo"/>
    <s v="E-Cl"/>
    <s v="Termoeléctrica Tocopilla"/>
    <s v="U15"/>
    <s v="Carbón"/>
    <n v="64979.141000000003"/>
    <n v="24501.543307086613"/>
    <s v="Ton"/>
    <s v="SING"/>
    <n v="64528.832552314947"/>
    <n v="4.7748607596850394E-2"/>
    <d v="1993-01-01T00:00:00"/>
    <b v="1"/>
    <b v="0"/>
    <x v="0"/>
  </r>
  <r>
    <x v="10"/>
    <n v="3"/>
    <s v="Marzo"/>
    <s v="E-Cl"/>
    <s v="Termoeléctrica Tocopilla"/>
    <s v="U12"/>
    <s v="Carbón"/>
    <n v="29598.246599999999"/>
    <n v="12810.425196850394"/>
    <s v="Ton"/>
    <s v="SING"/>
    <n v="33738.355665637791"/>
    <n v="2.496495662362205E-2"/>
    <d v="1993-01-01T00:00:00"/>
    <b v="1"/>
    <b v="0"/>
    <x v="0"/>
  </r>
  <r>
    <x v="10"/>
    <n v="3"/>
    <s v="Marzo"/>
    <s v="E-Cl"/>
    <s v="Termoeléctrica Tocopilla"/>
    <s v="U13"/>
    <s v="Carbón"/>
    <n v="27179.6469"/>
    <n v="12211.748031496063"/>
    <s v="Ton"/>
    <s v="SING"/>
    <n v="32161.641167622045"/>
    <n v="2.3798254563779531E-2"/>
    <d v="1993-01-01T00:00:00"/>
    <b v="1"/>
    <b v="0"/>
    <x v="0"/>
  </r>
  <r>
    <x v="10"/>
    <n v="3"/>
    <s v="Marzo"/>
    <s v="Eléctrica Ventanas"/>
    <s v="Nueva Ventanas"/>
    <m/>
    <s v="Carbón"/>
    <n v="196373"/>
    <n v="68308.740795999998"/>
    <s v="Ton"/>
    <s v="SIC"/>
    <n v="179902.27151975653"/>
    <n v="0.13312007406324483"/>
    <d v="2010-02-11T00:00:00"/>
    <b v="1"/>
    <b v="0"/>
    <x v="0"/>
  </r>
  <r>
    <x v="10"/>
    <n v="3"/>
    <s v="Marzo"/>
    <s v="Enel"/>
    <s v="Bocamina"/>
    <m/>
    <s v="Carbón"/>
    <n v="71488"/>
    <n v="25535.513599999998"/>
    <s v="Ton"/>
    <s v="SIC"/>
    <n v="67251.962889830393"/>
    <n v="4.976360890368E-2"/>
    <d v="1970-01-01T00:00:00"/>
    <b v="1"/>
    <b v="0"/>
    <x v="0"/>
  </r>
  <r>
    <x v="10"/>
    <n v="3"/>
    <s v="Marzo"/>
    <s v="Enel"/>
    <s v="Bocamina II"/>
    <m/>
    <s v="Carbón"/>
    <n v="246913"/>
    <n v="85953.940816091461"/>
    <s v="Ton"/>
    <s v="SIC"/>
    <n v="226373.79958547067"/>
    <n v="0.16750703986239904"/>
    <d v="2012-10-28T00:00:00"/>
    <b v="0"/>
    <b v="0"/>
    <x v="1"/>
  </r>
  <r>
    <x v="10"/>
    <n v="3"/>
    <s v="Marzo"/>
    <s v="Guacolda"/>
    <s v="Guacolda 1"/>
    <m/>
    <s v="Carbón"/>
    <n v="78855"/>
    <n v="29352.985200000003"/>
    <s v="Ton"/>
    <s v="SIC"/>
    <n v="77305.900413772804"/>
    <n v="5.7203097557760013E-2"/>
    <d v="1995-01-01T00:00:00"/>
    <b v="1"/>
    <b v="0"/>
    <x v="0"/>
  </r>
  <r>
    <x v="10"/>
    <n v="3"/>
    <s v="Marzo"/>
    <s v="Guacolda"/>
    <s v="Guacolda 2"/>
    <m/>
    <s v="Carbón"/>
    <n v="46256"/>
    <n v="17261.81408"/>
    <s v="Ton"/>
    <s v="SIC"/>
    <n v="45461.818317189121"/>
    <n v="3.363982327910401E-2"/>
    <d v="1996-01-01T00:00:00"/>
    <b v="1"/>
    <b v="0"/>
    <x v="0"/>
  </r>
  <r>
    <x v="10"/>
    <n v="3"/>
    <s v="Marzo"/>
    <s v="Guacolda"/>
    <s v="Guacolda 3"/>
    <m/>
    <s v="Carbón"/>
    <n v="82159"/>
    <n v="28309.033676000003"/>
    <s v="Ton"/>
    <s v="SIC"/>
    <n v="74556.48286726886"/>
    <n v="5.5168644827788813E-2"/>
    <d v="2009-01-01T00:00:00"/>
    <b v="1"/>
    <b v="0"/>
    <x v="0"/>
  </r>
  <r>
    <x v="10"/>
    <n v="3"/>
    <s v="Marzo"/>
    <s v="Guacolda"/>
    <s v="Guacolda 4"/>
    <m/>
    <s v="Carbón"/>
    <n v="77582"/>
    <n v="27259.211520000001"/>
    <s v="Ton"/>
    <s v="SIC"/>
    <n v="71791.604048609282"/>
    <n v="5.3122751410176007E-2"/>
    <d v="2010-01-01T00:00:00"/>
    <b v="1"/>
    <b v="0"/>
    <x v="0"/>
  </r>
  <r>
    <x v="10"/>
    <n v="3"/>
    <s v="Marzo"/>
    <s v="Guacolda"/>
    <s v="Guacolda 5"/>
    <m/>
    <s v="Carbón"/>
    <n v="86760"/>
    <n v="30483.993600000002"/>
    <s v="Ton"/>
    <s v="SIC"/>
    <n v="80284.596520550404"/>
    <n v="5.9407206727680011E-2"/>
    <d v="2015-01-01T00:00:00"/>
    <b v="0"/>
    <b v="0"/>
    <x v="1"/>
  </r>
  <r>
    <x v="10"/>
    <n v="3"/>
    <s v="Marzo"/>
    <s v="Hornitos"/>
    <s v="Termoeléctrica Hornitos"/>
    <s v="CTH"/>
    <s v="Carbón"/>
    <n v="50199"/>
    <n v="18012.094488188974"/>
    <s v="Ton"/>
    <s v="SING"/>
    <n v="47437.804818141718"/>
    <n v="3.5101969738582678E-2"/>
    <d v="2011-08-05T00:00:00"/>
    <b v="0"/>
    <b v="0"/>
    <x v="1"/>
  </r>
  <r>
    <x v="10"/>
    <n v="4"/>
    <s v="Abril"/>
    <s v="Aes Gener"/>
    <s v="Campiche"/>
    <m/>
    <s v="Carbón"/>
    <n v="192040"/>
    <n v="68596.687999999995"/>
    <s v="Ton"/>
    <s v="SIC"/>
    <n v="180660.62770483198"/>
    <n v="0.13368122557440001"/>
    <d v="2013-03-15T00:00:00"/>
    <b v="0"/>
    <b v="0"/>
    <x v="1"/>
  </r>
  <r>
    <x v="10"/>
    <n v="4"/>
    <s v="Abril"/>
    <s v="Aes Gener"/>
    <s v="Termoeléctrica Norgener"/>
    <s v="NTO1"/>
    <s v="Carbón"/>
    <n v="39177.1944"/>
    <n v="14866.960629921261"/>
    <s v="Ton"/>
    <s v="SING"/>
    <n v="39154.579000440943"/>
    <n v="2.8972732875590556E-2"/>
    <d v="1997-04-07T00:00:00"/>
    <b v="1"/>
    <b v="0"/>
    <x v="0"/>
  </r>
  <r>
    <x v="10"/>
    <n v="4"/>
    <s v="Abril"/>
    <s v="Aes Gener"/>
    <s v="Termoeléctrica Norgener"/>
    <s v="NTO2"/>
    <s v="Carbón"/>
    <n v="85316.323499999999"/>
    <n v="31350.992125984256"/>
    <s v="Ton"/>
    <s v="SING"/>
    <n v="82567.979326488188"/>
    <n v="6.1096813455118124E-2"/>
    <d v="1997-04-07T00:00:00"/>
    <b v="1"/>
    <b v="0"/>
    <x v="0"/>
  </r>
  <r>
    <x v="10"/>
    <n v="4"/>
    <s v="Abril"/>
    <s v="Aes Gener"/>
    <s v="Ventanas 1"/>
    <m/>
    <s v="Carbón"/>
    <n v="75691"/>
    <n v="29684.117924999995"/>
    <s v="Ton"/>
    <s v="SIC"/>
    <n v="78177.992750827179"/>
    <n v="5.7848409012239997E-2"/>
    <d v="1964-01-01T00:00:00"/>
    <b v="1"/>
    <b v="0"/>
    <x v="0"/>
  </r>
  <r>
    <x v="10"/>
    <n v="4"/>
    <s v="Abril"/>
    <s v="Aes Gener"/>
    <s v="Ventanas 2"/>
    <m/>
    <s v="Carbón"/>
    <n v="126893"/>
    <n v="47756.941908000001"/>
    <s v="Ton"/>
    <s v="SIC"/>
    <n v="125775.73865319091"/>
    <n v="9.3068728390310412E-2"/>
    <d v="1977-01-01T00:00:00"/>
    <b v="1"/>
    <b v="0"/>
    <x v="0"/>
  </r>
  <r>
    <x v="10"/>
    <n v="4"/>
    <s v="Abril"/>
    <s v="Andina"/>
    <s v="Termoeléctrica Andina"/>
    <s v="CTA"/>
    <s v="Carbón"/>
    <n v="100180"/>
    <n v="35165.38582677165"/>
    <s v="Ton"/>
    <s v="SING"/>
    <n v="92613.810698078727"/>
    <n v="6.8530303899212594E-2"/>
    <d v="2011-07-15T00:00:00"/>
    <b v="0"/>
    <b v="0"/>
    <x v="1"/>
  </r>
  <r>
    <x v="10"/>
    <n v="4"/>
    <s v="Abril"/>
    <s v="Angamos"/>
    <s v="Termoeléctrica Angamos"/>
    <s v="ANG1"/>
    <s v="Carbón"/>
    <n v="166065.44010000001"/>
    <n v="56583.023622047243"/>
    <s v="Ton"/>
    <s v="SING"/>
    <n v="149020.67232453541"/>
    <n v="0.11026899643464567"/>
    <d v="2011-04-11T00:00:00"/>
    <b v="0"/>
    <b v="1"/>
    <x v="2"/>
  </r>
  <r>
    <x v="10"/>
    <n v="4"/>
    <s v="Abril"/>
    <s v="Angamos"/>
    <s v="Termoeléctrica Angamos"/>
    <s v="ANG2"/>
    <s v="Carbón"/>
    <n v="165329.9681"/>
    <n v="55884.283464566928"/>
    <s v="Ton"/>
    <s v="SING"/>
    <n v="147180.42552642518"/>
    <n v="0.10890729161574804"/>
    <d v="2011-04-11T00:00:00"/>
    <b v="0"/>
    <b v="1"/>
    <x v="2"/>
  </r>
  <r>
    <x v="10"/>
    <n v="4"/>
    <s v="Abril"/>
    <s v="Cochrane"/>
    <s v="Cochrane"/>
    <s v="CCH1"/>
    <s v="Carbón"/>
    <n v="155366.68290000001"/>
    <n v="55330.771653543306"/>
    <s v="Ton"/>
    <s v="SING"/>
    <n v="145722.66139615746"/>
    <n v="0.10782860779842519"/>
    <d v="2016-07-09T00:00:00"/>
    <b v="0"/>
    <b v="0"/>
    <x v="1"/>
  </r>
  <r>
    <x v="10"/>
    <n v="4"/>
    <s v="Abril"/>
    <s v="Cochrane"/>
    <s v="Cochrane"/>
    <s v="CCH2"/>
    <s v="Carbón"/>
    <n v="146169.7836"/>
    <n v="52248.661417322837"/>
    <s v="Ton"/>
    <s v="SING"/>
    <n v="137605.41862299212"/>
    <n v="0.10182219137007875"/>
    <d v="2016-07-09T00:00:00"/>
    <b v="0"/>
    <b v="0"/>
    <x v="1"/>
  </r>
  <r>
    <x v="10"/>
    <n v="4"/>
    <s v="Abril"/>
    <s v="Colbún"/>
    <s v="Santa María"/>
    <m/>
    <s v="Carbón"/>
    <n v="219549"/>
    <n v="71431.057526399993"/>
    <s v="Ton"/>
    <s v="SIC"/>
    <n v="188125.40468920872"/>
    <n v="0.13920484490744831"/>
    <d v="2012-08-15T00:00:00"/>
    <b v="0"/>
    <b v="0"/>
    <x v="1"/>
  </r>
  <r>
    <x v="10"/>
    <n v="4"/>
    <s v="Abril"/>
    <s v="E-Cl"/>
    <s v="Termoeléctrica Mejillones"/>
    <s v="CTM2"/>
    <s v="Carbón"/>
    <n v="51505"/>
    <n v="19918.204724409446"/>
    <s v="Ton"/>
    <s v="SING"/>
    <n v="52457.858727307081"/>
    <n v="3.8816597366929134E-2"/>
    <d v="1998-03-31T00:00:00"/>
    <b v="1"/>
    <b v="0"/>
    <x v="0"/>
  </r>
  <r>
    <x v="10"/>
    <n v="4"/>
    <s v="Abril"/>
    <s v="E-Cl"/>
    <s v="Termoeléctrica Mejillones"/>
    <s v="CTM1"/>
    <s v="Carbón"/>
    <n v="23201"/>
    <n v="9984.6614173228354"/>
    <s v="Ton"/>
    <s v="SING"/>
    <n v="26296.243326992124"/>
    <n v="1.9458108170078741E-2"/>
    <d v="1998-03-31T00:00:00"/>
    <b v="1"/>
    <b v="0"/>
    <x v="0"/>
  </r>
  <r>
    <x v="10"/>
    <n v="4"/>
    <s v="Abril"/>
    <s v="E-Cl"/>
    <s v="Termoeléctrica Tocopilla"/>
    <s v="U12"/>
    <s v="Carbón"/>
    <n v="2905.36"/>
    <n v="1275.5905511811025"/>
    <s v="Ton"/>
    <s v="SING"/>
    <n v="3359.4769133858272"/>
    <n v="2.4858708661417328E-3"/>
    <d v="1993-01-01T00:00:00"/>
    <b v="1"/>
    <b v="0"/>
    <x v="0"/>
  </r>
  <r>
    <x v="10"/>
    <n v="4"/>
    <s v="Abril"/>
    <s v="E-Cl"/>
    <s v="Termoeléctrica Tocopilla"/>
    <s v="U15"/>
    <s v="Carbón"/>
    <n v="44696.578300000001"/>
    <n v="16851.874015748032"/>
    <s v="Ton"/>
    <s v="SING"/>
    <n v="44382.173927811018"/>
    <n v="3.2840932081889769E-2"/>
    <d v="1993-01-01T00:00:00"/>
    <b v="1"/>
    <b v="0"/>
    <x v="0"/>
  </r>
  <r>
    <x v="10"/>
    <n v="4"/>
    <s v="Abril"/>
    <s v="E-Cl"/>
    <s v="Termoeléctrica Tocopilla"/>
    <s v="U14"/>
    <s v="Carbón"/>
    <n v="39975.747499999998"/>
    <n v="16118.551181102361"/>
    <s v="Ton"/>
    <s v="SING"/>
    <n v="42450.847977826765"/>
    <n v="3.1411832541732285E-2"/>
    <d v="1993-01-01T00:00:00"/>
    <b v="1"/>
    <b v="0"/>
    <x v="0"/>
  </r>
  <r>
    <x v="10"/>
    <n v="4"/>
    <s v="Abril"/>
    <s v="Eléctrica Ventanas"/>
    <s v="Nueva Ventanas"/>
    <m/>
    <s v="Carbón"/>
    <n v="188273"/>
    <n v="65491.139596000001"/>
    <s v="Ton"/>
    <s v="SIC"/>
    <n v="172481.65667295974"/>
    <n v="0.1276291328446848"/>
    <d v="2010-02-11T00:00:00"/>
    <b v="1"/>
    <b v="0"/>
    <x v="0"/>
  </r>
  <r>
    <x v="10"/>
    <n v="4"/>
    <s v="Abril"/>
    <s v="Enel"/>
    <s v="Bocamina"/>
    <m/>
    <s v="Carbón"/>
    <n v="68229"/>
    <n v="24371.398799999999"/>
    <s v="Ton"/>
    <s v="SIC"/>
    <n v="64186.075649203194"/>
    <n v="4.7494981981439997E-2"/>
    <d v="1970-01-01T00:00:00"/>
    <b v="1"/>
    <b v="0"/>
    <x v="0"/>
  </r>
  <r>
    <x v="10"/>
    <n v="4"/>
    <s v="Abril"/>
    <s v="Enel"/>
    <s v="Bocamina II"/>
    <m/>
    <s v="Carbón"/>
    <n v="241443"/>
    <n v="84049.755713387189"/>
    <s v="Ton"/>
    <s v="SIC"/>
    <n v="221358.81583114216"/>
    <n v="0.16379616393424898"/>
    <d v="2012-10-28T00:00:00"/>
    <b v="0"/>
    <b v="0"/>
    <x v="1"/>
  </r>
  <r>
    <x v="10"/>
    <n v="4"/>
    <s v="Abril"/>
    <s v="Guacolda"/>
    <s v="Guacolda 1"/>
    <m/>
    <s v="Carbón"/>
    <n v="82389"/>
    <n v="30668.481360000002"/>
    <s v="Ton"/>
    <s v="SIC"/>
    <n v="80770.475292503048"/>
    <n v="5.9766736474368011E-2"/>
    <d v="1995-01-01T00:00:00"/>
    <b v="1"/>
    <b v="0"/>
    <x v="0"/>
  </r>
  <r>
    <x v="10"/>
    <n v="4"/>
    <s v="Abril"/>
    <s v="Guacolda"/>
    <s v="Guacolda 2"/>
    <m/>
    <s v="Carbón"/>
    <n v="52277.000000100001"/>
    <n v="19508.730860037318"/>
    <s v="Ton"/>
    <s v="SIC"/>
    <n v="51379.442151769319"/>
    <n v="3.8018614700040726E-2"/>
    <d v="1996-01-01T00:00:00"/>
    <b v="1"/>
    <b v="0"/>
    <x v="0"/>
  </r>
  <r>
    <x v="10"/>
    <n v="4"/>
    <s v="Abril"/>
    <s v="Guacolda"/>
    <s v="Guacolda 3"/>
    <m/>
    <s v="Carbón"/>
    <n v="90285"/>
    <n v="31108.960740000002"/>
    <s v="Ton"/>
    <s v="SIC"/>
    <n v="81930.549978351366"/>
    <n v="6.0625142690112016E-2"/>
    <d v="2009-01-01T00:00:00"/>
    <b v="1"/>
    <b v="0"/>
    <x v="0"/>
  </r>
  <r>
    <x v="10"/>
    <n v="4"/>
    <s v="Abril"/>
    <s v="Guacolda"/>
    <s v="Guacolda 4"/>
    <m/>
    <s v="Carbón"/>
    <n v="77359.199999999997"/>
    <n v="27180.928511999999"/>
    <s v="Ton"/>
    <s v="SIC"/>
    <n v="71585.432908627961"/>
    <n v="5.2970193484185607E-2"/>
    <d v="2010-01-01T00:00:00"/>
    <b v="1"/>
    <b v="0"/>
    <x v="0"/>
  </r>
  <r>
    <x v="10"/>
    <n v="4"/>
    <s v="Abril"/>
    <s v="Guacolda"/>
    <s v="Guacolda 5"/>
    <m/>
    <s v="Carbón"/>
    <n v="76729"/>
    <n v="26959.50144"/>
    <s v="Ton"/>
    <s v="SIC"/>
    <n v="71002.268400476154"/>
    <n v="5.2538676406272002E-2"/>
    <d v="2015-01-01T00:00:00"/>
    <b v="0"/>
    <b v="0"/>
    <x v="1"/>
  </r>
  <r>
    <x v="10"/>
    <n v="4"/>
    <s v="Abril"/>
    <s v="Hornitos"/>
    <s v="Termoeléctrica Hornitos"/>
    <s v="CTH"/>
    <s v="Carbón"/>
    <n v="42323"/>
    <n v="15204"/>
    <s v="Ton"/>
    <s v="SING"/>
    <n v="40042.227456000001"/>
    <n v="2.9629555200000001E-2"/>
    <d v="2011-08-05T00:00:00"/>
    <b v="0"/>
    <b v="0"/>
    <x v="1"/>
  </r>
  <r>
    <x v="10"/>
    <n v="5"/>
    <s v="Mayo"/>
    <s v="Aes Gener"/>
    <s v="Campiche"/>
    <m/>
    <s v="Carbón"/>
    <n v="198925"/>
    <n v="71056.009999999995"/>
    <s v="Ton"/>
    <s v="SIC"/>
    <n v="187137.65552063996"/>
    <n v="0.138473952288"/>
    <d v="2013-03-15T00:00:00"/>
    <b v="0"/>
    <b v="0"/>
    <x v="1"/>
  </r>
  <r>
    <x v="10"/>
    <n v="5"/>
    <s v="Mayo"/>
    <s v="Aes Gener"/>
    <s v="Termoeléctrica Norgener"/>
    <s v="NTO1"/>
    <s v="Carbón"/>
    <n v="81832.09"/>
    <n v="30980.125984251972"/>
    <s v="Ton"/>
    <s v="SING"/>
    <n v="81591.242520188986"/>
    <n v="6.0374069518110245E-2"/>
    <d v="1997-04-07T00:00:00"/>
    <b v="1"/>
    <b v="0"/>
    <x v="0"/>
  </r>
  <r>
    <x v="10"/>
    <n v="5"/>
    <s v="Mayo"/>
    <s v="Aes Gener"/>
    <s v="Termoeléctrica Norgener"/>
    <s v="NTO2"/>
    <s v="Carbón"/>
    <n v="85860.418699999995"/>
    <n v="31660.251968503937"/>
    <s v="Ton"/>
    <s v="SING"/>
    <n v="83382.465840377947"/>
    <n v="6.1699499036220476E-2"/>
    <d v="1997-04-07T00:00:00"/>
    <b v="1"/>
    <b v="0"/>
    <x v="0"/>
  </r>
  <r>
    <x v="10"/>
    <n v="5"/>
    <s v="Mayo"/>
    <s v="Aes Gener"/>
    <s v="Ventanas 1"/>
    <m/>
    <s v="Carbón"/>
    <n v="77886"/>
    <n v="30544.942049999994"/>
    <s v="Ton"/>
    <s v="SIC"/>
    <n v="80445.114259171169"/>
    <n v="5.9525983067039989E-2"/>
    <d v="1964-01-01T00:00:00"/>
    <b v="1"/>
    <b v="0"/>
    <x v="0"/>
  </r>
  <r>
    <x v="10"/>
    <n v="5"/>
    <s v="Mayo"/>
    <s v="Aes Gener"/>
    <s v="Ventanas 2"/>
    <m/>
    <s v="Carbón"/>
    <n v="142227"/>
    <n v="53527.984812000002"/>
    <s v="Ton"/>
    <s v="SIC"/>
    <n v="140974.72659191117"/>
    <n v="0.10431533680162561"/>
    <d v="1977-01-01T00:00:00"/>
    <b v="1"/>
    <b v="0"/>
    <x v="0"/>
  </r>
  <r>
    <x v="10"/>
    <n v="5"/>
    <s v="Mayo"/>
    <s v="Andina"/>
    <s v="Termoeléctrica Andina"/>
    <s v="CTA"/>
    <s v="Carbón"/>
    <n v="32969"/>
    <n v="11440.913385826771"/>
    <s v="Ton"/>
    <s v="SING"/>
    <n v="30131.521711370078"/>
    <n v="2.2296052006299215E-2"/>
    <d v="2011-07-15T00:00:00"/>
    <b v="0"/>
    <b v="0"/>
    <x v="1"/>
  </r>
  <r>
    <x v="10"/>
    <n v="5"/>
    <s v="Mayo"/>
    <s v="Angamos"/>
    <s v="Termoeléctrica Angamos"/>
    <s v="ANG2"/>
    <s v="Carbón"/>
    <n v="191219.2034"/>
    <n v="64078.110236220469"/>
    <s v="Ton"/>
    <s v="SING"/>
    <n v="168760.21211716533"/>
    <n v="0.12487542122834647"/>
    <d v="2011-04-11T00:00:00"/>
    <b v="0"/>
    <b v="1"/>
    <x v="2"/>
  </r>
  <r>
    <x v="10"/>
    <n v="5"/>
    <s v="Mayo"/>
    <s v="Angamos"/>
    <s v="Termoeléctrica Angamos"/>
    <s v="ANG1"/>
    <s v="Carbón"/>
    <n v="189931.6041"/>
    <n v="64179.874015748028"/>
    <s v="Ton"/>
    <s v="SING"/>
    <n v="169028.22371981101"/>
    <n v="0.12507373848188977"/>
    <d v="2011-04-11T00:00:00"/>
    <b v="0"/>
    <b v="1"/>
    <x v="2"/>
  </r>
  <r>
    <x v="10"/>
    <n v="5"/>
    <s v="Mayo"/>
    <s v="Cochrane"/>
    <s v="Cochrane"/>
    <s v="CCH2"/>
    <s v="Carbón"/>
    <n v="164540.57629999999"/>
    <n v="58352.598425196848"/>
    <s v="Ton"/>
    <s v="SING"/>
    <n v="153681.13777889762"/>
    <n v="0.11371754381102363"/>
    <d v="2016-07-09T00:00:00"/>
    <b v="0"/>
    <b v="0"/>
    <x v="1"/>
  </r>
  <r>
    <x v="10"/>
    <n v="5"/>
    <s v="Mayo"/>
    <s v="Cochrane"/>
    <s v="Cochrane"/>
    <s v="CCH1"/>
    <s v="Carbón"/>
    <n v="165104.7102"/>
    <n v="58522.488188976378"/>
    <s v="Ton"/>
    <s v="SING"/>
    <n v="154128.57033373229"/>
    <n v="0.11404862498267718"/>
    <d v="2016-07-09T00:00:00"/>
    <b v="0"/>
    <b v="0"/>
    <x v="1"/>
  </r>
  <r>
    <x v="10"/>
    <n v="5"/>
    <s v="Mayo"/>
    <s v="Colbún"/>
    <s v="Santa María"/>
    <m/>
    <s v="Carbón"/>
    <n v="254144"/>
    <n v="82686.665318399988"/>
    <s v="Ton"/>
    <s v="SIC"/>
    <n v="217768.8937291186"/>
    <n v="0.16113977337249794"/>
    <d v="2012-08-15T00:00:00"/>
    <b v="0"/>
    <b v="0"/>
    <x v="1"/>
  </r>
  <r>
    <x v="10"/>
    <n v="5"/>
    <s v="Mayo"/>
    <s v="E-Cl"/>
    <s v="Termoeléctrica Mejillones"/>
    <s v="CTM1"/>
    <s v="Carbón"/>
    <n v="63536"/>
    <n v="26373.63779527559"/>
    <s v="Ton"/>
    <s v="SING"/>
    <n v="69459.300410456693"/>
    <n v="5.1396945335433077E-2"/>
    <d v="1998-03-31T00:00:00"/>
    <b v="1"/>
    <b v="0"/>
    <x v="0"/>
  </r>
  <r>
    <x v="10"/>
    <n v="5"/>
    <s v="Mayo"/>
    <s v="E-Cl"/>
    <s v="Termoeléctrica Mejillones"/>
    <s v="CTM2"/>
    <s v="Carbón"/>
    <n v="35175"/>
    <n v="13593.732283464567"/>
    <s v="Ton"/>
    <s v="SING"/>
    <n v="35801.323340598421"/>
    <n v="2.6491465474015752E-2"/>
    <d v="1998-03-31T00:00:00"/>
    <b v="1"/>
    <b v="0"/>
    <x v="0"/>
  </r>
  <r>
    <x v="10"/>
    <n v="5"/>
    <s v="Mayo"/>
    <s v="E-Cl"/>
    <s v="Termoeléctrica Tocopilla"/>
    <s v="U13"/>
    <s v="Carbón"/>
    <n v="9400.66"/>
    <n v="4225.5118110236217"/>
    <s v="Ton"/>
    <s v="SING"/>
    <n v="11128.578338267715"/>
    <n v="8.2346774173228336E-3"/>
    <d v="1993-01-01T00:00:00"/>
    <b v="1"/>
    <b v="0"/>
    <x v="0"/>
  </r>
  <r>
    <x v="10"/>
    <n v="5"/>
    <s v="Mayo"/>
    <s v="E-Cl"/>
    <s v="Termoeléctrica Tocopilla"/>
    <s v="U12"/>
    <s v="Carbón"/>
    <n v="13268.0427"/>
    <n v="5746.0157480314956"/>
    <s v="Ton"/>
    <s v="SING"/>
    <n v="15133.074819023621"/>
    <n v="1.119783548976378E-2"/>
    <d v="1993-01-01T00:00:00"/>
    <b v="1"/>
    <b v="0"/>
    <x v="0"/>
  </r>
  <r>
    <x v="10"/>
    <n v="5"/>
    <s v="Mayo"/>
    <s v="E-Cl"/>
    <s v="Termoeléctrica Tocopilla"/>
    <s v="U14"/>
    <s v="Carbón"/>
    <n v="68881.575899999996"/>
    <n v="27661.322834645671"/>
    <s v="Ton"/>
    <s v="SING"/>
    <n v="72850.630141984249"/>
    <n v="5.3906385940157495E-2"/>
    <d v="1993-01-01T00:00:00"/>
    <b v="1"/>
    <b v="0"/>
    <x v="0"/>
  </r>
  <r>
    <x v="10"/>
    <n v="5"/>
    <s v="Mayo"/>
    <s v="E-Cl"/>
    <s v="Termoeléctrica Tocopilla"/>
    <s v="U15"/>
    <s v="Carbón"/>
    <n v="68964.546400000007"/>
    <n v="25789.039370078743"/>
    <s v="Ton"/>
    <s v="SING"/>
    <n v="67919.664583559061"/>
    <n v="5.0257679924409458E-2"/>
    <d v="1993-01-01T00:00:00"/>
    <b v="1"/>
    <b v="0"/>
    <x v="0"/>
  </r>
  <r>
    <x v="10"/>
    <n v="5"/>
    <s v="Mayo"/>
    <s v="Eléctrica Ventanas"/>
    <s v="Nueva Ventanas"/>
    <m/>
    <s v="Carbón"/>
    <n v="186642"/>
    <n v="64923.792984"/>
    <s v="Ton"/>
    <s v="SIC"/>
    <n v="170987.45632541337"/>
    <n v="0.12652348776721919"/>
    <d v="2010-02-11T00:00:00"/>
    <b v="1"/>
    <b v="0"/>
    <x v="0"/>
  </r>
  <r>
    <x v="10"/>
    <n v="5"/>
    <s v="Mayo"/>
    <s v="Enel"/>
    <s v="Bocamina"/>
    <m/>
    <s v="Carbón"/>
    <n v="80878"/>
    <n v="28889.621599999999"/>
    <s v="Ton"/>
    <s v="SIC"/>
    <n v="76085.556381542396"/>
    <n v="5.6300094574080008E-2"/>
    <d v="1970-01-01T00:00:00"/>
    <b v="1"/>
    <b v="0"/>
    <x v="0"/>
  </r>
  <r>
    <x v="10"/>
    <n v="5"/>
    <s v="Mayo"/>
    <s v="Enel"/>
    <s v="Bocamina II"/>
    <m/>
    <s v="Carbón"/>
    <n v="236423"/>
    <n v="82302.222035951097"/>
    <s v="Ton"/>
    <s v="SIC"/>
    <n v="216756.39929609111"/>
    <n v="0.16039057030366152"/>
    <d v="2012-10-28T00:00:00"/>
    <b v="0"/>
    <b v="0"/>
    <x v="1"/>
  </r>
  <r>
    <x v="10"/>
    <n v="5"/>
    <s v="Mayo"/>
    <s v="Guacolda"/>
    <s v="Guacolda 1"/>
    <m/>
    <s v="Carbón"/>
    <n v="79223.48999989999"/>
    <n v="29490.151917562773"/>
    <s v="Ton"/>
    <s v="SIC"/>
    <n v="77667.151459816028"/>
    <n v="5.747040805694633E-2"/>
    <d v="1995-01-01T00:00:00"/>
    <b v="1"/>
    <b v="0"/>
    <x v="0"/>
  </r>
  <r>
    <x v="10"/>
    <n v="5"/>
    <s v="Mayo"/>
    <s v="Guacolda"/>
    <s v="Guacolda 2"/>
    <m/>
    <s v="Carbón"/>
    <n v="45893.000000700005"/>
    <n v="17126.34974026123"/>
    <s v="Ton"/>
    <s v="SIC"/>
    <n v="45105.050762335348"/>
    <n v="3.3375830373821087E-2"/>
    <d v="1996-01-01T00:00:00"/>
    <b v="1"/>
    <b v="0"/>
    <x v="0"/>
  </r>
  <r>
    <x v="10"/>
    <n v="5"/>
    <s v="Mayo"/>
    <s v="Guacolda"/>
    <s v="Guacolda 3"/>
    <m/>
    <s v="Carbón"/>
    <n v="72670"/>
    <n v="25039.465880000003"/>
    <s v="Ton"/>
    <s v="SIC"/>
    <n v="65945.53986738433"/>
    <n v="4.8796911106944008E-2"/>
    <d v="2009-01-01T00:00:00"/>
    <b v="1"/>
    <b v="0"/>
    <x v="0"/>
  </r>
  <r>
    <x v="10"/>
    <n v="5"/>
    <s v="Mayo"/>
    <s v="Guacolda"/>
    <s v="Guacolda 4"/>
    <m/>
    <s v="Carbón"/>
    <n v="95882"/>
    <n v="33689.099520000003"/>
    <s v="Ton"/>
    <s v="SIC"/>
    <n v="88725.76859824128"/>
    <n v="6.5653317144576021E-2"/>
    <d v="2010-01-01T00:00:00"/>
    <b v="1"/>
    <b v="0"/>
    <x v="0"/>
  </r>
  <r>
    <x v="10"/>
    <n v="5"/>
    <s v="Mayo"/>
    <s v="Guacolda"/>
    <s v="Guacolda 5"/>
    <m/>
    <s v="Carbón"/>
    <n v="90036"/>
    <n v="31635.04896"/>
    <s v="Ton"/>
    <s v="SIC"/>
    <n v="83316.089584189438"/>
    <n v="6.1650383413248001E-2"/>
    <d v="2015-01-01T00:00:00"/>
    <b v="0"/>
    <b v="0"/>
    <x v="1"/>
  </r>
  <r>
    <x v="10"/>
    <n v="5"/>
    <s v="Mayo"/>
    <s v="Hornitos"/>
    <s v="Termoeléctrica Hornitos"/>
    <s v="CTH"/>
    <s v="Carbón"/>
    <n v="78961"/>
    <n v="28090.488188976375"/>
    <s v="Ton"/>
    <s v="SING"/>
    <n v="73980.90748573227"/>
    <n v="5.4742743382677171E-2"/>
    <d v="2011-08-05T00:00:00"/>
    <b v="0"/>
    <b v="0"/>
    <x v="1"/>
  </r>
  <r>
    <x v="10"/>
    <n v="6"/>
    <s v="Junio"/>
    <s v="Aes Gener"/>
    <s v="Campiche"/>
    <m/>
    <s v="Carbón"/>
    <n v="192913"/>
    <n v="68908.523599999986"/>
    <s v="Ton"/>
    <s v="SIC"/>
    <n v="181481.89789847034"/>
    <n v="0.13428893079167997"/>
    <d v="2013-03-15T00:00:00"/>
    <b v="0"/>
    <b v="0"/>
    <x v="1"/>
  </r>
  <r>
    <x v="10"/>
    <n v="6"/>
    <s v="Junio"/>
    <s v="Aes Gener"/>
    <s v="Termoeléctrica Norgener"/>
    <s v="NTO1"/>
    <s v="Carbón"/>
    <n v="77420.858500000002"/>
    <n v="29376.755905511811"/>
    <s v="Ton"/>
    <s v="SING"/>
    <n v="77368.504465133854"/>
    <n v="5.7249421908661426E-2"/>
    <d v="1997-04-07T00:00:00"/>
    <b v="1"/>
    <b v="0"/>
    <x v="0"/>
  </r>
  <r>
    <x v="10"/>
    <n v="6"/>
    <s v="Junio"/>
    <s v="Aes Gener"/>
    <s v="Termoeléctrica Norgener"/>
    <s v="NTO2"/>
    <s v="Carbón"/>
    <n v="83300.583299999998"/>
    <n v="30707.622047244095"/>
    <s v="Ton"/>
    <s v="SING"/>
    <n v="80873.55871143307"/>
    <n v="5.9843013845669299E-2"/>
    <d v="1997-04-07T00:00:00"/>
    <b v="1"/>
    <b v="0"/>
    <x v="0"/>
  </r>
  <r>
    <x v="10"/>
    <n v="6"/>
    <s v="Junio"/>
    <s v="Aes Gener"/>
    <s v="Ventanas 1"/>
    <m/>
    <s v="Carbón"/>
    <n v="66711"/>
    <n v="26162.386424999997"/>
    <s v="Ton"/>
    <s v="SIC"/>
    <n v="68902.935281611179"/>
    <n v="5.0985258665039994E-2"/>
    <d v="1964-01-01T00:00:00"/>
    <b v="1"/>
    <b v="0"/>
    <x v="0"/>
  </r>
  <r>
    <x v="10"/>
    <n v="6"/>
    <s v="Junio"/>
    <s v="Aes Gener"/>
    <s v="Ventanas 2"/>
    <m/>
    <s v="Carbón"/>
    <n v="117066"/>
    <n v="44058.491496000002"/>
    <s v="Ton"/>
    <s v="SIC"/>
    <n v="116035.26294732135"/>
    <n v="8.5861188227404822E-2"/>
    <d v="1977-01-01T00:00:00"/>
    <b v="1"/>
    <b v="0"/>
    <x v="0"/>
  </r>
  <r>
    <x v="10"/>
    <n v="6"/>
    <s v="Junio"/>
    <s v="Andina"/>
    <s v="Termoeléctrica Andina"/>
    <s v="CTA"/>
    <s v="Carbón"/>
    <n v="65651"/>
    <n v="23117.291338582676"/>
    <s v="Ton"/>
    <s v="SING"/>
    <n v="60883.177975936997"/>
    <n v="4.5050977360629921E-2"/>
    <d v="2011-07-15T00:00:00"/>
    <b v="0"/>
    <b v="0"/>
    <x v="1"/>
  </r>
  <r>
    <x v="10"/>
    <n v="6"/>
    <s v="Junio"/>
    <s v="Angamos"/>
    <s v="Termoeléctrica Angamos"/>
    <s v="ANG2"/>
    <s v="Carbón"/>
    <n v="180556.33540000001"/>
    <n v="60590.078740157478"/>
    <s v="Ton"/>
    <s v="SING"/>
    <n v="159573.9091351181"/>
    <n v="0.1180779454488189"/>
    <d v="2011-04-11T00:00:00"/>
    <b v="0"/>
    <b v="1"/>
    <x v="2"/>
  </r>
  <r>
    <x v="10"/>
    <n v="6"/>
    <s v="Junio"/>
    <s v="Angamos"/>
    <s v="Termoeléctrica Angamos"/>
    <s v="ANG1"/>
    <s v="Carbón"/>
    <n v="177464.81649999999"/>
    <n v="60207.307086614172"/>
    <s v="Ton"/>
    <s v="SING"/>
    <n v="158565.81721096064"/>
    <n v="0.11733200005039372"/>
    <d v="2011-04-11T00:00:00"/>
    <b v="0"/>
    <b v="1"/>
    <x v="2"/>
  </r>
  <r>
    <x v="10"/>
    <n v="6"/>
    <s v="Junio"/>
    <s v="Cochrane"/>
    <s v="Cochrane"/>
    <s v="CCH2"/>
    <s v="Carbón"/>
    <n v="75204.864199999996"/>
    <n v="26838.614173228347"/>
    <s v="Ton"/>
    <s v="SING"/>
    <n v="70683.891957921252"/>
    <n v="5.2303091300787405E-2"/>
    <d v="2016-07-09T00:00:00"/>
    <b v="0"/>
    <b v="0"/>
    <x v="1"/>
  </r>
  <r>
    <x v="10"/>
    <n v="6"/>
    <s v="Junio"/>
    <s v="Cochrane"/>
    <s v="Cochrane"/>
    <s v="CCH1"/>
    <s v="Carbón"/>
    <n v="153629.4767"/>
    <n v="54818.267716535433"/>
    <s v="Ton"/>
    <s v="SING"/>
    <n v="144372.89822740157"/>
    <n v="0.10682984012598426"/>
    <d v="2016-07-09T00:00:00"/>
    <b v="0"/>
    <b v="0"/>
    <x v="1"/>
  </r>
  <r>
    <x v="10"/>
    <n v="6"/>
    <s v="Junio"/>
    <s v="Colbún"/>
    <s v="Santa María"/>
    <m/>
    <s v="Carbón"/>
    <n v="208338"/>
    <n v="67783.518316799993"/>
    <s v="Ton"/>
    <s v="SIC"/>
    <n v="178519.01198429673"/>
    <n v="0.13209652049577983"/>
    <d v="2012-08-15T00:00:00"/>
    <b v="0"/>
    <b v="0"/>
    <x v="1"/>
  </r>
  <r>
    <x v="10"/>
    <n v="6"/>
    <s v="Junio"/>
    <s v="E-Cl"/>
    <s v="Termoeléctrica Mejillones"/>
    <s v="CTM2"/>
    <s v="Carbón"/>
    <n v="5131"/>
    <n v="2011.464566929134"/>
    <s v="Ton"/>
    <s v="SING"/>
    <n v="5297.52181719685"/>
    <n v="3.9199421480314968E-3"/>
    <d v="1998-03-31T00:00:00"/>
    <b v="1"/>
    <b v="0"/>
    <x v="0"/>
  </r>
  <r>
    <x v="10"/>
    <n v="6"/>
    <s v="Junio"/>
    <s v="E-Cl"/>
    <s v="Termoeléctrica Mejillones"/>
    <s v="CTM1"/>
    <s v="Carbón"/>
    <n v="47222"/>
    <n v="19757.385826771653"/>
    <s v="Ton"/>
    <s v="SING"/>
    <n v="52034.31578607874"/>
    <n v="3.8503193499212607E-2"/>
    <d v="1998-03-31T00:00:00"/>
    <b v="1"/>
    <b v="0"/>
    <x v="0"/>
  </r>
  <r>
    <x v="10"/>
    <n v="6"/>
    <s v="Junio"/>
    <s v="E-Cl"/>
    <s v="Termoeléctrica Tocopilla"/>
    <s v="U12"/>
    <s v="Carbón"/>
    <n v="7100.44"/>
    <n v="3087.3070866141734"/>
    <s v="Ton"/>
    <s v="SING"/>
    <n v="8130.9295309606296"/>
    <n v="6.0165440503937009E-3"/>
    <d v="1993-01-01T00:00:00"/>
    <b v="1"/>
    <b v="0"/>
    <x v="0"/>
  </r>
  <r>
    <x v="10"/>
    <n v="6"/>
    <s v="Junio"/>
    <s v="E-Cl"/>
    <s v="Termoeléctrica Tocopilla"/>
    <s v="U14"/>
    <s v="Carbón"/>
    <n v="49849.473899999997"/>
    <n v="20208.472440944883"/>
    <s v="Ton"/>
    <s v="SING"/>
    <n v="53222.326362708656"/>
    <n v="3.9382271092913389E-2"/>
    <d v="1993-01-01T00:00:00"/>
    <b v="1"/>
    <b v="0"/>
    <x v="0"/>
  </r>
  <r>
    <x v="10"/>
    <n v="6"/>
    <s v="Junio"/>
    <s v="E-Cl"/>
    <s v="Termoeléctrica Tocopilla"/>
    <s v="U15"/>
    <s v="Carbón"/>
    <n v="55138.542600000001"/>
    <n v="20942.645669291338"/>
    <s v="Ton"/>
    <s v="SING"/>
    <n v="55155.891963968497"/>
    <n v="4.0813027880314962E-2"/>
    <d v="1993-01-01T00:00:00"/>
    <b v="1"/>
    <b v="0"/>
    <x v="0"/>
  </r>
  <r>
    <x v="10"/>
    <n v="6"/>
    <s v="Junio"/>
    <s v="E-Cl"/>
    <s v="Termoeléctrica Tocopilla"/>
    <s v="U13"/>
    <s v="Carbón"/>
    <n v="7061.72"/>
    <n v="3177.2598425196848"/>
    <s v="Ton"/>
    <s v="SING"/>
    <n v="8367.834865889763"/>
    <n v="6.1918439811023624E-3"/>
    <d v="1993-01-01T00:00:00"/>
    <b v="1"/>
    <b v="0"/>
    <x v="0"/>
  </r>
  <r>
    <x v="10"/>
    <n v="6"/>
    <s v="Junio"/>
    <s v="Eléctrica Ventanas"/>
    <s v="Nueva Ventanas"/>
    <m/>
    <s v="Carbón"/>
    <n v="188026"/>
    <n v="65405.220152000002"/>
    <s v="Ton"/>
    <s v="SIC"/>
    <n v="172255.37372639691"/>
    <n v="0.1274616930322176"/>
    <d v="2010-02-11T00:00:00"/>
    <b v="1"/>
    <b v="0"/>
    <x v="0"/>
  </r>
  <r>
    <x v="10"/>
    <n v="6"/>
    <s v="Junio"/>
    <s v="Enel"/>
    <s v="Bocamina"/>
    <m/>
    <s v="Carbón"/>
    <n v="77746"/>
    <n v="27770.871199999998"/>
    <s v="Ton"/>
    <s v="SIC"/>
    <n v="73139.143728076786"/>
    <n v="5.411987379456E-2"/>
    <d v="1970-01-01T00:00:00"/>
    <b v="1"/>
    <b v="0"/>
    <x v="0"/>
  </r>
  <r>
    <x v="10"/>
    <n v="6"/>
    <s v="Junio"/>
    <s v="Enel"/>
    <s v="Bocamina II"/>
    <m/>
    <s v="Carbón"/>
    <n v="241277"/>
    <n v="83991.968743177145"/>
    <s v="Ton"/>
    <s v="SIC"/>
    <n v="221206.6243680309"/>
    <n v="0.16368354868670365"/>
    <d v="2012-10-28T00:00:00"/>
    <b v="0"/>
    <b v="0"/>
    <x v="1"/>
  </r>
  <r>
    <x v="10"/>
    <n v="6"/>
    <s v="Junio"/>
    <s v="Guacolda"/>
    <s v="Guacolda 1"/>
    <m/>
    <s v="Carbón"/>
    <n v="91457"/>
    <n v="34043.953679999999"/>
    <s v="Ton"/>
    <s v="SIC"/>
    <n v="89660.335224683513"/>
    <n v="6.6344856931583998E-2"/>
    <d v="1995-01-01T00:00:00"/>
    <b v="1"/>
    <b v="0"/>
    <x v="0"/>
  </r>
  <r>
    <x v="10"/>
    <n v="6"/>
    <s v="Junio"/>
    <s v="Guacolda"/>
    <s v="Guacolda 2"/>
    <m/>
    <s v="Carbón"/>
    <n v="78771.200000199999"/>
    <n v="29395.836416074635"/>
    <s v="Ton"/>
    <s v="SIC"/>
    <n v="77418.756118904785"/>
    <n v="5.7286606007646249E-2"/>
    <d v="1996-01-01T00:00:00"/>
    <b v="1"/>
    <b v="0"/>
    <x v="0"/>
  </r>
  <r>
    <x v="10"/>
    <n v="6"/>
    <s v="Junio"/>
    <s v="Guacolda"/>
    <s v="Guacolda 3"/>
    <m/>
    <s v="Carbón"/>
    <n v="84991"/>
    <n v="29284.838924000003"/>
    <s v="Ton"/>
    <s v="SIC"/>
    <n v="77126.426019937542"/>
    <n v="5.7070294095091213E-2"/>
    <d v="2009-01-01T00:00:00"/>
    <b v="1"/>
    <b v="0"/>
    <x v="0"/>
  </r>
  <r>
    <x v="10"/>
    <n v="6"/>
    <s v="Junio"/>
    <s v="Guacolda"/>
    <s v="Guacolda 4"/>
    <m/>
    <s v="Carbón"/>
    <n v="85072"/>
    <n v="29890.897919999999"/>
    <s v="Ton"/>
    <s v="SIC"/>
    <n v="78722.581779578875"/>
    <n v="5.8251381866496005E-2"/>
    <d v="2010-01-01T00:00:00"/>
    <b v="1"/>
    <b v="0"/>
    <x v="0"/>
  </r>
  <r>
    <x v="10"/>
    <n v="6"/>
    <s v="Junio"/>
    <s v="Guacolda"/>
    <s v="Guacolda 5"/>
    <m/>
    <s v="Carbón"/>
    <n v="84129"/>
    <n v="29559.565440000002"/>
    <s v="Ton"/>
    <s v="SIC"/>
    <n v="77849.963354972162"/>
    <n v="5.7605681129472008E-2"/>
    <d v="2015-01-01T00:00:00"/>
    <b v="0"/>
    <b v="0"/>
    <x v="1"/>
  </r>
  <r>
    <x v="10"/>
    <n v="6"/>
    <s v="Junio"/>
    <s v="Hornitos"/>
    <s v="Termoeléctrica Hornitos"/>
    <s v="CTH"/>
    <s v="Carbón"/>
    <n v="89641"/>
    <n v="32478.425196850392"/>
    <s v="Ton"/>
    <s v="SING"/>
    <n v="85537.25921763778"/>
    <n v="6.3293955023622048E-2"/>
    <d v="2011-08-05T00:00:00"/>
    <b v="0"/>
    <b v="0"/>
    <x v="1"/>
  </r>
  <r>
    <x v="10"/>
    <n v="7"/>
    <s v="Julio"/>
    <s v="Aes Gener"/>
    <s v="Campiche"/>
    <m/>
    <s v="Carbón"/>
    <n v="194255"/>
    <n v="69387.885999999999"/>
    <s v="Ton"/>
    <s v="SIC"/>
    <n v="182744.37739430397"/>
    <n v="0.1352231122368"/>
    <d v="2013-03-15T00:00:00"/>
    <b v="0"/>
    <b v="0"/>
    <x v="1"/>
  </r>
  <r>
    <x v="10"/>
    <n v="7"/>
    <s v="Julio"/>
    <s v="Aes Gener"/>
    <s v="Termoeléctrica Norgener"/>
    <s v="NTO1"/>
    <s v="Carbón"/>
    <n v="78268.314799999993"/>
    <n v="29662.677165354329"/>
    <s v="Ton"/>
    <s v="SING"/>
    <n v="78121.524994015737"/>
    <n v="5.7806625259842523E-2"/>
    <d v="1997-04-07T00:00:00"/>
    <b v="1"/>
    <b v="0"/>
    <x v="0"/>
  </r>
  <r>
    <x v="10"/>
    <n v="7"/>
    <s v="Julio"/>
    <s v="Aes Gener"/>
    <s v="Termoeléctrica Norgener"/>
    <s v="NTO2"/>
    <s v="Carbón"/>
    <n v="81043.752299999993"/>
    <n v="29939.716535433072"/>
    <s v="Ton"/>
    <s v="SING"/>
    <n v="78851.153609574802"/>
    <n v="5.834651958425198E-2"/>
    <d v="1997-04-07T00:00:00"/>
    <b v="1"/>
    <b v="0"/>
    <x v="0"/>
  </r>
  <r>
    <x v="10"/>
    <n v="7"/>
    <s v="Julio"/>
    <s v="Aes Gener"/>
    <s v="Ventanas 1"/>
    <m/>
    <s v="Carbón"/>
    <n v="73969"/>
    <n v="29008.792574999996"/>
    <s v="Ton"/>
    <s v="SIC"/>
    <n v="76399.412688244789"/>
    <n v="5.6532334970159998E-2"/>
    <d v="1964-01-01T00:00:00"/>
    <b v="1"/>
    <b v="0"/>
    <x v="0"/>
  </r>
  <r>
    <x v="10"/>
    <n v="7"/>
    <s v="Julio"/>
    <s v="Aes Gener"/>
    <s v="Ventanas 2"/>
    <m/>
    <s v="Carbón"/>
    <n v="130813"/>
    <n v="49232.257428000004"/>
    <s v="Ton"/>
    <s v="SIC"/>
    <n v="129661.22402685619"/>
    <n v="9.5943823275686416E-2"/>
    <d v="1977-01-01T00:00:00"/>
    <b v="1"/>
    <b v="0"/>
    <x v="0"/>
  </r>
  <r>
    <x v="10"/>
    <n v="7"/>
    <s v="Julio"/>
    <s v="Andina"/>
    <s v="Termoeléctrica Andina"/>
    <s v="CTA"/>
    <s v="Carbón"/>
    <n v="95493"/>
    <n v="33741.354330708658"/>
    <s v="Ton"/>
    <s v="SING"/>
    <n v="88863.390212031489"/>
    <n v="6.575515131968504E-2"/>
    <d v="2011-07-15T00:00:00"/>
    <b v="0"/>
    <b v="0"/>
    <x v="1"/>
  </r>
  <r>
    <x v="10"/>
    <n v="7"/>
    <s v="Julio"/>
    <s v="Angamos"/>
    <s v="Termoeléctrica Angamos"/>
    <s v="ANG1"/>
    <s v="Carbón"/>
    <n v="129191.2331"/>
    <n v="43713.826771653548"/>
    <s v="Ton"/>
    <s v="SING"/>
    <n v="115127.53187074017"/>
    <n v="8.5189505612598457E-2"/>
    <d v="2011-04-11T00:00:00"/>
    <b v="0"/>
    <b v="1"/>
    <x v="2"/>
  </r>
  <r>
    <x v="10"/>
    <n v="7"/>
    <s v="Julio"/>
    <s v="Angamos"/>
    <s v="Termoeléctrica Angamos"/>
    <s v="ANG2"/>
    <s v="Carbón"/>
    <n v="185374.0754"/>
    <n v="62093.291338582669"/>
    <s v="Ton"/>
    <s v="SING"/>
    <n v="163532.86603993698"/>
    <n v="0.12100740616062992"/>
    <d v="2011-04-11T00:00:00"/>
    <b v="0"/>
    <b v="1"/>
    <x v="2"/>
  </r>
  <r>
    <x v="10"/>
    <n v="7"/>
    <s v="Julio"/>
    <s v="Cochrane"/>
    <s v="Cochrane"/>
    <s v="CCH1"/>
    <s v="Carbón"/>
    <n v="162005.11230000001"/>
    <n v="57128.4094488189"/>
    <s v="Ton"/>
    <s v="SING"/>
    <n v="150457.03534261417"/>
    <n v="0.11133184433385829"/>
    <d v="2016-07-09T00:00:00"/>
    <b v="0"/>
    <b v="0"/>
    <x v="1"/>
  </r>
  <r>
    <x v="10"/>
    <n v="7"/>
    <s v="Julio"/>
    <s v="Cochrane"/>
    <s v="Cochrane"/>
    <s v="CCH2"/>
    <s v="Carbón"/>
    <n v="168558.7053"/>
    <n v="59230.299212598424"/>
    <s v="Ton"/>
    <s v="SING"/>
    <n v="155992.70674544881"/>
    <n v="0.11542800710551182"/>
    <d v="2016-07-09T00:00:00"/>
    <b v="0"/>
    <b v="0"/>
    <x v="1"/>
  </r>
  <r>
    <x v="10"/>
    <n v="7"/>
    <s v="Julio"/>
    <s v="Colbún"/>
    <s v="Santa María"/>
    <m/>
    <s v="Carbón"/>
    <n v="256073"/>
    <n v="83314.272412799997"/>
    <s v="Ton"/>
    <s v="SIC"/>
    <n v="219421.79993978448"/>
    <n v="0.16236285407806467"/>
    <d v="2012-08-15T00:00:00"/>
    <b v="0"/>
    <b v="0"/>
    <x v="1"/>
  </r>
  <r>
    <x v="10"/>
    <n v="7"/>
    <s v="Julio"/>
    <s v="E-Cl"/>
    <s v="Termoeléctrica Mejillones"/>
    <s v="CTM1"/>
    <s v="Carbón"/>
    <n v="40306"/>
    <n v="17050.204724409446"/>
    <s v="Ton"/>
    <s v="SING"/>
    <n v="44904.51037530708"/>
    <n v="3.3227438966929132E-2"/>
    <d v="1998-03-31T00:00:00"/>
    <b v="1"/>
    <b v="0"/>
    <x v="0"/>
  </r>
  <r>
    <x v="10"/>
    <n v="7"/>
    <s v="Julio"/>
    <s v="E-Cl"/>
    <s v="Termoeléctrica Mejillones"/>
    <s v="CTM2"/>
    <s v="Carbón"/>
    <n v="47507"/>
    <n v="18231.874015748032"/>
    <s v="Ton"/>
    <s v="SING"/>
    <n v="48016.630247811023"/>
    <n v="3.5530276081889765E-2"/>
    <d v="1998-03-31T00:00:00"/>
    <b v="1"/>
    <b v="0"/>
    <x v="0"/>
  </r>
  <r>
    <x v="10"/>
    <n v="7"/>
    <s v="Julio"/>
    <s v="E-Cl"/>
    <s v="Termoeléctrica Tocopilla"/>
    <s v="U12"/>
    <s v="Carbón"/>
    <n v="6579.18"/>
    <n v="2846.3622047244094"/>
    <s v="Ton"/>
    <s v="SING"/>
    <n v="7496.3616695433057"/>
    <n v="5.5469906645669292E-3"/>
    <d v="1993-01-01T00:00:00"/>
    <b v="1"/>
    <b v="0"/>
    <x v="0"/>
  </r>
  <r>
    <x v="10"/>
    <n v="7"/>
    <s v="Julio"/>
    <s v="E-Cl"/>
    <s v="Termoeléctrica Tocopilla"/>
    <s v="U13"/>
    <s v="Carbón"/>
    <n v="3755.9"/>
    <n v="1681.5118110236219"/>
    <s v="Ton"/>
    <s v="SING"/>
    <n v="4428.5371222677159"/>
    <n v="3.2769302173228346E-3"/>
    <d v="1993-01-01T00:00:00"/>
    <b v="1"/>
    <b v="0"/>
    <x v="0"/>
  </r>
  <r>
    <x v="10"/>
    <n v="7"/>
    <s v="Julio"/>
    <s v="E-Cl"/>
    <s v="Termoeléctrica Tocopilla"/>
    <s v="U14"/>
    <s v="Carbón"/>
    <n v="19315.135699999999"/>
    <n v="7783.7480314960621"/>
    <s v="Ton"/>
    <s v="SING"/>
    <n v="20499.776975622044"/>
    <n v="1.5168968163779528E-2"/>
    <d v="1993-01-01T00:00:00"/>
    <b v="1"/>
    <b v="0"/>
    <x v="0"/>
  </r>
  <r>
    <x v="10"/>
    <n v="7"/>
    <s v="Julio"/>
    <s v="E-Cl"/>
    <s v="Termoeléctrica Tocopilla"/>
    <s v="U15"/>
    <s v="Carbón"/>
    <n v="36846.325700000001"/>
    <n v="13776.283464566928"/>
    <s v="Ton"/>
    <s v="SING"/>
    <n v="36282.101814425194"/>
    <n v="2.6847221215748032E-2"/>
    <d v="1993-01-01T00:00:00"/>
    <b v="1"/>
    <b v="0"/>
    <x v="0"/>
  </r>
  <r>
    <x v="10"/>
    <n v="7"/>
    <s v="Julio"/>
    <s v="Eléctrica Ventanas"/>
    <s v="Nueva Ventanas"/>
    <m/>
    <s v="Carbón"/>
    <n v="197926"/>
    <n v="68848.954952"/>
    <s v="Ton"/>
    <s v="SIC"/>
    <n v="181325.01409470412"/>
    <n v="0.1341728434104576"/>
    <d v="2010-02-11T00:00:00"/>
    <b v="1"/>
    <b v="0"/>
    <x v="0"/>
  </r>
  <r>
    <x v="10"/>
    <n v="7"/>
    <s v="Julio"/>
    <s v="Enel"/>
    <s v="Bocamina"/>
    <m/>
    <s v="Carbón"/>
    <n v="13281"/>
    <n v="4743.9731999999995"/>
    <s v="Ton"/>
    <s v="SIC"/>
    <n v="12494.031433804799"/>
    <n v="9.2450549721600009E-3"/>
    <d v="1970-01-01T00:00:00"/>
    <b v="1"/>
    <b v="0"/>
    <x v="0"/>
  </r>
  <r>
    <x v="10"/>
    <n v="7"/>
    <s v="Julio"/>
    <s v="Enel"/>
    <s v="Bocamina II"/>
    <m/>
    <s v="Carbón"/>
    <n v="250376"/>
    <n v="87159.460562099674"/>
    <s v="Ton"/>
    <s v="SIC"/>
    <n v="229548.73354182165"/>
    <n v="0.16985635674341987"/>
    <d v="2012-10-28T00:00:00"/>
    <b v="0"/>
    <b v="0"/>
    <x v="1"/>
  </r>
  <r>
    <x v="10"/>
    <n v="7"/>
    <s v="Julio"/>
    <s v="Guacolda"/>
    <s v="Guacolda 1"/>
    <m/>
    <s v="Carbón"/>
    <n v="83425"/>
    <n v="31054.122000000003"/>
    <s v="Ton"/>
    <s v="SIC"/>
    <n v="81786.123163008"/>
    <n v="6.0518272953600009E-2"/>
    <d v="1995-01-01T00:00:00"/>
    <b v="1"/>
    <b v="0"/>
    <x v="0"/>
  </r>
  <r>
    <x v="10"/>
    <n v="7"/>
    <s v="Julio"/>
    <s v="Guacolda"/>
    <s v="Guacolda 2"/>
    <m/>
    <s v="Carbón"/>
    <n v="85167.000000269996"/>
    <n v="31782.621060100759"/>
    <s v="Ton"/>
    <s v="SIC"/>
    <n v="83704.744911629197"/>
    <n v="6.1937971921924358E-2"/>
    <d v="1996-01-01T00:00:00"/>
    <b v="1"/>
    <b v="0"/>
    <x v="0"/>
  </r>
  <r>
    <x v="10"/>
    <n v="7"/>
    <s v="Julio"/>
    <s v="Guacolda"/>
    <s v="Guacolda 3"/>
    <m/>
    <s v="Carbón"/>
    <n v="101352"/>
    <n v="34922.250528000004"/>
    <s v="Ton"/>
    <s v="SIC"/>
    <n v="91973.474014574604"/>
    <n v="6.8056481828966411E-2"/>
    <d v="2009-01-01T00:00:00"/>
    <b v="1"/>
    <b v="0"/>
    <x v="0"/>
  </r>
  <r>
    <x v="10"/>
    <n v="7"/>
    <s v="Julio"/>
    <s v="Guacolda"/>
    <s v="Guacolda 4"/>
    <m/>
    <s v="Carbón"/>
    <n v="91043"/>
    <n v="31988.868480000001"/>
    <s v="Ton"/>
    <s v="SIC"/>
    <n v="84247.931316510716"/>
    <n v="6.2339906893824008E-2"/>
    <d v="2010-01-01T00:00:00"/>
    <b v="1"/>
    <b v="0"/>
    <x v="0"/>
  </r>
  <r>
    <x v="10"/>
    <n v="7"/>
    <s v="Julio"/>
    <s v="Guacolda"/>
    <s v="Guacolda 5"/>
    <m/>
    <s v="Carbón"/>
    <n v="99448"/>
    <n v="34942.049279999999"/>
    <s v="Ton"/>
    <s v="SIC"/>
    <n v="92025.617274961915"/>
    <n v="6.8095065636864002E-2"/>
    <d v="2015-01-01T00:00:00"/>
    <b v="0"/>
    <b v="0"/>
    <x v="1"/>
  </r>
  <r>
    <x v="10"/>
    <n v="7"/>
    <s v="Julio"/>
    <s v="Hornitos"/>
    <s v="Termoeléctrica Hornitos"/>
    <s v="CTH"/>
    <s v="Carbón"/>
    <n v="109453"/>
    <n v="38508.283464566928"/>
    <s v="Ton"/>
    <s v="SING"/>
    <n v="101417.87986242518"/>
    <n v="7.5044942815748028E-2"/>
    <d v="2011-08-05T00:00:00"/>
    <b v="0"/>
    <b v="0"/>
    <x v="1"/>
  </r>
  <r>
    <x v="10"/>
    <n v="8"/>
    <s v="Agosto"/>
    <s v="Aes Gener"/>
    <s v="Campiche"/>
    <m/>
    <s v="Carbón"/>
    <n v="188479"/>
    <n v="67324.698799999998"/>
    <s v="Ton"/>
    <s v="SIC"/>
    <n v="177310.63554040316"/>
    <n v="0.13120237302144"/>
    <d v="2013-03-15T00:00:00"/>
    <b v="0"/>
    <b v="0"/>
    <x v="1"/>
  </r>
  <r>
    <x v="10"/>
    <n v="8"/>
    <s v="Agosto"/>
    <s v="Aes Gener"/>
    <s v="Termoeléctrica Norgener"/>
    <s v="NTO1"/>
    <s v="Carbón"/>
    <n v="76682.385999999999"/>
    <n v="29037.826771653545"/>
    <s v="Ton"/>
    <s v="SING"/>
    <n v="76475.879006740157"/>
    <n v="5.6588916812598436E-2"/>
    <d v="1997-04-07T00:00:00"/>
    <b v="1"/>
    <b v="0"/>
    <x v="0"/>
  </r>
  <r>
    <x v="10"/>
    <n v="8"/>
    <s v="Agosto"/>
    <s v="Aes Gener"/>
    <s v="Termoeléctrica Norgener"/>
    <s v="NTO2"/>
    <s v="Carbón"/>
    <n v="80672.372700000007"/>
    <n v="29793.165354330707"/>
    <s v="Ton"/>
    <s v="SING"/>
    <n v="78465.187039748023"/>
    <n v="5.8060920642519685E-2"/>
    <d v="1997-04-07T00:00:00"/>
    <b v="1"/>
    <b v="0"/>
    <x v="0"/>
  </r>
  <r>
    <x v="10"/>
    <n v="8"/>
    <s v="Agosto"/>
    <s v="Aes Gener"/>
    <s v="Ventanas 1"/>
    <m/>
    <s v="Carbón"/>
    <n v="79412"/>
    <n v="31143.401099999995"/>
    <s v="Ton"/>
    <s v="SIC"/>
    <n v="82021.25431463038"/>
    <n v="6.0692260063679997E-2"/>
    <d v="1964-01-01T00:00:00"/>
    <b v="1"/>
    <b v="0"/>
    <x v="0"/>
  </r>
  <r>
    <x v="10"/>
    <n v="8"/>
    <s v="Agosto"/>
    <s v="Aes Gener"/>
    <s v="Ventanas 2"/>
    <m/>
    <s v="Carbón"/>
    <n v="139645"/>
    <n v="52556.233620000006"/>
    <s v="Ton"/>
    <s v="SIC"/>
    <n v="138415.46046058371"/>
    <n v="0.10242158807865603"/>
    <d v="1977-01-01T00:00:00"/>
    <b v="1"/>
    <b v="0"/>
    <x v="0"/>
  </r>
  <r>
    <x v="10"/>
    <n v="8"/>
    <s v="Agosto"/>
    <s v="Andina"/>
    <s v="Termoeléctrica Andina"/>
    <s v="CTA"/>
    <s v="Carbón"/>
    <n v="107905"/>
    <n v="37496.976377952757"/>
    <s v="Ton"/>
    <s v="SING"/>
    <n v="98754.436795464571"/>
    <n v="7.3074107565354346E-2"/>
    <d v="2011-07-15T00:00:00"/>
    <b v="0"/>
    <b v="0"/>
    <x v="1"/>
  </r>
  <r>
    <x v="10"/>
    <n v="8"/>
    <s v="Agosto"/>
    <s v="Angamos"/>
    <s v="Termoeléctrica Angamos"/>
    <s v="ANG2"/>
    <s v="Carbón"/>
    <n v="82509.474499999997"/>
    <n v="27887.811023622045"/>
    <s v="Ton"/>
    <s v="SING"/>
    <n v="73447.123931716531"/>
    <n v="5.4347766122834651E-2"/>
    <d v="2011-04-11T00:00:00"/>
    <b v="0"/>
    <b v="1"/>
    <x v="2"/>
  </r>
  <r>
    <x v="10"/>
    <n v="8"/>
    <s v="Agosto"/>
    <s v="Angamos"/>
    <s v="Termoeléctrica Angamos"/>
    <s v="ANG1"/>
    <s v="Carbón"/>
    <n v="85837.763200000001"/>
    <n v="29408.220472440946"/>
    <s v="Ton"/>
    <s v="SING"/>
    <n v="77451.371562330707"/>
    <n v="5.7310740056692913E-2"/>
    <d v="2011-04-11T00:00:00"/>
    <b v="0"/>
    <b v="1"/>
    <x v="2"/>
  </r>
  <r>
    <x v="10"/>
    <n v="8"/>
    <s v="Agosto"/>
    <s v="Cochrane"/>
    <s v="Cochrane"/>
    <s v="CCH1"/>
    <s v="Carbón"/>
    <n v="156393.44440000001"/>
    <n v="55943.811023622045"/>
    <s v="Ton"/>
    <s v="SING"/>
    <n v="147337.20111571654"/>
    <n v="0.10902329892283466"/>
    <d v="2016-07-09T00:00:00"/>
    <b v="0"/>
    <b v="0"/>
    <x v="1"/>
  </r>
  <r>
    <x v="10"/>
    <n v="8"/>
    <s v="Agosto"/>
    <s v="Cochrane"/>
    <s v="Cochrane"/>
    <s v="CCH2"/>
    <s v="Carbón"/>
    <n v="152333.74220000001"/>
    <n v="54652.913385826774"/>
    <s v="Ton"/>
    <s v="SING"/>
    <n v="143937.4104793701"/>
    <n v="0.10650759760629924"/>
    <d v="2016-07-09T00:00:00"/>
    <b v="0"/>
    <b v="0"/>
    <x v="1"/>
  </r>
  <r>
    <x v="10"/>
    <n v="8"/>
    <s v="Agosto"/>
    <s v="Colbún"/>
    <s v="Santa María"/>
    <m/>
    <s v="Carbón"/>
    <n v="255344"/>
    <n v="83077.089638399993"/>
    <s v="Ton"/>
    <s v="SIC"/>
    <n v="218797.14020542707"/>
    <n v="0.16190063228731394"/>
    <d v="2012-08-15T00:00:00"/>
    <b v="0"/>
    <b v="0"/>
    <x v="1"/>
  </r>
  <r>
    <x v="10"/>
    <n v="8"/>
    <s v="Agosto"/>
    <s v="E-Cl"/>
    <s v="Termoeléctrica Mejillones"/>
    <s v="CTM1"/>
    <s v="Carbón"/>
    <n v="10210"/>
    <n v="4397.2913385826769"/>
    <s v="Ton"/>
    <s v="SING"/>
    <n v="11580.987895937007"/>
    <n v="8.5694413606299223E-3"/>
    <d v="1998-03-31T00:00:00"/>
    <b v="1"/>
    <b v="0"/>
    <x v="0"/>
  </r>
  <r>
    <x v="10"/>
    <n v="8"/>
    <s v="Agosto"/>
    <s v="E-Cl"/>
    <s v="Termoeléctrica Mejillones"/>
    <s v="CTM2"/>
    <s v="Carbón"/>
    <n v="90930"/>
    <n v="34704.850393700792"/>
    <s v="Ton"/>
    <s v="SING"/>
    <n v="91400.915107275592"/>
    <n v="6.7632812447244103E-2"/>
    <d v="1998-03-31T00:00:00"/>
    <b v="1"/>
    <b v="0"/>
    <x v="0"/>
  </r>
  <r>
    <x v="10"/>
    <n v="8"/>
    <s v="Agosto"/>
    <s v="E-Cl"/>
    <s v="Termoeléctrica Tocopilla"/>
    <s v="U12"/>
    <s v="Carbón"/>
    <n v="21161.392100000001"/>
    <n v="9059.8110236220473"/>
    <s v="Ton"/>
    <s v="SING"/>
    <n v="23860.498139716536"/>
    <n v="1.765575972283465E-2"/>
    <d v="1993-01-01T00:00:00"/>
    <b v="1"/>
    <b v="0"/>
    <x v="0"/>
  </r>
  <r>
    <x v="10"/>
    <n v="8"/>
    <s v="Agosto"/>
    <s v="E-Cl"/>
    <s v="Termoeléctrica Tocopilla"/>
    <s v="U14"/>
    <s v="Carbón"/>
    <n v="52300.481399999997"/>
    <n v="21009.543307086613"/>
    <s v="Ton"/>
    <s v="SING"/>
    <n v="55332.077864314953"/>
    <n v="4.0943397996850393E-2"/>
    <d v="1993-01-01T00:00:00"/>
    <b v="1"/>
    <b v="0"/>
    <x v="0"/>
  </r>
  <r>
    <x v="10"/>
    <n v="8"/>
    <s v="Agosto"/>
    <s v="E-Cl"/>
    <s v="Termoeléctrica Tocopilla"/>
    <s v="U15"/>
    <s v="Carbón"/>
    <n v="29405.020799999998"/>
    <n v="11042.173228346455"/>
    <s v="Ton"/>
    <s v="SING"/>
    <n v="29081.374113259837"/>
    <n v="2.1518987187401573E-2"/>
    <d v="1993-01-01T00:00:00"/>
    <b v="1"/>
    <b v="0"/>
    <x v="0"/>
  </r>
  <r>
    <x v="10"/>
    <n v="8"/>
    <s v="Agosto"/>
    <s v="E-Cl"/>
    <s v="Termoeléctrica Tocopilla"/>
    <s v="U13"/>
    <s v="Carbón"/>
    <n v="2844.32"/>
    <n v="1271.8110236220473"/>
    <s v="Ton"/>
    <s v="SING"/>
    <n v="3349.5229077165354"/>
    <n v="2.4785053228346459E-3"/>
    <d v="1993-01-01T00:00:00"/>
    <b v="1"/>
    <b v="0"/>
    <x v="0"/>
  </r>
  <r>
    <x v="10"/>
    <n v="8"/>
    <s v="Agosto"/>
    <s v="Eléctrica Ventanas"/>
    <s v="Nueva Ventanas"/>
    <m/>
    <s v="Carbón"/>
    <n v="199472"/>
    <n v="69386.734144000002"/>
    <s v="Ton"/>
    <s v="SIC"/>
    <n v="182741.34379262361"/>
    <n v="0.13522086749982723"/>
    <d v="2010-02-11T00:00:00"/>
    <b v="1"/>
    <b v="0"/>
    <x v="0"/>
  </r>
  <r>
    <x v="10"/>
    <n v="8"/>
    <s v="Agosto"/>
    <s v="Enel"/>
    <s v="Bocamina"/>
    <m/>
    <s v="Carbón"/>
    <n v="79700"/>
    <n v="28468.839999999997"/>
    <s v="Ton"/>
    <s v="SIC"/>
    <n v="74977.359029759988"/>
    <n v="5.5480075391999999E-2"/>
    <d v="1970-01-01T00:00:00"/>
    <b v="1"/>
    <b v="0"/>
    <x v="0"/>
  </r>
  <r>
    <x v="10"/>
    <n v="8"/>
    <s v="Agosto"/>
    <s v="Enel"/>
    <s v="Bocamina II"/>
    <m/>
    <s v="Carbón"/>
    <n v="253828"/>
    <n v="88361.151051045774"/>
    <s v="Ton"/>
    <s v="SIC"/>
    <n v="232713.58252170141"/>
    <n v="0.17219821116827802"/>
    <d v="2012-10-28T00:00:00"/>
    <b v="0"/>
    <b v="0"/>
    <x v="1"/>
  </r>
  <r>
    <x v="10"/>
    <n v="8"/>
    <s v="Agosto"/>
    <s v="Guacolda"/>
    <s v="Guacolda 1"/>
    <m/>
    <s v="Carbón"/>
    <n v="95203"/>
    <n v="35438.364720000005"/>
    <s v="Ton"/>
    <s v="SIC"/>
    <n v="93332.745381934088"/>
    <n v="6.9062285166336015E-2"/>
    <d v="1995-01-01T00:00:00"/>
    <b v="1"/>
    <b v="0"/>
    <x v="0"/>
  </r>
  <r>
    <x v="10"/>
    <n v="8"/>
    <s v="Agosto"/>
    <s v="Guacolda"/>
    <s v="Guacolda 2"/>
    <m/>
    <s v="Carbón"/>
    <n v="87010"/>
    <n v="32470.391800000001"/>
    <s v="Ton"/>
    <s v="SIC"/>
    <n v="85516.101949555203"/>
    <n v="6.3278299539840002E-2"/>
    <d v="1996-01-01T00:00:00"/>
    <b v="1"/>
    <b v="0"/>
    <x v="0"/>
  </r>
  <r>
    <x v="10"/>
    <n v="8"/>
    <s v="Agosto"/>
    <s v="Guacolda"/>
    <s v="Guacolda 3"/>
    <m/>
    <s v="Carbón"/>
    <n v="78730"/>
    <n v="27127.523720000005"/>
    <s v="Ton"/>
    <s v="SIC"/>
    <n v="71444.78263051009"/>
    <n v="5.2866118225536017E-2"/>
    <d v="2009-01-01T00:00:00"/>
    <b v="1"/>
    <b v="0"/>
    <x v="0"/>
  </r>
  <r>
    <x v="10"/>
    <n v="8"/>
    <s v="Agosto"/>
    <s v="Guacolda"/>
    <s v="Guacolda 4"/>
    <m/>
    <s v="Carbón"/>
    <n v="82905"/>
    <n v="29129.500800000002"/>
    <s v="Ton"/>
    <s v="SIC"/>
    <n v="76717.317594931199"/>
    <n v="5.6767571159040013E-2"/>
    <d v="2010-01-01T00:00:00"/>
    <b v="1"/>
    <b v="0"/>
    <x v="0"/>
  </r>
  <r>
    <x v="10"/>
    <n v="8"/>
    <s v="Agosto"/>
    <s v="Guacolda"/>
    <s v="Guacolda 5"/>
    <m/>
    <s v="Carbón"/>
    <n v="97393"/>
    <n v="34220.004480000003"/>
    <s v="Ton"/>
    <s v="SIC"/>
    <n v="90123.993878814726"/>
    <n v="6.6687944730624005E-2"/>
    <d v="2015-01-01T00:00:00"/>
    <b v="0"/>
    <b v="0"/>
    <x v="1"/>
  </r>
  <r>
    <x v="10"/>
    <n v="8"/>
    <s v="Agosto"/>
    <s v="Hornitos"/>
    <s v="Termoeléctrica Hornitos"/>
    <s v="CTH"/>
    <s v="Carbón"/>
    <n v="108513"/>
    <n v="37991.527559055117"/>
    <s v="Ton"/>
    <s v="SING"/>
    <n v="100056.91843729133"/>
    <n v="7.4037888907086624E-2"/>
    <d v="2011-08-05T00:00:00"/>
    <b v="0"/>
    <b v="0"/>
    <x v="1"/>
  </r>
  <r>
    <x v="10"/>
    <n v="9"/>
    <s v="Septiembre"/>
    <s v="Aes Gener"/>
    <s v="Campiche"/>
    <m/>
    <s v="Carbón"/>
    <n v="183597"/>
    <n v="65580.848399999988"/>
    <s v="Ton"/>
    <s v="SIC"/>
    <n v="172717.91952053754"/>
    <n v="0.12780395736191999"/>
    <d v="2013-03-15T00:00:00"/>
    <b v="0"/>
    <b v="0"/>
    <x v="1"/>
  </r>
  <r>
    <x v="10"/>
    <n v="9"/>
    <s v="Septiembre"/>
    <s v="Aes Gener"/>
    <s v="Termoeléctrica Norgener"/>
    <s v="NTO1"/>
    <s v="Carbón"/>
    <n v="80880.444099999993"/>
    <n v="30581.385826771653"/>
    <s v="Ton"/>
    <s v="SING"/>
    <n v="80541.09492207873"/>
    <n v="5.9597004699212607E-2"/>
    <d v="1997-04-07T00:00:00"/>
    <b v="1"/>
    <b v="0"/>
    <x v="0"/>
  </r>
  <r>
    <x v="10"/>
    <n v="9"/>
    <s v="Septiembre"/>
    <s v="Aes Gener"/>
    <s v="Termoeléctrica Norgener"/>
    <s v="NTO2"/>
    <s v="Carbón"/>
    <n v="77952.729800000001"/>
    <n v="28712.598425196851"/>
    <s v="Ton"/>
    <s v="SING"/>
    <n v="75619.336818897646"/>
    <n v="5.5955111811023632E-2"/>
    <d v="1997-04-07T00:00:00"/>
    <b v="1"/>
    <b v="0"/>
    <x v="0"/>
  </r>
  <r>
    <x v="10"/>
    <n v="9"/>
    <s v="Septiembre"/>
    <s v="Aes Gener"/>
    <s v="Ventanas 1"/>
    <m/>
    <s v="Carbón"/>
    <n v="59055"/>
    <n v="23159.894624999997"/>
    <s v="Ton"/>
    <s v="SIC"/>
    <n v="60995.380717655993"/>
    <n v="4.5134002645200004E-2"/>
    <d v="1964-01-01T00:00:00"/>
    <b v="1"/>
    <b v="0"/>
    <x v="0"/>
  </r>
  <r>
    <x v="10"/>
    <n v="9"/>
    <s v="Septiembre"/>
    <s v="Aes Gener"/>
    <s v="Ventanas 2"/>
    <m/>
    <s v="Carbón"/>
    <n v="122776"/>
    <n v="46207.484256000003"/>
    <s v="Ton"/>
    <s v="SIC"/>
    <n v="121694.98781559398"/>
    <n v="9.0049145318092813E-2"/>
    <d v="1977-01-01T00:00:00"/>
    <b v="1"/>
    <b v="0"/>
    <x v="0"/>
  </r>
  <r>
    <x v="10"/>
    <n v="9"/>
    <s v="Septiembre"/>
    <s v="Andina"/>
    <s v="Termoeléctrica Andina"/>
    <s v="CTA"/>
    <s v="Carbón"/>
    <n v="89678"/>
    <n v="31455.118110236221"/>
    <s v="Ton"/>
    <s v="SING"/>
    <n v="82842.212182677162"/>
    <n v="6.129973417322835E-2"/>
    <d v="2011-07-15T00:00:00"/>
    <b v="0"/>
    <b v="0"/>
    <x v="1"/>
  </r>
  <r>
    <x v="10"/>
    <n v="9"/>
    <s v="Septiembre"/>
    <s v="Angamos"/>
    <s v="Termoeléctrica Angamos"/>
    <s v="ANG1"/>
    <s v="Carbón"/>
    <n v="167976.13329999999"/>
    <n v="57337.511811023622"/>
    <s v="Ton"/>
    <s v="SING"/>
    <n v="151007.74070626771"/>
    <n v="0.11173934301732284"/>
    <d v="2011-04-11T00:00:00"/>
    <b v="0"/>
    <b v="1"/>
    <x v="2"/>
  </r>
  <r>
    <x v="10"/>
    <n v="9"/>
    <s v="Septiembre"/>
    <s v="Angamos"/>
    <s v="Termoeléctrica Angamos"/>
    <s v="ANG2"/>
    <s v="Carbón"/>
    <n v="158102.54749999999"/>
    <n v="53445.543307086613"/>
    <s v="Ton"/>
    <s v="SING"/>
    <n v="140757.60336831494"/>
    <n v="0.10415467479685039"/>
    <d v="2011-04-11T00:00:00"/>
    <b v="0"/>
    <b v="1"/>
    <x v="2"/>
  </r>
  <r>
    <x v="10"/>
    <n v="9"/>
    <s v="Septiembre"/>
    <s v="Cochrane"/>
    <s v="Cochrane"/>
    <s v="CCH2"/>
    <s v="Carbón"/>
    <n v="149308.17629999999"/>
    <n v="53590.86614173228"/>
    <s v="Ton"/>
    <s v="SING"/>
    <n v="141140.33488629918"/>
    <n v="0.10443787993700787"/>
    <d v="2016-07-09T00:00:00"/>
    <b v="0"/>
    <b v="0"/>
    <x v="1"/>
  </r>
  <r>
    <x v="10"/>
    <n v="9"/>
    <s v="Septiembre"/>
    <s v="Cochrane"/>
    <s v="Cochrane"/>
    <s v="CCH1"/>
    <s v="Carbón"/>
    <n v="145645.6433"/>
    <n v="52419.779527559054"/>
    <s v="Ton"/>
    <s v="SING"/>
    <n v="138056.08622966928"/>
    <n v="0.10215566634330708"/>
    <d v="2016-07-09T00:00:00"/>
    <b v="0"/>
    <b v="0"/>
    <x v="1"/>
  </r>
  <r>
    <x v="10"/>
    <n v="9"/>
    <s v="Septiembre"/>
    <s v="Colbún"/>
    <s v="Santa María"/>
    <m/>
    <s v="Carbón"/>
    <n v="193720"/>
    <n v="63027.499391999991"/>
    <s v="Ton"/>
    <s v="SIC"/>
    <n v="165993.25615873226"/>
    <n v="0.1228279908151296"/>
    <d v="2012-08-15T00:00:00"/>
    <b v="0"/>
    <b v="0"/>
    <x v="1"/>
  </r>
  <r>
    <x v="10"/>
    <n v="9"/>
    <s v="Septiembre"/>
    <s v="E-Cl"/>
    <s v="Termoeléctrica Mejillones"/>
    <s v="CTM1"/>
    <s v="Carbón"/>
    <n v="10437"/>
    <n v="4386.4251968503941"/>
    <s v="Ton"/>
    <s v="SING"/>
    <n v="11552.370129637795"/>
    <n v="8.5482654236220482E-3"/>
    <d v="1998-03-31T00:00:00"/>
    <b v="1"/>
    <b v="0"/>
    <x v="0"/>
  </r>
  <r>
    <x v="10"/>
    <n v="9"/>
    <s v="Septiembre"/>
    <s v="E-Cl"/>
    <s v="Termoeléctrica Mejillones"/>
    <s v="CTM2"/>
    <s v="Carbón"/>
    <n v="81000"/>
    <n v="31264.818897637793"/>
    <s v="Ton"/>
    <s v="SING"/>
    <n v="82341.027997228346"/>
    <n v="6.0928879067716539E-2"/>
    <d v="1998-03-31T00:00:00"/>
    <b v="1"/>
    <b v="0"/>
    <x v="0"/>
  </r>
  <r>
    <x v="10"/>
    <n v="9"/>
    <s v="Septiembre"/>
    <s v="E-Cl"/>
    <s v="Termoeléctrica Tocopilla"/>
    <s v="U12"/>
    <s v="Carbón"/>
    <n v="5120.6549999999997"/>
    <n v="2234.4566929133862"/>
    <s v="Ton"/>
    <s v="SING"/>
    <n v="5884.8081516850398"/>
    <n v="4.3545092031496077E-3"/>
    <d v="1993-01-01T00:00:00"/>
    <b v="1"/>
    <b v="0"/>
    <x v="0"/>
  </r>
  <r>
    <x v="10"/>
    <n v="9"/>
    <s v="Septiembre"/>
    <s v="E-Cl"/>
    <s v="Termoeléctrica Tocopilla"/>
    <s v="U14"/>
    <s v="Carbón"/>
    <n v="44061.3125"/>
    <n v="17790.992125984252"/>
    <s v="Ton"/>
    <s v="SING"/>
    <n v="46855.495486488187"/>
    <n v="3.4671085455118114E-2"/>
    <d v="1993-01-01T00:00:00"/>
    <b v="1"/>
    <b v="0"/>
    <x v="0"/>
  </r>
  <r>
    <x v="10"/>
    <n v="9"/>
    <s v="Septiembre"/>
    <s v="E-Cl"/>
    <s v="Termoeléctrica Tocopilla"/>
    <s v="U15"/>
    <s v="Carbón"/>
    <n v="42371.444199999998"/>
    <n v="16002.992125984252"/>
    <s v="Ton"/>
    <s v="SING"/>
    <n v="42146.504254488187"/>
    <n v="3.1186631055118114E-2"/>
    <d v="1993-01-01T00:00:00"/>
    <b v="1"/>
    <b v="0"/>
    <x v="0"/>
  </r>
  <r>
    <x v="10"/>
    <n v="9"/>
    <s v="Septiembre"/>
    <s v="Eléctrica Ventanas"/>
    <s v="Nueva Ventanas"/>
    <m/>
    <s v="Carbón"/>
    <n v="181707"/>
    <n v="63207.143363999996"/>
    <s v="Ton"/>
    <s v="SIC"/>
    <n v="166466.37802060565"/>
    <n v="0.1231780809877632"/>
    <d v="2010-02-11T00:00:00"/>
    <b v="1"/>
    <b v="0"/>
    <x v="0"/>
  </r>
  <r>
    <x v="10"/>
    <n v="9"/>
    <s v="Septiembre"/>
    <s v="Enel"/>
    <s v="Bocamina"/>
    <m/>
    <s v="Carbón"/>
    <n v="75263"/>
    <n v="26883.943599999999"/>
    <s v="Ton"/>
    <s v="SIC"/>
    <n v="70803.274437350396"/>
    <n v="5.2391429287680008E-2"/>
    <d v="1970-01-01T00:00:00"/>
    <b v="1"/>
    <b v="0"/>
    <x v="0"/>
  </r>
  <r>
    <x v="10"/>
    <n v="9"/>
    <s v="Septiembre"/>
    <s v="Enel"/>
    <s v="Bocamina II"/>
    <m/>
    <s v="Carbón"/>
    <n v="211651"/>
    <n v="73678.735132077185"/>
    <s v="Ton"/>
    <s v="SIC"/>
    <n v="194045.03228288691"/>
    <n v="0.14358511902539203"/>
    <d v="2012-10-28T00:00:00"/>
    <b v="0"/>
    <b v="0"/>
    <x v="1"/>
  </r>
  <r>
    <x v="10"/>
    <n v="9"/>
    <s v="Septiembre"/>
    <s v="Guacolda"/>
    <s v="Guacolda 1"/>
    <m/>
    <s v="Carbón"/>
    <n v="73005.100000000006"/>
    <n v="27175.418424000003"/>
    <s v="Ton"/>
    <s v="SIC"/>
    <n v="71570.921188225548"/>
    <n v="5.2959455424691215E-2"/>
    <d v="1995-01-01T00:00:00"/>
    <b v="1"/>
    <b v="0"/>
    <x v="0"/>
  </r>
  <r>
    <x v="10"/>
    <n v="9"/>
    <s v="Septiembre"/>
    <s v="Guacolda"/>
    <s v="Guacolda 2"/>
    <m/>
    <s v="Carbón"/>
    <n v="66098"/>
    <n v="24666.451639999999"/>
    <s v="Ton"/>
    <s v="SIC"/>
    <n v="64963.145692008948"/>
    <n v="4.8069980956031995E-2"/>
    <d v="1996-01-01T00:00:00"/>
    <b v="1"/>
    <b v="0"/>
    <x v="0"/>
  </r>
  <r>
    <x v="10"/>
    <n v="9"/>
    <s v="Septiembre"/>
    <s v="Guacolda"/>
    <s v="Guacolda 3"/>
    <m/>
    <s v="Carbón"/>
    <n v="77859"/>
    <n v="26827.408476000004"/>
    <s v="Ton"/>
    <s v="SIC"/>
    <n v="70654.379916536069"/>
    <n v="5.2281253638028817E-2"/>
    <d v="2009-01-01T00:00:00"/>
    <b v="1"/>
    <b v="0"/>
    <x v="0"/>
  </r>
  <r>
    <x v="10"/>
    <n v="9"/>
    <s v="Septiembre"/>
    <s v="Guacolda"/>
    <s v="Guacolda 4"/>
    <m/>
    <s v="Carbón"/>
    <n v="79717"/>
    <n v="28009.365120000002"/>
    <s v="Ton"/>
    <s v="SIC"/>
    <n v="73767.256579399676"/>
    <n v="5.4584650745856007E-2"/>
    <d v="2010-01-01T00:00:00"/>
    <b v="1"/>
    <b v="0"/>
    <x v="0"/>
  </r>
  <r>
    <x v="10"/>
    <n v="9"/>
    <s v="Septiembre"/>
    <s v="Guacolda"/>
    <s v="Guacolda 5"/>
    <m/>
    <s v="Carbón"/>
    <n v="78374"/>
    <n v="27537.48864"/>
    <s v="Ton"/>
    <s v="SIC"/>
    <n v="72524.492481576948"/>
    <n v="5.3665057861632011E-2"/>
    <d v="2015-01-01T00:00:00"/>
    <b v="0"/>
    <b v="0"/>
    <x v="1"/>
  </r>
  <r>
    <x v="10"/>
    <n v="9"/>
    <s v="Septiembre"/>
    <s v="Hornitos"/>
    <s v="Termoeléctrica Hornitos"/>
    <s v="CTH"/>
    <s v="Carbón"/>
    <n v="80713"/>
    <n v="29334.236220472441"/>
    <s v="Ton"/>
    <s v="SING"/>
    <n v="77256.521901354325"/>
    <n v="5.7166559546456698E-2"/>
    <d v="2011-08-05T00:00:00"/>
    <b v="0"/>
    <b v="0"/>
    <x v="1"/>
  </r>
  <r>
    <x v="10"/>
    <n v="10"/>
    <s v="Octubre"/>
    <s v="Aes Gener"/>
    <s v="Campiche"/>
    <m/>
    <s v="Carbón"/>
    <n v="100373"/>
    <n v="35853.235599999993"/>
    <s v="Ton"/>
    <s v="SIC"/>
    <n v="94425.375883238376"/>
    <n v="6.9870785537280003E-2"/>
    <d v="2013-03-15T00:00:00"/>
    <b v="0"/>
    <b v="0"/>
    <x v="1"/>
  </r>
  <r>
    <x v="10"/>
    <n v="10"/>
    <s v="Octubre"/>
    <s v="Aes Gener"/>
    <s v="Termoeléctrica Norgener"/>
    <s v="NTO2"/>
    <s v="Carbón"/>
    <n v="74812.241299999994"/>
    <n v="27806.551181102361"/>
    <s v="Ton"/>
    <s v="SING"/>
    <n v="73233.112809826765"/>
    <n v="5.4189406941732278E-2"/>
    <d v="1997-04-07T00:00:00"/>
    <b v="1"/>
    <b v="0"/>
    <x v="0"/>
  </r>
  <r>
    <x v="10"/>
    <n v="10"/>
    <s v="Octubre"/>
    <s v="Aes Gener"/>
    <s v="Termoeléctrica Norgener"/>
    <s v="NTO1"/>
    <s v="Carbón"/>
    <n v="66899.318700000003"/>
    <n v="25502.267716535433"/>
    <s v="Ton"/>
    <s v="SING"/>
    <n v="67164.404403401568"/>
    <n v="4.9698819325984252E-2"/>
    <d v="1997-04-07T00:00:00"/>
    <b v="1"/>
    <b v="0"/>
    <x v="0"/>
  </r>
  <r>
    <x v="10"/>
    <n v="10"/>
    <s v="Octubre"/>
    <s v="Aes Gener"/>
    <s v="Ventanas 1"/>
    <m/>
    <s v="Carbón"/>
    <n v="18666"/>
    <n v="7320.3385499999986"/>
    <s v="Ton"/>
    <s v="SIC"/>
    <n v="19279.312106947196"/>
    <n v="1.4265875766239999E-2"/>
    <d v="1964-01-01T00:00:00"/>
    <b v="1"/>
    <b v="0"/>
    <x v="0"/>
  </r>
  <r>
    <x v="10"/>
    <n v="10"/>
    <s v="Octubre"/>
    <s v="Aes Gener"/>
    <s v="Ventanas 2"/>
    <m/>
    <s v="Carbón"/>
    <n v="110735"/>
    <n v="41675.781660000001"/>
    <s v="Ton"/>
    <s v="SIC"/>
    <n v="109760.00582980223"/>
    <n v="8.1217763299008011E-2"/>
    <d v="1977-01-01T00:00:00"/>
    <b v="1"/>
    <b v="0"/>
    <x v="0"/>
  </r>
  <r>
    <x v="10"/>
    <n v="10"/>
    <s v="Octubre"/>
    <s v="Andina"/>
    <s v="Termoeléctrica Andina"/>
    <s v="CTA"/>
    <s v="Carbón"/>
    <n v="73415"/>
    <n v="26178.803149606301"/>
    <s v="Ton"/>
    <s v="SING"/>
    <n v="68946.171418204729"/>
    <n v="5.1017251577952762E-2"/>
    <d v="2011-07-15T00:00:00"/>
    <b v="0"/>
    <b v="0"/>
    <x v="1"/>
  </r>
  <r>
    <x v="10"/>
    <n v="10"/>
    <s v="Octubre"/>
    <s v="Angamos"/>
    <s v="Termoeléctrica Angamos"/>
    <s v="ANG2"/>
    <s v="Carbón"/>
    <n v="159688.1869"/>
    <n v="54266.834645669289"/>
    <s v="Ton"/>
    <s v="SING"/>
    <n v="142920.60880025197"/>
    <n v="0.10575520735748033"/>
    <d v="2011-04-11T00:00:00"/>
    <b v="0"/>
    <b v="1"/>
    <x v="2"/>
  </r>
  <r>
    <x v="10"/>
    <n v="10"/>
    <s v="Octubre"/>
    <s v="Angamos"/>
    <s v="Termoeléctrica Angamos"/>
    <s v="ANG1"/>
    <s v="Carbón"/>
    <n v="152645.9172"/>
    <n v="52865.763779527559"/>
    <s v="Ton"/>
    <s v="SING"/>
    <n v="139230.65889864566"/>
    <n v="0.10302480045354333"/>
    <d v="2011-04-11T00:00:00"/>
    <b v="0"/>
    <b v="1"/>
    <x v="2"/>
  </r>
  <r>
    <x v="10"/>
    <n v="10"/>
    <s v="Octubre"/>
    <s v="Cochrane"/>
    <s v="Cochrane"/>
    <s v="CCH1"/>
    <s v="Carbón"/>
    <n v="85930.182199999996"/>
    <n v="31027.748031496059"/>
    <s v="Ton"/>
    <s v="SING"/>
    <n v="81716.662991622041"/>
    <n v="6.0466875363779531E-2"/>
    <d v="2016-07-09T00:00:00"/>
    <b v="0"/>
    <b v="0"/>
    <x v="1"/>
  </r>
  <r>
    <x v="10"/>
    <n v="10"/>
    <s v="Octubre"/>
    <s v="Cochrane"/>
    <s v="Cochrane"/>
    <s v="CCH2"/>
    <s v="Carbón"/>
    <n v="129739.742"/>
    <n v="46832.692913385821"/>
    <s v="Ton"/>
    <s v="SING"/>
    <n v="123341.57734903936"/>
    <n v="9.1267551949606299E-2"/>
    <d v="2016-07-09T00:00:00"/>
    <b v="0"/>
    <b v="0"/>
    <x v="1"/>
  </r>
  <r>
    <x v="10"/>
    <n v="10"/>
    <s v="Octubre"/>
    <s v="Colbún"/>
    <s v="Santa María"/>
    <m/>
    <s v="Carbón"/>
    <n v="248175"/>
    <n v="80744.629679999998"/>
    <s v="Ton"/>
    <s v="SIC"/>
    <n v="212654.22438154751"/>
    <n v="0.157355134320384"/>
    <d v="2012-08-15T00:00:00"/>
    <b v="0"/>
    <b v="0"/>
    <x v="1"/>
  </r>
  <r>
    <x v="10"/>
    <n v="10"/>
    <s v="Octubre"/>
    <s v="E-Cl"/>
    <s v="Termoeléctrica Mejillones"/>
    <s v="CTM2"/>
    <s v="Carbón"/>
    <n v="43968"/>
    <n v="17254.393700787401"/>
    <s v="Ton"/>
    <s v="SING"/>
    <n v="45442.275531590552"/>
    <n v="3.3625362444094489E-2"/>
    <d v="1998-03-31T00:00:00"/>
    <b v="1"/>
    <b v="0"/>
    <x v="0"/>
  </r>
  <r>
    <x v="10"/>
    <n v="10"/>
    <s v="Octubre"/>
    <s v="E-Cl"/>
    <s v="Termoeléctrica Tocopilla"/>
    <s v="U15"/>
    <s v="Carbón"/>
    <n v="14689.1204"/>
    <n v="5629.7952755905508"/>
    <s v="Ton"/>
    <s v="SING"/>
    <n v="14826.989144692912"/>
    <n v="1.0971345033070866E-2"/>
    <d v="1993-01-01T00:00:00"/>
    <b v="1"/>
    <b v="0"/>
    <x v="0"/>
  </r>
  <r>
    <x v="10"/>
    <n v="10"/>
    <s v="Octubre"/>
    <s v="E-Cl"/>
    <s v="Termoeléctrica Tocopilla"/>
    <s v="U14"/>
    <s v="Carbón"/>
    <n v="21745.190999999999"/>
    <n v="8764.3464566929142"/>
    <s v="Ton"/>
    <s v="SING"/>
    <n v="23082.343746519688"/>
    <n v="1.7079958374803157E-2"/>
    <d v="1993-01-01T00:00:00"/>
    <b v="1"/>
    <b v="0"/>
    <x v="0"/>
  </r>
  <r>
    <x v="10"/>
    <n v="10"/>
    <s v="Octubre"/>
    <s v="Eléctrica Ventanas"/>
    <s v="Nueva Ventanas"/>
    <m/>
    <s v="Carbón"/>
    <n v="115174"/>
    <n v="40063.506247999998"/>
    <s v="Ton"/>
    <s v="SIC"/>
    <n v="105513.81411913266"/>
    <n v="7.8075760976102401E-2"/>
    <d v="2010-02-11T00:00:00"/>
    <b v="1"/>
    <b v="0"/>
    <x v="0"/>
  </r>
  <r>
    <x v="10"/>
    <n v="10"/>
    <s v="Octubre"/>
    <s v="Enel"/>
    <s v="Bocamina II"/>
    <m/>
    <s v="Carbón"/>
    <n v="9213"/>
    <n v="3207.1768466571248"/>
    <s v="Ton"/>
    <s v="SIC"/>
    <n v="8446.6262026743898"/>
    <n v="6.2501462387654057E-3"/>
    <d v="2012-10-28T00:00:00"/>
    <b v="0"/>
    <b v="0"/>
    <x v="1"/>
  </r>
  <r>
    <x v="10"/>
    <n v="10"/>
    <s v="Octubre"/>
    <s v="Guacolda"/>
    <s v="Guacolda 1"/>
    <m/>
    <s v="Carbón"/>
    <n v="82665.39"/>
    <n v="30771.364773600002"/>
    <s v="Ton"/>
    <s v="SIC"/>
    <n v="81041.435635098474"/>
    <n v="5.9967235670791687E-2"/>
    <d v="1995-01-01T00:00:00"/>
    <b v="1"/>
    <b v="0"/>
    <x v="0"/>
  </r>
  <r>
    <x v="10"/>
    <n v="10"/>
    <s v="Octubre"/>
    <s v="Guacolda"/>
    <s v="Guacolda 2"/>
    <m/>
    <s v="Carbón"/>
    <n v="66751.350000000006"/>
    <n v="24910.268793000003"/>
    <s v="Ton"/>
    <s v="SIC"/>
    <n v="65605.278150447557"/>
    <n v="4.854513182379841E-2"/>
    <d v="1996-01-01T00:00:00"/>
    <b v="1"/>
    <b v="0"/>
    <x v="0"/>
  </r>
  <r>
    <x v="10"/>
    <n v="10"/>
    <s v="Octubre"/>
    <s v="Guacolda"/>
    <s v="Guacolda 3"/>
    <m/>
    <s v="Carbón"/>
    <n v="90618"/>
    <n v="31223.700552000002"/>
    <s v="Ton"/>
    <s v="SIC"/>
    <n v="82232.736090582534"/>
    <n v="6.084874763573761E-2"/>
    <d v="2009-01-01T00:00:00"/>
    <b v="1"/>
    <b v="0"/>
    <x v="0"/>
  </r>
  <r>
    <x v="10"/>
    <n v="10"/>
    <s v="Octubre"/>
    <s v="Guacolda"/>
    <s v="Guacolda 4"/>
    <m/>
    <s v="Carbón"/>
    <n v="80480"/>
    <n v="28277.452799999999"/>
    <s v="Ton"/>
    <s v="SIC"/>
    <n v="74473.309451059191"/>
    <n v="5.5107100016639994E-2"/>
    <d v="2010-01-01T00:00:00"/>
    <b v="1"/>
    <b v="0"/>
    <x v="0"/>
  </r>
  <r>
    <x v="10"/>
    <n v="10"/>
    <s v="Octubre"/>
    <s v="Guacolda"/>
    <s v="Guacolda 5"/>
    <m/>
    <s v="Carbón"/>
    <n v="75409"/>
    <n v="26495.70624"/>
    <s v="Ton"/>
    <s v="SIC"/>
    <n v="69780.787678863358"/>
    <n v="5.1634832320512004E-2"/>
    <d v="2015-01-01T00:00:00"/>
    <b v="0"/>
    <b v="0"/>
    <x v="1"/>
  </r>
  <r>
    <x v="10"/>
    <n v="10"/>
    <s v="Octubre"/>
    <s v="Hornitos"/>
    <s v="Termoeléctrica Hornitos"/>
    <s v="CTH"/>
    <s v="Carbón"/>
    <n v="81430"/>
    <n v="29184.377952755905"/>
    <s v="Ton"/>
    <s v="SING"/>
    <n v="76861.84557656692"/>
    <n v="5.6874515754330709E-2"/>
    <d v="2011-08-05T00:00:00"/>
    <b v="0"/>
    <b v="0"/>
    <x v="1"/>
  </r>
  <r>
    <x v="10"/>
    <n v="11"/>
    <s v="Noviembre"/>
    <s v="Aes Gener"/>
    <s v="Campiche"/>
    <m/>
    <s v="Carbón"/>
    <n v="14537"/>
    <n v="5192.6000000000004"/>
    <s v="Ton"/>
    <s v="SIC"/>
    <n v="13675.563686400001"/>
    <n v="1.0119338880000002E-2"/>
    <d v="2013-03-15T00:00:00"/>
    <b v="0"/>
    <b v="0"/>
    <x v="1"/>
  </r>
  <r>
    <x v="10"/>
    <n v="11"/>
    <s v="Noviembre"/>
    <s v="Aes Gener"/>
    <s v="Termoeléctrica Norgener"/>
    <s v="NTO1"/>
    <s v="Carbón"/>
    <n v="80980"/>
    <n v="30621.1"/>
    <s v="Ton"/>
    <s v="SING"/>
    <n v="80645.688710399991"/>
    <n v="5.9674399680000004E-2"/>
    <d v="1997-04-07T00:00:00"/>
    <b v="1"/>
    <b v="0"/>
    <x v="0"/>
  </r>
  <r>
    <x v="10"/>
    <n v="11"/>
    <s v="Noviembre"/>
    <s v="Aes Gener"/>
    <s v="Termoeléctrica Norgener"/>
    <s v="NTO2"/>
    <s v="Carbón"/>
    <n v="82132.3"/>
    <n v="30325.200000000001"/>
    <s v="Ton"/>
    <s v="SING"/>
    <n v="79866.387532799999"/>
    <n v="5.9097749760000005E-2"/>
    <d v="1997-04-07T00:00:00"/>
    <b v="1"/>
    <b v="0"/>
    <x v="0"/>
  </r>
  <r>
    <x v="10"/>
    <n v="11"/>
    <s v="Noviembre"/>
    <s v="Aes Gener"/>
    <s v="Ventanas 1"/>
    <m/>
    <s v="Carbón"/>
    <n v="6351"/>
    <n v="2490.6999999999998"/>
    <s v="Ton"/>
    <s v="SIC"/>
    <n v="6559.6669247999998"/>
    <n v="4.8538761600000003E-3"/>
    <d v="1964-01-01T00:00:00"/>
    <b v="1"/>
    <b v="0"/>
    <x v="0"/>
  </r>
  <r>
    <x v="10"/>
    <n v="11"/>
    <s v="Noviembre"/>
    <s v="Aes Gener"/>
    <s v="Ventanas 2"/>
    <m/>
    <s v="Carbón"/>
    <n v="76037"/>
    <n v="28617"/>
    <s v="Ton"/>
    <s v="SIC"/>
    <n v="75367.562687999991"/>
    <n v="5.5768809600000004E-2"/>
    <d v="1977-01-01T00:00:00"/>
    <b v="1"/>
    <b v="0"/>
    <x v="0"/>
  </r>
  <r>
    <x v="10"/>
    <n v="11"/>
    <s v="Noviembre"/>
    <s v="Andina"/>
    <s v="Termoeléctrica Andina"/>
    <s v="CTA"/>
    <s v="Carbón"/>
    <n v="93077.5"/>
    <n v="32998.199999999997"/>
    <s v="Ton"/>
    <s v="SING"/>
    <n v="86906.171404799985"/>
    <n v="6.4306892160000004E-2"/>
    <d v="2011-07-15T00:00:00"/>
    <b v="0"/>
    <b v="0"/>
    <x v="1"/>
  </r>
  <r>
    <x v="10"/>
    <n v="11"/>
    <s v="Noviembre"/>
    <s v="Angamos"/>
    <s v="Termoeléctrica Angamos"/>
    <s v="ANG2"/>
    <s v="Carbón"/>
    <n v="149804.1"/>
    <n v="50661.1"/>
    <s v="Ton"/>
    <s v="SING"/>
    <n v="133424.31527039999"/>
    <n v="9.8728351680000007E-2"/>
    <d v="2011-04-11T00:00:00"/>
    <b v="0"/>
    <b v="1"/>
    <x v="2"/>
  </r>
  <r>
    <x v="10"/>
    <n v="11"/>
    <s v="Noviembre"/>
    <s v="Angamos"/>
    <s v="Termoeléctrica Angamos"/>
    <s v="ANG1"/>
    <s v="Carbón"/>
    <n v="149620.1"/>
    <n v="51492.9"/>
    <s v="Ton"/>
    <s v="SING"/>
    <n v="135614.99698559998"/>
    <n v="0.10034936352000001"/>
    <d v="2011-04-11T00:00:00"/>
    <b v="0"/>
    <b v="1"/>
    <x v="2"/>
  </r>
  <r>
    <x v="10"/>
    <n v="11"/>
    <s v="Noviembre"/>
    <s v="Cochrane"/>
    <s v="Cochrane"/>
    <s v="CCH1"/>
    <s v="Carbón"/>
    <n v="142062.20000000001"/>
    <n v="51427.7"/>
    <s v="Ton"/>
    <s v="SING"/>
    <n v="135443.28209279999"/>
    <n v="0.10022230176000001"/>
    <d v="2016-07-09T00:00:00"/>
    <b v="0"/>
    <b v="0"/>
    <x v="1"/>
  </r>
  <r>
    <x v="10"/>
    <n v="11"/>
    <s v="Noviembre"/>
    <s v="Cochrane"/>
    <s v="Cochrane"/>
    <s v="CCH2"/>
    <s v="Carbón"/>
    <n v="68674.7"/>
    <n v="24853"/>
    <s v="Ton"/>
    <s v="SING"/>
    <n v="65454.451391999995"/>
    <n v="4.8433526400000003E-2"/>
    <d v="2016-07-09T00:00:00"/>
    <b v="0"/>
    <b v="0"/>
    <x v="1"/>
  </r>
  <r>
    <x v="10"/>
    <n v="11"/>
    <s v="Noviembre"/>
    <s v="Colbún"/>
    <s v="Santa María"/>
    <m/>
    <s v="Carbón"/>
    <n v="19084"/>
    <n v="6209"/>
    <s v="Ton"/>
    <s v="SIC"/>
    <n v="16352.419776000001"/>
    <n v="1.2100099200000002E-2"/>
    <d v="2012-08-15T00:00:00"/>
    <b v="0"/>
    <b v="0"/>
    <x v="1"/>
  </r>
  <r>
    <x v="10"/>
    <n v="11"/>
    <s v="Noviembre"/>
    <s v="E-Cl"/>
    <s v="Termoeléctrica Mejillones"/>
    <s v="CTM2"/>
    <s v="Carbón"/>
    <n v="10465"/>
    <n v="4193.1000000000004"/>
    <s v="Ton"/>
    <s v="SING"/>
    <n v="11043.2165184"/>
    <n v="8.1715132800000007E-3"/>
    <d v="1998-03-31T00:00:00"/>
    <b v="1"/>
    <b v="0"/>
    <x v="0"/>
  </r>
  <r>
    <x v="10"/>
    <n v="11"/>
    <s v="Noviembre"/>
    <s v="E-Cl"/>
    <s v="Termoeléctrica Mejillones"/>
    <s v="CTM1"/>
    <s v="Carbón"/>
    <n v="20170.7"/>
    <n v="8509.2999999999993"/>
    <s v="Ton"/>
    <s v="SING"/>
    <n v="22410.637075199997"/>
    <n v="1.658292384E-2"/>
    <d v="1998-03-31T00:00:00"/>
    <b v="1"/>
    <b v="0"/>
    <x v="0"/>
  </r>
  <r>
    <x v="10"/>
    <n v="11"/>
    <s v="Noviembre"/>
    <s v="E-Cl"/>
    <s v="Termoeléctrica Tocopilla"/>
    <s v="U15"/>
    <s v="Carbón"/>
    <n v="21836.1"/>
    <n v="8614.5"/>
    <s v="Ton"/>
    <s v="SING"/>
    <n v="22687.698528000001"/>
    <n v="1.6787937600000004E-2"/>
    <d v="1993-01-01T00:00:00"/>
    <b v="1"/>
    <b v="0"/>
    <x v="0"/>
  </r>
  <r>
    <x v="10"/>
    <n v="11"/>
    <s v="Noviembre"/>
    <s v="E-Cl"/>
    <s v="Termoeléctrica Tocopilla"/>
    <s v="U12"/>
    <s v="Carbón"/>
    <n v="730.4"/>
    <n v="313.7"/>
    <s v="Ton"/>
    <s v="SING"/>
    <n v="826.18039679999981"/>
    <n v="6.1133855999999994E-4"/>
    <d v="1993-01-01T00:00:00"/>
    <b v="1"/>
    <b v="0"/>
    <x v="0"/>
  </r>
  <r>
    <x v="10"/>
    <n v="11"/>
    <s v="Noviembre"/>
    <s v="E-Cl"/>
    <s v="Termoeléctrica Tocopilla"/>
    <s v="U14"/>
    <s v="Carbón"/>
    <n v="22204.7"/>
    <n v="9123.7999999999993"/>
    <s v="Ton"/>
    <s v="SING"/>
    <n v="24029.023603199996"/>
    <n v="1.7780461439999999E-2"/>
    <d v="1993-01-01T00:00:00"/>
    <b v="1"/>
    <b v="0"/>
    <x v="0"/>
  </r>
  <r>
    <x v="10"/>
    <n v="11"/>
    <s v="Noviembre"/>
    <s v="Eléctrica Ventanas"/>
    <s v="Nueva Ventanas"/>
    <m/>
    <s v="Carbón"/>
    <n v="116519"/>
    <n v="40531.4"/>
    <s v="Ton"/>
    <s v="SIC"/>
    <n v="106746.08904959999"/>
    <n v="7.8987592320000008E-2"/>
    <d v="2010-02-11T00:00:00"/>
    <b v="1"/>
    <b v="0"/>
    <x v="0"/>
  </r>
  <r>
    <x v="10"/>
    <n v="11"/>
    <s v="Noviembre"/>
    <s v="Enel"/>
    <s v="Bocamina II"/>
    <m/>
    <s v="Carbón"/>
    <n v="117018"/>
    <n v="40735.599999999999"/>
    <s v="Ton"/>
    <s v="SIC"/>
    <n v="107283.88323839998"/>
    <n v="7.9385537280000001E-2"/>
    <d v="2012-10-28T00:00:00"/>
    <b v="0"/>
    <b v="0"/>
    <x v="1"/>
  </r>
  <r>
    <x v="10"/>
    <n v="11"/>
    <s v="Noviembre"/>
    <s v="Guacolda"/>
    <s v="Guacolda 1"/>
    <m/>
    <s v="Carbón"/>
    <n v="54965"/>
    <n v="20460.2"/>
    <s v="Ton"/>
    <s v="SIC"/>
    <n v="53885.2921728"/>
    <n v="3.9872837760000009E-2"/>
    <d v="1995-01-01T00:00:00"/>
    <b v="1"/>
    <b v="0"/>
    <x v="0"/>
  </r>
  <r>
    <x v="10"/>
    <n v="11"/>
    <s v="Noviembre"/>
    <s v="Guacolda"/>
    <s v="Guacolda 2"/>
    <m/>
    <s v="Carbón"/>
    <n v="69667"/>
    <n v="25998.3"/>
    <s v="Ton"/>
    <s v="SIC"/>
    <n v="68470.786771200001"/>
    <n v="5.0665487040000012E-2"/>
    <d v="1996-01-01T00:00:00"/>
    <b v="1"/>
    <b v="0"/>
    <x v="0"/>
  </r>
  <r>
    <x v="10"/>
    <n v="11"/>
    <s v="Noviembre"/>
    <s v="Guacolda"/>
    <s v="Guacolda 3"/>
    <m/>
    <s v="Carbón"/>
    <n v="78496"/>
    <n v="27046.9"/>
    <s v="Ton"/>
    <s v="SIC"/>
    <n v="71232.446841600002"/>
    <n v="5.2708998720000011E-2"/>
    <d v="2009-01-01T00:00:00"/>
    <b v="1"/>
    <b v="0"/>
    <x v="0"/>
  </r>
  <r>
    <x v="10"/>
    <n v="11"/>
    <s v="Noviembre"/>
    <s v="Guacolda"/>
    <s v="Guacolda 4"/>
    <m/>
    <s v="Carbón"/>
    <n v="62292"/>
    <n v="21886.9"/>
    <s v="Ton"/>
    <s v="SIC"/>
    <n v="57642.740601600002"/>
    <n v="4.2653190720000012E-2"/>
    <d v="2010-01-01T00:00:00"/>
    <b v="1"/>
    <b v="0"/>
    <x v="0"/>
  </r>
  <r>
    <x v="10"/>
    <n v="11"/>
    <s v="Noviembre"/>
    <s v="Guacolda"/>
    <s v="Guacolda 5"/>
    <m/>
    <s v="Carbón"/>
    <n v="67517"/>
    <n v="23722.799999999999"/>
    <s v="Ton"/>
    <s v="SIC"/>
    <n v="62477.884339199991"/>
    <n v="4.6230992639999996E-2"/>
    <d v="2015-01-01T00:00:00"/>
    <b v="0"/>
    <b v="0"/>
    <x v="1"/>
  </r>
  <r>
    <x v="10"/>
    <n v="11"/>
    <s v="Noviembre"/>
    <s v="Hornitos"/>
    <s v="Termoeléctrica Hornitos"/>
    <s v="CTH"/>
    <s v="Carbón"/>
    <n v="90589.1"/>
    <n v="32766"/>
    <s v="Ton"/>
    <s v="SING"/>
    <n v="86294.634623999984"/>
    <n v="6.3854380799999999E-2"/>
    <d v="2011-08-05T00:00:00"/>
    <b v="0"/>
    <b v="0"/>
    <x v="1"/>
  </r>
  <r>
    <x v="10"/>
    <n v="12"/>
    <s v="Diciembre"/>
    <s v="Aes Gener"/>
    <s v="Campiche"/>
    <m/>
    <s v="Carbón"/>
    <n v="174144"/>
    <n v="62204.236799999991"/>
    <s v="Ton"/>
    <s v="SIC"/>
    <n v="163825.05910763517"/>
    <n v="0.12122361667583999"/>
    <d v="2013-03-15T00:00:00"/>
    <b v="0"/>
    <b v="0"/>
    <x v="1"/>
  </r>
  <r>
    <x v="10"/>
    <n v="12"/>
    <s v="Diciembre"/>
    <s v="Aes Gener"/>
    <s v="Termoeléctrica Norgener"/>
    <s v="NTO1"/>
    <s v="Carbón"/>
    <n v="80604.358300000007"/>
    <n v="30546.51968503937"/>
    <s v="Ton"/>
    <s v="SING"/>
    <n v="80449.269219779526"/>
    <n v="5.952905756220473E-2"/>
    <d v="1997-04-07T00:00:00"/>
    <b v="1"/>
    <b v="0"/>
    <x v="0"/>
  </r>
  <r>
    <x v="10"/>
    <n v="12"/>
    <s v="Diciembre"/>
    <s v="Aes Gener"/>
    <s v="Termoeléctrica Norgener"/>
    <s v="NTO2"/>
    <s v="Carbón"/>
    <n v="74542.425600000002"/>
    <n v="27631.84251968504"/>
    <s v="Ton"/>
    <s v="SING"/>
    <n v="72772.988897763775"/>
    <n v="5.3848934702362211E-2"/>
    <d v="1997-04-07T00:00:00"/>
    <b v="1"/>
    <b v="0"/>
    <x v="0"/>
  </r>
  <r>
    <x v="10"/>
    <n v="12"/>
    <s v="Diciembre"/>
    <s v="Aes Gener"/>
    <s v="Ventanas 1"/>
    <m/>
    <s v="Carbón"/>
    <n v="15302"/>
    <n v="6001.0618499999991"/>
    <s v="Ton"/>
    <s v="SIC"/>
    <n v="15804.780556118398"/>
    <n v="1.1694869333279999E-2"/>
    <d v="1964-01-01T00:00:00"/>
    <b v="1"/>
    <b v="0"/>
    <x v="0"/>
  </r>
  <r>
    <x v="10"/>
    <n v="12"/>
    <s v="Diciembre"/>
    <s v="Aes Gener"/>
    <s v="Ventanas 2"/>
    <m/>
    <s v="Carbón"/>
    <n v="74941"/>
    <n v="28204.494996000001"/>
    <s v="Ton"/>
    <s v="SIC"/>
    <n v="74281.163109145346"/>
    <n v="5.4964919848204806E-2"/>
    <d v="1977-01-01T00:00:00"/>
    <b v="1"/>
    <b v="0"/>
    <x v="0"/>
  </r>
  <r>
    <x v="10"/>
    <n v="12"/>
    <s v="Diciembre"/>
    <s v="Andina"/>
    <s v="Termoeléctrica Andina"/>
    <s v="CTA"/>
    <s v="Carbón"/>
    <n v="75495.844800000006"/>
    <n v="27009.63779527559"/>
    <s v="Ton"/>
    <s v="SING"/>
    <n v="71134.310714456689"/>
    <n v="5.2636382135433077E-2"/>
    <d v="2011-07-15T00:00:00"/>
    <b v="0"/>
    <b v="0"/>
    <x v="1"/>
  </r>
  <r>
    <x v="10"/>
    <n v="12"/>
    <s v="Diciembre"/>
    <s v="Angamos"/>
    <s v="Termoeléctrica Angamos"/>
    <s v="ANG1"/>
    <s v="Carbón"/>
    <n v="88102.812900000004"/>
    <n v="30366.330708661419"/>
    <s v="Ton"/>
    <s v="SING"/>
    <n v="79974.711999496052"/>
    <n v="5.917790528503937E-2"/>
    <d v="2011-04-11T00:00:00"/>
    <b v="0"/>
    <b v="1"/>
    <x v="2"/>
  </r>
  <r>
    <x v="10"/>
    <n v="12"/>
    <s v="Diciembre"/>
    <s v="Angamos"/>
    <s v="Termoeléctrica Angamos"/>
    <s v="ANG2"/>
    <s v="Carbón"/>
    <n v="172915.07810000001"/>
    <n v="58387.559055118109"/>
    <s v="Ton"/>
    <s v="SING"/>
    <n v="153773.21233133855"/>
    <n v="0.11378567508661418"/>
    <d v="2011-04-11T00:00:00"/>
    <b v="0"/>
    <b v="1"/>
    <x v="2"/>
  </r>
  <r>
    <x v="10"/>
    <n v="12"/>
    <s v="Diciembre"/>
    <s v="Cochrane"/>
    <s v="Cochrane"/>
    <s v="CCH2"/>
    <s v="Carbón"/>
    <n v="145932.24960000001"/>
    <n v="52902.803149606298"/>
    <s v="Ton"/>
    <s v="SING"/>
    <n v="139328.20815420471"/>
    <n v="0.10309698277795276"/>
    <d v="2016-07-09T00:00:00"/>
    <b v="0"/>
    <b v="0"/>
    <x v="1"/>
  </r>
  <r>
    <x v="10"/>
    <n v="12"/>
    <s v="Diciembre"/>
    <s v="Cochrane"/>
    <s v="Cochrane"/>
    <s v="CCH1"/>
    <s v="Carbón"/>
    <n v="127533.1793"/>
    <n v="46398.992125984252"/>
    <s v="Ton"/>
    <s v="SING"/>
    <n v="122199.35519848818"/>
    <n v="9.0422355855118125E-2"/>
    <d v="2016-07-09T00:00:00"/>
    <b v="0"/>
    <b v="0"/>
    <x v="1"/>
  </r>
  <r>
    <x v="10"/>
    <n v="12"/>
    <s v="Diciembre"/>
    <s v="Colbún"/>
    <s v="Santa María"/>
    <m/>
    <s v="Carbón"/>
    <n v="228462"/>
    <n v="74330.934163199985"/>
    <s v="Ton"/>
    <s v="SIC"/>
    <n v="195762.7053919899"/>
    <n v="0.14485612449724414"/>
    <d v="2012-08-15T00:00:00"/>
    <b v="0"/>
    <b v="0"/>
    <x v="1"/>
  </r>
  <r>
    <x v="10"/>
    <n v="12"/>
    <s v="Diciembre"/>
    <s v="E-Cl"/>
    <s v="Termoeléctrica Mejillones"/>
    <s v="CTM1"/>
    <s v="Carbón"/>
    <n v="18899.852200000001"/>
    <n v="8081.1023622047242"/>
    <s v="Ton"/>
    <s v="SING"/>
    <n v="21282.908371653542"/>
    <n v="1.5748452283464567E-2"/>
    <d v="1998-03-31T00:00:00"/>
    <b v="1"/>
    <b v="0"/>
    <x v="0"/>
  </r>
  <r>
    <x v="10"/>
    <n v="12"/>
    <s v="Diciembre"/>
    <s v="E-Cl"/>
    <s v="Termoeléctrica Mejillones"/>
    <s v="CTM2"/>
    <s v="Carbón"/>
    <n v="56609.464899999999"/>
    <n v="22612.440944881888"/>
    <s v="Ton"/>
    <s v="SING"/>
    <n v="59553.571668661411"/>
    <n v="4.4067124913385831E-2"/>
    <d v="1998-03-31T00:00:00"/>
    <b v="1"/>
    <b v="0"/>
    <x v="0"/>
  </r>
  <r>
    <x v="10"/>
    <n v="12"/>
    <s v="Diciembre"/>
    <s v="E-Cl"/>
    <s v="Termoeléctrica Tocopilla"/>
    <s v="U15"/>
    <s v="Carbón"/>
    <n v="35142.828300000001"/>
    <n v="13927.653543307088"/>
    <s v="Ton"/>
    <s v="SING"/>
    <n v="36680.759741480317"/>
    <n v="2.7142211225196857E-2"/>
    <d v="1993-01-01T00:00:00"/>
    <b v="1"/>
    <b v="0"/>
    <x v="0"/>
  </r>
  <r>
    <x v="10"/>
    <n v="12"/>
    <s v="Diciembre"/>
    <s v="E-Cl"/>
    <s v="Termoeléctrica Tocopilla"/>
    <s v="U12"/>
    <s v="Carbón"/>
    <n v="4154.8437999999996"/>
    <n v="1836.8503937007874"/>
    <s v="Ton"/>
    <s v="SING"/>
    <n v="4837.6467552755903"/>
    <n v="3.5796540472440952E-3"/>
    <d v="1993-01-01T00:00:00"/>
    <b v="1"/>
    <b v="0"/>
    <x v="0"/>
  </r>
  <r>
    <x v="10"/>
    <n v="12"/>
    <s v="Diciembre"/>
    <s v="E-Cl"/>
    <s v="Termoeléctrica Tocopilla"/>
    <s v="U14"/>
    <s v="Carbón"/>
    <n v="12457.5028"/>
    <n v="5264.5039370078739"/>
    <s v="Ton"/>
    <s v="SING"/>
    <n v="13864.934496755906"/>
    <n v="1.0259465272440947E-2"/>
    <d v="1993-01-01T00:00:00"/>
    <b v="1"/>
    <b v="0"/>
    <x v="0"/>
  </r>
  <r>
    <x v="10"/>
    <n v="12"/>
    <s v="Diciembre"/>
    <s v="Eléctrica Ventanas"/>
    <s v="Nueva Ventanas"/>
    <m/>
    <s v="Carbón"/>
    <n v="173957"/>
    <n v="60511.290364"/>
    <s v="Ton"/>
    <s v="SIC"/>
    <n v="159366.4070252137"/>
    <n v="0.11792440266136321"/>
    <d v="2010-02-11T00:00:00"/>
    <b v="1"/>
    <b v="0"/>
    <x v="0"/>
  </r>
  <r>
    <x v="10"/>
    <n v="12"/>
    <s v="Diciembre"/>
    <s v="Enel"/>
    <s v="Bocamina II"/>
    <m/>
    <s v="Carbón"/>
    <n v="68963"/>
    <n v="24007.00497948717"/>
    <s v="Ton"/>
    <s v="SIC"/>
    <n v="63226.384762296097"/>
    <n v="4.6784851304024606E-2"/>
    <d v="2012-10-28T00:00:00"/>
    <b v="0"/>
    <b v="0"/>
    <x v="1"/>
  </r>
  <r>
    <x v="10"/>
    <n v="12"/>
    <s v="Diciembre"/>
    <s v="Gasatacama"/>
    <s v="Termoeléctrica Tarapacá"/>
    <s v="CTTAR"/>
    <s v="Carbón"/>
    <n v="12078.68"/>
    <n v="4872.6614173228345"/>
    <s v="Ton"/>
    <s v="SING"/>
    <n v="12832.952958992124"/>
    <n v="9.495842570078742E-3"/>
    <d v="1995-01-01T00:00:00"/>
    <b v="1"/>
    <b v="0"/>
    <x v="0"/>
  </r>
  <r>
    <x v="10"/>
    <n v="12"/>
    <s v="Diciembre"/>
    <s v="Guacolda"/>
    <s v="Guacolda 1"/>
    <m/>
    <s v="Carbón"/>
    <n v="63579"/>
    <n v="23738.175838110234"/>
    <s v="Ton"/>
    <s v="SIC"/>
    <n v="62518.37913050074"/>
    <n v="4.6260957073309218E-2"/>
    <d v="1995-01-01T00:00:00"/>
    <b v="1"/>
    <b v="0"/>
    <x v="0"/>
  </r>
  <r>
    <x v="10"/>
    <n v="12"/>
    <s v="Diciembre"/>
    <s v="Guacolda"/>
    <s v="Guacolda 2"/>
    <m/>
    <s v="Carbón"/>
    <n v="59443"/>
    <n v="22574.953623622045"/>
    <s v="Ton"/>
    <s v="SIC"/>
    <n v="59454.842660202921"/>
    <n v="4.3994069621714642E-2"/>
    <d v="1996-01-01T00:00:00"/>
    <b v="1"/>
    <b v="0"/>
    <x v="0"/>
  </r>
  <r>
    <x v="10"/>
    <n v="12"/>
    <s v="Diciembre"/>
    <s v="Guacolda"/>
    <s v="Guacolda 3"/>
    <m/>
    <s v="Carbón"/>
    <n v="66132.2"/>
    <n v="22268.232259874017"/>
    <s v="Ton"/>
    <s v="SIC"/>
    <n v="58647.041646468839"/>
    <n v="4.3396331028042488E-2"/>
    <d v="2009-01-01T00:00:00"/>
    <b v="1"/>
    <b v="0"/>
    <x v="0"/>
  </r>
  <r>
    <x v="10"/>
    <n v="12"/>
    <s v="Diciembre"/>
    <s v="Guacolda"/>
    <s v="Guacolda 4"/>
    <m/>
    <s v="Carbón"/>
    <n v="73391"/>
    <n v="25399.608027874019"/>
    <s v="Ton"/>
    <s v="SIC"/>
    <n v="66894.033277122799"/>
    <n v="4.9498756124720898E-2"/>
    <d v="2010-01-01T00:00:00"/>
    <b v="1"/>
    <b v="0"/>
    <x v="0"/>
  </r>
  <r>
    <x v="10"/>
    <n v="12"/>
    <s v="Diciembre"/>
    <s v="Guacolda"/>
    <s v="Guacolda 5"/>
    <m/>
    <s v="Carbón"/>
    <n v="59632"/>
    <n v="19738.159131968503"/>
    <s v="Ton"/>
    <s v="SIC"/>
    <n v="51983.679132136691"/>
    <n v="3.8465724516380223E-2"/>
    <d v="2015-01-01T00:00:00"/>
    <b v="0"/>
    <b v="0"/>
    <x v="1"/>
  </r>
  <r>
    <x v="10"/>
    <n v="12"/>
    <s v="Diciembre"/>
    <s v="Hornitos"/>
    <s v="Termoeléctrica Hornitos"/>
    <s v="CTH"/>
    <s v="Carbón"/>
    <n v="62928.266199999998"/>
    <n v="22849.889763779527"/>
    <s v="Ton"/>
    <s v="SING"/>
    <n v="60178.932074834636"/>
    <n v="4.452986517165354E-2"/>
    <d v="2011-08-05T00:00:00"/>
    <b v="0"/>
    <b v="0"/>
    <x v="1"/>
  </r>
  <r>
    <x v="11"/>
    <n v="1"/>
    <s v="Enero"/>
    <s v="Aes Gener"/>
    <s v="Campiche"/>
    <m/>
    <s v="Carbón"/>
    <n v="135759"/>
    <n v="48493.114799999996"/>
    <s v="Ton"/>
    <s v="SIC"/>
    <n v="127714.5706966272"/>
    <n v="9.4503382122240007E-2"/>
    <d v="2013-03-15T00:00:00"/>
    <b v="0"/>
    <b v="0"/>
    <x v="1"/>
  </r>
  <r>
    <x v="11"/>
    <n v="1"/>
    <s v="Enero"/>
    <s v="Aes Gener"/>
    <s v="Termoeléctrica Norgener"/>
    <s v="NTO2"/>
    <s v="Carbón"/>
    <n v="79346.039999999994"/>
    <n v="29449.133858267716"/>
    <s v="Ton"/>
    <s v="SING"/>
    <n v="77559.123673700786"/>
    <n v="5.739047206299213E-2"/>
    <d v="1997-04-07T00:00:00"/>
    <b v="1"/>
    <b v="0"/>
    <x v="0"/>
  </r>
  <r>
    <x v="11"/>
    <n v="1"/>
    <s v="Enero"/>
    <s v="Aes Gener"/>
    <s v="Termoeléctrica Norgener"/>
    <s v="NTO1"/>
    <s v="Carbón"/>
    <n v="79946.805999999997"/>
    <n v="30338.834645669289"/>
    <s v="Ton"/>
    <s v="SING"/>
    <n v="79902.296608251956"/>
    <n v="5.9124320957480318E-2"/>
    <d v="1997-04-07T00:00:00"/>
    <b v="1"/>
    <b v="0"/>
    <x v="0"/>
  </r>
  <r>
    <x v="11"/>
    <n v="1"/>
    <s v="Enero"/>
    <s v="Aes Gener"/>
    <s v="Ventanas 1"/>
    <m/>
    <s v="Carbón"/>
    <n v="38634"/>
    <n v="15151.288949999998"/>
    <s v="Ton"/>
    <s v="SIC"/>
    <n v="39903.404261212789"/>
    <n v="2.9526831905759998E-2"/>
    <d v="1964-01-01T00:00:00"/>
    <b v="1"/>
    <b v="0"/>
    <x v="0"/>
  </r>
  <r>
    <x v="11"/>
    <n v="1"/>
    <s v="Enero"/>
    <s v="Aes Gener"/>
    <s v="Ventanas 2"/>
    <m/>
    <s v="Carbón"/>
    <n v="90330"/>
    <n v="33996.237480000003"/>
    <s v="Ton"/>
    <s v="SIC"/>
    <n v="89534.666786526723"/>
    <n v="6.6251867601024014E-2"/>
    <d v="1977-01-01T00:00:00"/>
    <b v="1"/>
    <b v="0"/>
    <x v="0"/>
  </r>
  <r>
    <x v="11"/>
    <n v="1"/>
    <s v="Enero"/>
    <s v="Andina"/>
    <s v="Termoeléctrica Andina"/>
    <s v="CTA"/>
    <s v="Carbón"/>
    <n v="95208.160999999993"/>
    <n v="33986.362204724413"/>
    <s v="Ton"/>
    <s v="SING"/>
    <n v="89508.658629543323"/>
    <n v="6.6232622664566948E-2"/>
    <d v="2011-07-15T00:00:00"/>
    <b v="0"/>
    <b v="0"/>
    <x v="1"/>
  </r>
  <r>
    <x v="11"/>
    <n v="1"/>
    <s v="Enero"/>
    <s v="Angamos"/>
    <s v="Termoeléctrica Angamos"/>
    <s v="ANG1"/>
    <s v="Carbón"/>
    <n v="173437.03210000001"/>
    <n v="59193.921259842522"/>
    <s v="Ton"/>
    <s v="SING"/>
    <n v="155896.89944088188"/>
    <n v="0.11535711375118111"/>
    <d v="2011-04-11T00:00:00"/>
    <b v="0"/>
    <b v="1"/>
    <x v="2"/>
  </r>
  <r>
    <x v="11"/>
    <n v="1"/>
    <s v="Enero"/>
    <s v="Angamos"/>
    <s v="Termoeléctrica Angamos"/>
    <s v="ANG2"/>
    <s v="Carbón"/>
    <n v="171135.886"/>
    <n v="57643.370078740161"/>
    <s v="Ton"/>
    <s v="SING"/>
    <n v="151813.26861505513"/>
    <n v="0.11233539960944884"/>
    <d v="2011-04-11T00:00:00"/>
    <b v="0"/>
    <b v="1"/>
    <x v="2"/>
  </r>
  <r>
    <x v="11"/>
    <n v="1"/>
    <s v="Enero"/>
    <s v="Cochrane"/>
    <s v="Cochrane"/>
    <s v="CCH2"/>
    <s v="Carbón"/>
    <n v="137511.4627"/>
    <n v="50406.51968503937"/>
    <s v="Ton"/>
    <s v="SING"/>
    <n v="132753.83625977952"/>
    <n v="9.8232225562204734E-2"/>
    <d v="2016-07-09T00:00:00"/>
    <b v="0"/>
    <b v="0"/>
    <x v="1"/>
  </r>
  <r>
    <x v="11"/>
    <n v="1"/>
    <s v="Enero"/>
    <s v="Cochrane"/>
    <s v="Cochrane"/>
    <s v="CCH1"/>
    <s v="Carbón"/>
    <n v="140398.94899999999"/>
    <n v="51258.236220472441"/>
    <s v="Ton"/>
    <s v="SING"/>
    <n v="134996.97143735431"/>
    <n v="9.9892050746456698E-2"/>
    <d v="2016-07-09T00:00:00"/>
    <b v="0"/>
    <b v="0"/>
    <x v="1"/>
  </r>
  <r>
    <x v="11"/>
    <n v="1"/>
    <s v="Enero"/>
    <s v="Colbún"/>
    <s v="Santa María"/>
    <m/>
    <s v="Carbón"/>
    <n v="214968"/>
    <n v="69940.612684799999"/>
    <s v="Ton"/>
    <s v="SIC"/>
    <n v="184200.07376590109"/>
    <n v="0.13630026600013825"/>
    <d v="2012-08-15T00:00:00"/>
    <b v="0"/>
    <b v="0"/>
    <x v="1"/>
  </r>
  <r>
    <x v="11"/>
    <n v="1"/>
    <s v="Enero"/>
    <s v="E-Cl"/>
    <s v="Termoeléctrica Mejillones"/>
    <s v="CTM2"/>
    <s v="Carbón"/>
    <n v="22092.908100000001"/>
    <n v="8879.6220472440946"/>
    <s v="Ton"/>
    <s v="SING"/>
    <n v="23385.940919433069"/>
    <n v="1.7304607445669293E-2"/>
    <d v="1998-03-31T00:00:00"/>
    <b v="1"/>
    <b v="0"/>
    <x v="0"/>
  </r>
  <r>
    <x v="11"/>
    <n v="1"/>
    <s v="Enero"/>
    <s v="E-Cl"/>
    <s v="Termoeléctrica Mejillones"/>
    <s v="CTM1"/>
    <s v="Carbón"/>
    <n v="4052"/>
    <n v="1750.6771653543306"/>
    <s v="Ton"/>
    <s v="SING"/>
    <n v="4610.6954260157472"/>
    <n v="3.4117196598425193E-3"/>
    <d v="1998-03-31T00:00:00"/>
    <b v="1"/>
    <b v="0"/>
    <x v="0"/>
  </r>
  <r>
    <x v="11"/>
    <n v="1"/>
    <s v="Enero"/>
    <s v="E-Cl"/>
    <s v="Termoeléctrica Tocopilla"/>
    <s v="U14"/>
    <s v="Carbón"/>
    <n v="14319.5926"/>
    <n v="6041.4803149606296"/>
    <s v="Ton"/>
    <s v="SING"/>
    <n v="15911.229212220471"/>
    <n v="1.1773636837795276E-2"/>
    <d v="1993-01-01T00:00:00"/>
    <b v="1"/>
    <b v="0"/>
    <x v="0"/>
  </r>
  <r>
    <x v="11"/>
    <n v="1"/>
    <s v="Enero"/>
    <s v="E-Cl"/>
    <s v="Termoeléctrica Tocopilla"/>
    <s v="U15"/>
    <s v="Carbón"/>
    <n v="34045.201099999998"/>
    <n v="13355.149606299214"/>
    <s v="Ton"/>
    <s v="SING"/>
    <n v="35172.976732724412"/>
    <n v="2.6026515552755911E-2"/>
    <d v="1993-01-01T00:00:00"/>
    <b v="1"/>
    <b v="0"/>
    <x v="0"/>
  </r>
  <r>
    <x v="11"/>
    <n v="1"/>
    <s v="Enero"/>
    <s v="Enel"/>
    <s v="Bocamina"/>
    <m/>
    <s v="Carbón"/>
    <n v="20496"/>
    <n v="7321.1711999999989"/>
    <s v="Ton"/>
    <s v="SIC"/>
    <n v="19281.505027276795"/>
    <n v="1.4267498434559999E-2"/>
    <d v="1970-01-01T00:00:00"/>
    <b v="1"/>
    <b v="0"/>
    <x v="0"/>
  </r>
  <r>
    <x v="11"/>
    <n v="1"/>
    <s v="Enero"/>
    <s v="Enel"/>
    <s v="Bocamina II"/>
    <m/>
    <s v="Carbón"/>
    <n v="130298"/>
    <n v="45358.59424353957"/>
    <s v="Ton"/>
    <s v="SIC"/>
    <n v="119459.29674981738"/>
    <n v="8.8394828461809918E-2"/>
    <d v="2012-10-28T00:00:00"/>
    <b v="0"/>
    <b v="0"/>
    <x v="1"/>
  </r>
  <r>
    <x v="11"/>
    <n v="1"/>
    <s v="Enero"/>
    <s v="Gasatacama"/>
    <s v="Termoeléctrica Tarapacá"/>
    <s v="CTTAR"/>
    <s v="Carbón"/>
    <n v="61826"/>
    <n v="23276.881889763779"/>
    <s v="Ton"/>
    <s v="SING"/>
    <n v="61303.485865322837"/>
    <n v="4.5361987426771659E-2"/>
    <d v="1995-01-01T00:00:00"/>
    <b v="1"/>
    <b v="0"/>
    <x v="0"/>
  </r>
  <r>
    <x v="11"/>
    <n v="1"/>
    <s v="Enero"/>
    <s v="Guacolda"/>
    <s v="Guacolda 1"/>
    <m/>
    <s v="Carbón"/>
    <n v="75006"/>
    <n v="28004.618142992123"/>
    <s v="Ton"/>
    <s v="SIC"/>
    <n v="73754.754636945203"/>
    <n v="5.4575399837063061E-2"/>
    <d v="1995-01-01T00:00:00"/>
    <b v="1"/>
    <b v="0"/>
    <x v="0"/>
  </r>
  <r>
    <x v="11"/>
    <n v="1"/>
    <s v="Enero"/>
    <s v="Guacolda"/>
    <s v="Guacolda 2"/>
    <m/>
    <s v="Carbón"/>
    <n v="52641"/>
    <n v="19991.725412598422"/>
    <s v="Ton"/>
    <s v="SIC"/>
    <n v="52651.4875170456"/>
    <n v="3.8959874484071802E-2"/>
    <d v="1996-01-01T00:00:00"/>
    <b v="1"/>
    <b v="0"/>
    <x v="0"/>
  </r>
  <r>
    <x v="11"/>
    <n v="1"/>
    <s v="Enero"/>
    <s v="Guacolda"/>
    <s v="Guacolda 3"/>
    <m/>
    <s v="Carbón"/>
    <n v="80914.399999999994"/>
    <n v="27245.738874078739"/>
    <s v="Ton"/>
    <s v="SIC"/>
    <n v="71756.121626061708"/>
    <n v="5.3096495917804652E-2"/>
    <d v="2009-01-01T00:00:00"/>
    <b v="1"/>
    <b v="0"/>
    <x v="0"/>
  </r>
  <r>
    <x v="11"/>
    <n v="1"/>
    <s v="Enero"/>
    <s v="Guacolda"/>
    <s v="Guacolda 4"/>
    <m/>
    <s v="Carbón"/>
    <n v="75550"/>
    <n v="26146.80800787402"/>
    <s v="Ton"/>
    <s v="SIC"/>
    <n v="68861.906965249524"/>
    <n v="5.095489944574489E-2"/>
    <d v="2010-01-01T00:00:00"/>
    <b v="1"/>
    <b v="0"/>
    <x v="0"/>
  </r>
  <r>
    <x v="11"/>
    <n v="1"/>
    <s v="Enero"/>
    <s v="Guacolda"/>
    <s v="Guacolda 5"/>
    <m/>
    <s v="Carbón"/>
    <n v="84971"/>
    <n v="28125.35416559055"/>
    <s v="Ton"/>
    <s v="SIC"/>
    <n v="74072.732753165867"/>
    <n v="5.481069019790287E-2"/>
    <d v="2015-01-01T00:00:00"/>
    <b v="0"/>
    <b v="0"/>
    <x v="1"/>
  </r>
  <r>
    <x v="11"/>
    <n v="1"/>
    <s v="Enero"/>
    <s v="Hornitos"/>
    <s v="Termoeléctrica Hornitos"/>
    <s v="CTH"/>
    <s v="Carbón"/>
    <n v="87231.133499999996"/>
    <n v="31978.110236220473"/>
    <s v="Ton"/>
    <s v="SING"/>
    <n v="84219.59771716535"/>
    <n v="6.2318941228346469E-2"/>
    <d v="2011-08-05T00:00:00"/>
    <b v="0"/>
    <b v="0"/>
    <x v="1"/>
  </r>
  <r>
    <x v="11"/>
    <n v="2"/>
    <s v="Febrero"/>
    <s v="Aes Gener"/>
    <s v="Campiche"/>
    <m/>
    <s v="Carbón"/>
    <n v="155241"/>
    <n v="55452.085199999994"/>
    <s v="Ton"/>
    <s v="SIC"/>
    <n v="146042.16051617276"/>
    <n v="0.10806502363775999"/>
    <d v="2013-03-15T00:00:00"/>
    <b v="0"/>
    <b v="0"/>
    <x v="1"/>
  </r>
  <r>
    <x v="11"/>
    <n v="2"/>
    <s v="Febrero"/>
    <s v="Aes Gener"/>
    <s v="Termoeléctrica Norgener"/>
    <s v="NTO2"/>
    <s v="Carbón"/>
    <n v="20475.718499999999"/>
    <n v="7788.2834645669291"/>
    <s v="Ton"/>
    <s v="SING"/>
    <n v="20511.721782425193"/>
    <n v="1.5177806815748034E-2"/>
    <d v="1997-04-07T00:00:00"/>
    <b v="1"/>
    <b v="0"/>
    <x v="0"/>
  </r>
  <r>
    <x v="11"/>
    <n v="2"/>
    <s v="Febrero"/>
    <s v="Aes Gener"/>
    <s v="Termoeléctrica Norgener"/>
    <s v="NTO1"/>
    <s v="Carbón"/>
    <n v="51311.5461"/>
    <n v="19857.259842519685"/>
    <s v="Ton"/>
    <s v="SING"/>
    <n v="52297.350385889753"/>
    <n v="3.8697827981102363E-2"/>
    <d v="1997-04-07T00:00:00"/>
    <b v="1"/>
    <b v="0"/>
    <x v="0"/>
  </r>
  <r>
    <x v="11"/>
    <n v="2"/>
    <s v="Febrero"/>
    <s v="Aes Gener"/>
    <s v="Ventanas 1"/>
    <m/>
    <s v="Carbón"/>
    <n v="34527"/>
    <n v="13540.626224999998"/>
    <s v="Ton"/>
    <s v="SIC"/>
    <n v="35661.459826238395"/>
    <n v="2.6387972387279999E-2"/>
    <d v="1964-01-01T00:00:00"/>
    <b v="1"/>
    <b v="0"/>
    <x v="0"/>
  </r>
  <r>
    <x v="11"/>
    <n v="2"/>
    <s v="Febrero"/>
    <s v="Aes Gener"/>
    <s v="Ventanas 2"/>
    <m/>
    <s v="Carbón"/>
    <n v="83399"/>
    <n v="31387.714044"/>
    <s v="Ton"/>
    <s v="SIC"/>
    <n v="82664.692519977209"/>
    <n v="6.1168377128947203E-2"/>
    <d v="1977-01-01T00:00:00"/>
    <b v="1"/>
    <b v="0"/>
    <x v="0"/>
  </r>
  <r>
    <x v="11"/>
    <n v="2"/>
    <s v="Febrero"/>
    <s v="Andina"/>
    <s v="Termoeléctrica Andina"/>
    <s v="CTA"/>
    <s v="Carbón"/>
    <n v="32457.417399999998"/>
    <n v="13994.551181102363"/>
    <s v="Ton"/>
    <s v="SING"/>
    <n v="36856.945641826765"/>
    <n v="2.7272581341732285E-2"/>
    <d v="2011-07-15T00:00:00"/>
    <b v="0"/>
    <b v="0"/>
    <x v="1"/>
  </r>
  <r>
    <x v="11"/>
    <n v="2"/>
    <s v="Febrero"/>
    <s v="Angamos"/>
    <s v="Termoeléctrica Angamos"/>
    <s v="ANG2"/>
    <s v="Carbón"/>
    <n v="147121.07879999999"/>
    <n v="49861.700787401576"/>
    <s v="Ton"/>
    <s v="SING"/>
    <n v="131318.96634255117"/>
    <n v="9.7170482494488203E-2"/>
    <d v="2011-04-11T00:00:00"/>
    <b v="0"/>
    <b v="1"/>
    <x v="2"/>
  </r>
  <r>
    <x v="11"/>
    <n v="2"/>
    <s v="Febrero"/>
    <s v="Angamos"/>
    <s v="Termoeléctrica Angamos"/>
    <s v="ANG1"/>
    <s v="Carbón"/>
    <n v="153934.49340000001"/>
    <n v="52646.078740157478"/>
    <s v="Ton"/>
    <s v="SING"/>
    <n v="138652.08231911811"/>
    <n v="0.10259667824881891"/>
    <d v="2011-04-11T00:00:00"/>
    <b v="0"/>
    <b v="1"/>
    <x v="2"/>
  </r>
  <r>
    <x v="11"/>
    <n v="2"/>
    <s v="Febrero"/>
    <s v="Cochrane"/>
    <s v="Cochrane"/>
    <s v="CCH1"/>
    <s v="Carbón"/>
    <n v="119467.10920000001"/>
    <n v="44131.370078740154"/>
    <s v="Ton"/>
    <s v="SING"/>
    <n v="116227.20064705511"/>
    <n v="8.6003214009448825E-2"/>
    <d v="2016-07-09T00:00:00"/>
    <b v="0"/>
    <b v="0"/>
    <x v="1"/>
  </r>
  <r>
    <x v="11"/>
    <n v="2"/>
    <s v="Febrero"/>
    <s v="Cochrane"/>
    <s v="Cochrane"/>
    <s v="CCH2"/>
    <s v="Carbón"/>
    <n v="118005.79369999999"/>
    <n v="43698.803149606298"/>
    <s v="Ton"/>
    <s v="SING"/>
    <n v="115087.96469820473"/>
    <n v="8.5160227577952774E-2"/>
    <d v="2016-07-09T00:00:00"/>
    <b v="0"/>
    <b v="0"/>
    <x v="1"/>
  </r>
  <r>
    <x v="11"/>
    <n v="2"/>
    <s v="Febrero"/>
    <s v="Colbún"/>
    <s v="Santa María"/>
    <m/>
    <s v="Carbón"/>
    <n v="227521"/>
    <n v="74024.776425599994"/>
    <s v="Ton"/>
    <s v="SIC"/>
    <n v="194956.38878015135"/>
    <n v="0.14425948429820926"/>
    <d v="2012-08-15T00:00:00"/>
    <b v="0"/>
    <b v="0"/>
    <x v="1"/>
  </r>
  <r>
    <x v="11"/>
    <n v="2"/>
    <s v="Febrero"/>
    <s v="E-Cl"/>
    <s v="Termoeléctrica Mejillones"/>
    <s v="CTM2"/>
    <s v="Carbón"/>
    <n v="45362.337899999999"/>
    <n v="17712"/>
    <s v="Ton"/>
    <s v="SING"/>
    <n v="46647.456767999996"/>
    <n v="3.4517145600000007E-2"/>
    <d v="1998-03-31T00:00:00"/>
    <b v="1"/>
    <b v="0"/>
    <x v="0"/>
  </r>
  <r>
    <x v="11"/>
    <n v="2"/>
    <s v="Febrero"/>
    <s v="E-Cl"/>
    <s v="Termoeléctrica Mejillones"/>
    <s v="CTM1"/>
    <s v="Carbón"/>
    <n v="16935.326499999999"/>
    <n v="7433.5748031496059"/>
    <s v="Ton"/>
    <s v="SING"/>
    <n v="19577.538350362203"/>
    <n v="1.4486550576377953E-2"/>
    <d v="1998-03-31T00:00:00"/>
    <b v="1"/>
    <b v="0"/>
    <x v="0"/>
  </r>
  <r>
    <x v="11"/>
    <n v="2"/>
    <s v="Febrero"/>
    <s v="E-Cl"/>
    <s v="Termoeléctrica Tocopilla"/>
    <s v="U15"/>
    <s v="Carbón"/>
    <n v="2525.2179000000001"/>
    <n v="982.3937007874016"/>
    <s v="Ton"/>
    <s v="SING"/>
    <n v="2587.2949235905512"/>
    <n v="1.9144888440944885E-3"/>
    <d v="1993-01-01T00:00:00"/>
    <b v="1"/>
    <b v="0"/>
    <x v="0"/>
  </r>
  <r>
    <x v="11"/>
    <n v="2"/>
    <s v="Febrero"/>
    <s v="E-Cl"/>
    <s v="Termoeléctrica Tocopilla"/>
    <s v="U14"/>
    <s v="Carbón"/>
    <n v="2231.9159"/>
    <n v="941.10236220472439"/>
    <s v="Ton"/>
    <s v="SING"/>
    <n v="2478.5474116535429"/>
    <n v="1.8340202834645671E-3"/>
    <d v="1993-01-01T00:00:00"/>
    <b v="1"/>
    <b v="0"/>
    <x v="0"/>
  </r>
  <r>
    <x v="11"/>
    <n v="2"/>
    <s v="Febrero"/>
    <s v="E-Cl"/>
    <s v="Termoeléctrica Tocopilla"/>
    <s v="U12"/>
    <s v="Carbón"/>
    <n v="5268.2340000000004"/>
    <n v="2293.322834645669"/>
    <s v="Ton"/>
    <s v="SING"/>
    <n v="6039.8417899842516"/>
    <n v="4.4692275401574805E-3"/>
    <d v="1993-01-01T00:00:00"/>
    <b v="1"/>
    <b v="0"/>
    <x v="0"/>
  </r>
  <r>
    <x v="11"/>
    <n v="2"/>
    <s v="Febrero"/>
    <s v="Eléctrica Ventanas"/>
    <s v="Nueva Ventanas"/>
    <m/>
    <s v="Carbón"/>
    <n v="108476"/>
    <n v="37733.593551999998"/>
    <s v="Ton"/>
    <s v="SIC"/>
    <n v="99377.606928534515"/>
    <n v="7.3535227114137597E-2"/>
    <d v="2010-02-11T00:00:00"/>
    <b v="1"/>
    <b v="0"/>
    <x v="0"/>
  </r>
  <r>
    <x v="11"/>
    <n v="2"/>
    <s v="Febrero"/>
    <s v="Enel"/>
    <s v="Bocamina"/>
    <m/>
    <s v="Carbón"/>
    <n v="50257"/>
    <n v="17951.800399999996"/>
    <s v="Ton"/>
    <s v="SIC"/>
    <n v="47279.010448665591"/>
    <n v="3.4984468619520002E-2"/>
    <d v="1970-01-01T00:00:00"/>
    <b v="1"/>
    <b v="0"/>
    <x v="0"/>
  </r>
  <r>
    <x v="11"/>
    <n v="2"/>
    <s v="Febrero"/>
    <s v="Enel"/>
    <s v="Bocamina II"/>
    <m/>
    <s v="Carbón"/>
    <n v="193193"/>
    <n v="67253.241781854973"/>
    <s v="Ton"/>
    <s v="SIC"/>
    <n v="177122.44176416728"/>
    <n v="0.131063117584479"/>
    <d v="2012-10-28T00:00:00"/>
    <b v="0"/>
    <b v="0"/>
    <x v="1"/>
  </r>
  <r>
    <x v="11"/>
    <n v="2"/>
    <s v="Febrero"/>
    <s v="Gasatacama"/>
    <s v="Termoeléctrica Tarapacá"/>
    <s v="CTTAR"/>
    <s v="Carbón"/>
    <n v="51048.26"/>
    <n v="20018.456692913387"/>
    <s v="Ton"/>
    <s v="SING"/>
    <n v="52721.888727685036"/>
    <n v="3.9011968403149612E-2"/>
    <d v="1995-01-01T00:00:00"/>
    <b v="1"/>
    <b v="0"/>
    <x v="0"/>
  </r>
  <r>
    <x v="11"/>
    <n v="2"/>
    <s v="Febrero"/>
    <s v="Guacolda"/>
    <s v="Guacolda 1"/>
    <m/>
    <s v="Carbón"/>
    <n v="73218"/>
    <n v="27337.041452598423"/>
    <s v="Ton"/>
    <s v="SIC"/>
    <n v="71996.581940216172"/>
    <n v="5.3274426382823821E-2"/>
    <d v="1995-01-01T00:00:00"/>
    <b v="1"/>
    <b v="0"/>
    <x v="0"/>
  </r>
  <r>
    <x v="11"/>
    <n v="2"/>
    <s v="Febrero"/>
    <s v="Guacolda"/>
    <s v="Guacolda 2"/>
    <m/>
    <s v="Carbón"/>
    <n v="60479.000000000007"/>
    <n v="22968.400319685039"/>
    <s v="Ton"/>
    <s v="SIC"/>
    <n v="60491.049059542973"/>
    <n v="4.4760818543002207E-2"/>
    <d v="1996-01-01T00:00:00"/>
    <b v="1"/>
    <b v="0"/>
    <x v="0"/>
  </r>
  <r>
    <x v="11"/>
    <n v="2"/>
    <s v="Febrero"/>
    <s v="Guacolda"/>
    <s v="Guacolda 3"/>
    <m/>
    <s v="Carbón"/>
    <n v="56682"/>
    <n v="19086.132639685042"/>
    <s v="Ton"/>
    <s v="SIC"/>
    <n v="50266.460432363456"/>
    <n v="3.7195055288218204E-2"/>
    <d v="2009-01-01T00:00:00"/>
    <b v="1"/>
    <b v="0"/>
    <x v="0"/>
  </r>
  <r>
    <x v="11"/>
    <n v="2"/>
    <s v="Febrero"/>
    <s v="Guacolda"/>
    <s v="Guacolda 4"/>
    <m/>
    <s v="Carbón"/>
    <n v="77973"/>
    <n v="26985.374729291343"/>
    <s v="Ton"/>
    <s v="SIC"/>
    <n v="71070.409951044348"/>
    <n v="5.2589098272442972E-2"/>
    <d v="2010-01-01T00:00:00"/>
    <b v="1"/>
    <b v="0"/>
    <x v="0"/>
  </r>
  <r>
    <x v="11"/>
    <n v="2"/>
    <s v="Febrero"/>
    <s v="Guacolda"/>
    <s v="Guacolda 5"/>
    <m/>
    <s v="Carbón"/>
    <n v="91099"/>
    <n v="30153.718787952756"/>
    <s v="Ton"/>
    <s v="SIC"/>
    <n v="79414.763637954806"/>
    <n v="5.8763567173962333E-2"/>
    <d v="2015-01-01T00:00:00"/>
    <b v="0"/>
    <b v="0"/>
    <x v="1"/>
  </r>
  <r>
    <x v="11"/>
    <n v="2"/>
    <s v="Febrero"/>
    <s v="Hornitos"/>
    <s v="Termoeléctrica Hornitos"/>
    <s v="CTH"/>
    <s v="Carbón"/>
    <n v="55861.948700000001"/>
    <n v="20255.149606299212"/>
    <s v="Ton"/>
    <s v="SING"/>
    <n v="53345.258332724407"/>
    <n v="3.9473235552755906E-2"/>
    <d v="2011-08-05T00:00:00"/>
    <b v="0"/>
    <b v="0"/>
    <x v="1"/>
  </r>
  <r>
    <x v="11"/>
    <n v="3"/>
    <s v="Marzo"/>
    <s v="Aes Gener"/>
    <s v="Campiche"/>
    <m/>
    <s v="Carbón"/>
    <n v="191752"/>
    <n v="68493.814399999988"/>
    <s v="Ton"/>
    <s v="SIC"/>
    <n v="180389.69320796157"/>
    <n v="0.13348074550271999"/>
    <d v="2013-03-15T00:00:00"/>
    <b v="0"/>
    <b v="0"/>
    <x v="1"/>
  </r>
  <r>
    <x v="11"/>
    <n v="3"/>
    <s v="Marzo"/>
    <s v="Aes Gener"/>
    <s v="Termoeléctrica Norgener"/>
    <s v="NTO2"/>
    <s v="Carbón"/>
    <n v="56938.985000000001"/>
    <n v="21506.173228346455"/>
    <s v="Ton"/>
    <s v="SING"/>
    <n v="56640.034209259829"/>
    <n v="4.1911230387401577E-2"/>
    <d v="1997-04-07T00:00:00"/>
    <b v="1"/>
    <b v="0"/>
    <x v="0"/>
  </r>
  <r>
    <x v="11"/>
    <n v="3"/>
    <s v="Marzo"/>
    <s v="Aes Gener"/>
    <s v="Termoeléctrica Norgener"/>
    <s v="NTO1"/>
    <s v="Carbón"/>
    <n v="65872.847599999994"/>
    <n v="25502.173228346455"/>
    <s v="Ton"/>
    <s v="SING"/>
    <n v="67164.155553259829"/>
    <n v="4.9698635187401578E-2"/>
    <d v="1997-04-07T00:00:00"/>
    <b v="1"/>
    <b v="0"/>
    <x v="0"/>
  </r>
  <r>
    <x v="11"/>
    <n v="3"/>
    <s v="Marzo"/>
    <s v="Aes Gener"/>
    <s v="Ventanas 1"/>
    <m/>
    <s v="Carbón"/>
    <n v="52283"/>
    <n v="20504.085524999999"/>
    <s v="Ton"/>
    <s v="SIC"/>
    <n v="54000.871900113598"/>
    <n v="3.9958361871120007E-2"/>
    <d v="1964-01-01T00:00:00"/>
    <b v="1"/>
    <b v="0"/>
    <x v="0"/>
  </r>
  <r>
    <x v="11"/>
    <n v="3"/>
    <s v="Marzo"/>
    <s v="Aes Gener"/>
    <s v="Ventanas 2"/>
    <m/>
    <s v="Carbón"/>
    <n v="14427"/>
    <n v="5429.6880120000005"/>
    <s v="Ton"/>
    <s v="SIC"/>
    <n v="14299.973848435968"/>
    <n v="1.0581375997785601E-2"/>
    <d v="1977-01-01T00:00:00"/>
    <b v="1"/>
    <b v="0"/>
    <x v="0"/>
  </r>
  <r>
    <x v="11"/>
    <n v="3"/>
    <s v="Marzo"/>
    <s v="Andina"/>
    <s v="Termoeléctrica Andina"/>
    <s v="CTA"/>
    <s v="Carbón"/>
    <n v="13998.5906"/>
    <n v="6087.4960629921261"/>
    <s v="Ton"/>
    <s v="SING"/>
    <n v="16032.419231244094"/>
    <n v="1.1863312327559055E-2"/>
    <d v="2011-07-15T00:00:00"/>
    <b v="0"/>
    <b v="0"/>
    <x v="1"/>
  </r>
  <r>
    <x v="11"/>
    <n v="3"/>
    <s v="Marzo"/>
    <s v="Angamos"/>
    <s v="Termoeléctrica Angamos"/>
    <s v="ANG1"/>
    <s v="Carbón"/>
    <n v="164896.67989999999"/>
    <n v="56475.968503937009"/>
    <s v="Ton"/>
    <s v="SING"/>
    <n v="148738.72511395277"/>
    <n v="0.11006036742047245"/>
    <d v="2011-04-11T00:00:00"/>
    <b v="0"/>
    <b v="1"/>
    <x v="2"/>
  </r>
  <r>
    <x v="11"/>
    <n v="3"/>
    <s v="Marzo"/>
    <s v="Angamos"/>
    <s v="Termoeléctrica Angamos"/>
    <s v="ANG2"/>
    <s v="Carbón"/>
    <n v="175965.5336"/>
    <n v="59342.740157480315"/>
    <s v="Ton"/>
    <s v="SING"/>
    <n v="156288.83841411024"/>
    <n v="0.11564713201889765"/>
    <d v="2011-04-11T00:00:00"/>
    <b v="0"/>
    <b v="1"/>
    <x v="2"/>
  </r>
  <r>
    <x v="11"/>
    <n v="3"/>
    <s v="Marzo"/>
    <s v="Cochrane"/>
    <s v="Cochrane"/>
    <s v="CCH2"/>
    <s v="Carbón"/>
    <n v="108853.56600000001"/>
    <n v="41899.559055118109"/>
    <s v="Ton"/>
    <s v="SING"/>
    <n v="110349.36029933859"/>
    <n v="8.1653860686614177E-2"/>
    <d v="2016-07-09T00:00:00"/>
    <b v="0"/>
    <b v="0"/>
    <x v="1"/>
  </r>
  <r>
    <x v="11"/>
    <n v="3"/>
    <s v="Marzo"/>
    <s v="Cochrane"/>
    <s v="Cochrane"/>
    <s v="CCH1"/>
    <s v="Carbón"/>
    <n v="115567.10279999999"/>
    <n v="43898.267716535433"/>
    <s v="Ton"/>
    <s v="SING"/>
    <n v="115613.28734740158"/>
    <n v="8.5548944125984266E-2"/>
    <d v="2016-07-09T00:00:00"/>
    <b v="0"/>
    <b v="0"/>
    <x v="1"/>
  </r>
  <r>
    <x v="11"/>
    <n v="3"/>
    <s v="Marzo"/>
    <s v="Colbún"/>
    <s v="Santa María"/>
    <m/>
    <s v="Carbón"/>
    <n v="256797"/>
    <n v="83549.828419199985"/>
    <s v="Ton"/>
    <s v="SIC"/>
    <n v="220042.17531382389"/>
    <n v="0.16282190562333693"/>
    <d v="2012-08-15T00:00:00"/>
    <b v="0"/>
    <b v="0"/>
    <x v="1"/>
  </r>
  <r>
    <x v="11"/>
    <n v="3"/>
    <s v="Marzo"/>
    <s v="E-Cl"/>
    <s v="Termoeléctrica Mejillones"/>
    <s v="CTM2"/>
    <s v="Carbón"/>
    <n v="29870.386900000001"/>
    <n v="11923.086614173228"/>
    <s v="Ton"/>
    <s v="SING"/>
    <n v="31401.40398462992"/>
    <n v="2.3235711193700791E-2"/>
    <d v="1998-03-31T00:00:00"/>
    <b v="1"/>
    <b v="0"/>
    <x v="0"/>
  </r>
  <r>
    <x v="11"/>
    <n v="3"/>
    <s v="Marzo"/>
    <s v="E-Cl"/>
    <s v="Termoeléctrica Mejillones"/>
    <s v="CTM1"/>
    <s v="Carbón"/>
    <n v="20870.847699999998"/>
    <n v="9135.2125984251979"/>
    <s v="Ton"/>
    <s v="SING"/>
    <n v="24059.080552818898"/>
    <n v="1.7802702311811028E-2"/>
    <d v="1998-03-31T00:00:00"/>
    <b v="1"/>
    <b v="0"/>
    <x v="0"/>
  </r>
  <r>
    <x v="11"/>
    <n v="3"/>
    <s v="Marzo"/>
    <s v="E-Cl"/>
    <s v="Termoeléctrica Tocopilla"/>
    <s v="U15"/>
    <s v="Carbón"/>
    <n v="11645.9341"/>
    <n v="4673.6692913385832"/>
    <s v="Ton"/>
    <s v="SING"/>
    <n v="12308.874560503938"/>
    <n v="9.1080467149606322E-3"/>
    <d v="1993-01-01T00:00:00"/>
    <b v="1"/>
    <b v="0"/>
    <x v="0"/>
  </r>
  <r>
    <x v="11"/>
    <n v="3"/>
    <s v="Marzo"/>
    <s v="E-Cl"/>
    <s v="Termoeléctrica Tocopilla"/>
    <s v="U12"/>
    <s v="Carbón"/>
    <n v="3775.509"/>
    <n v="1652.7874015748032"/>
    <s v="Ton"/>
    <s v="SING"/>
    <n v="4352.8866791811024"/>
    <n v="3.220952088188977E-3"/>
    <d v="1993-01-01T00:00:00"/>
    <b v="1"/>
    <b v="0"/>
    <x v="0"/>
  </r>
  <r>
    <x v="11"/>
    <n v="3"/>
    <s v="Marzo"/>
    <s v="E-Cl"/>
    <s v="Termoeléctrica Tocopilla"/>
    <s v="U14"/>
    <s v="Carbón"/>
    <n v="11409.026099999999"/>
    <n v="4794.2362204724404"/>
    <s v="Ton"/>
    <s v="SING"/>
    <n v="12626.407341354328"/>
    <n v="9.3430075464566911E-3"/>
    <d v="1993-01-01T00:00:00"/>
    <b v="1"/>
    <b v="0"/>
    <x v="0"/>
  </r>
  <r>
    <x v="11"/>
    <n v="3"/>
    <s v="Marzo"/>
    <s v="Eléctrica Ventanas"/>
    <s v="Nueva Ventanas"/>
    <m/>
    <s v="Carbón"/>
    <n v="188859"/>
    <n v="65694.980867999999"/>
    <s v="Ton"/>
    <s v="SIC"/>
    <n v="173018.50609274034"/>
    <n v="0.12802637871555841"/>
    <d v="2010-02-11T00:00:00"/>
    <b v="1"/>
    <b v="0"/>
    <x v="0"/>
  </r>
  <r>
    <x v="11"/>
    <n v="3"/>
    <s v="Marzo"/>
    <s v="Enel"/>
    <s v="Bocamina"/>
    <m/>
    <s v="Carbón"/>
    <n v="78319"/>
    <n v="27975.546799999996"/>
    <s v="Ton"/>
    <s v="SIC"/>
    <n v="73678.190487475178"/>
    <n v="5.4518745603839999E-2"/>
    <d v="1970-01-01T00:00:00"/>
    <b v="1"/>
    <b v="0"/>
    <x v="0"/>
  </r>
  <r>
    <x v="11"/>
    <n v="3"/>
    <s v="Marzo"/>
    <s v="Enel"/>
    <s v="Bocamina II"/>
    <m/>
    <s v="Carbón"/>
    <n v="237879"/>
    <n v="82809.076425263236"/>
    <s v="Ton"/>
    <s v="SIC"/>
    <n v="218091.28345446449"/>
    <n v="0.16137832813755301"/>
    <d v="2012-10-28T00:00:00"/>
    <b v="0"/>
    <b v="0"/>
    <x v="1"/>
  </r>
  <r>
    <x v="11"/>
    <n v="3"/>
    <s v="Marzo"/>
    <s v="Gasatacama"/>
    <s v="Termoeléctrica Tarapacá"/>
    <s v="CTTAR"/>
    <s v="Carbón"/>
    <n v="69602.17"/>
    <n v="25970.740157480315"/>
    <s v="Ton"/>
    <s v="SING"/>
    <n v="68398.203406110231"/>
    <n v="5.0611778418897642E-2"/>
    <d v="1995-01-01T00:00:00"/>
    <b v="1"/>
    <b v="0"/>
    <x v="0"/>
  </r>
  <r>
    <x v="11"/>
    <n v="3"/>
    <s v="Marzo"/>
    <s v="Guacolda"/>
    <s v="Guacolda 1"/>
    <m/>
    <s v="Carbón"/>
    <n v="72183"/>
    <n v="26950.608636850389"/>
    <s v="Ton"/>
    <s v="SIC"/>
    <n v="70978.847744961939"/>
    <n v="5.2521346111494047E-2"/>
    <d v="1995-01-01T00:00:00"/>
    <b v="1"/>
    <b v="0"/>
    <x v="0"/>
  </r>
  <r>
    <x v="11"/>
    <n v="3"/>
    <s v="Marzo"/>
    <s v="Guacolda"/>
    <s v="Guacolda 2"/>
    <m/>
    <s v="Carbón"/>
    <n v="72132"/>
    <n v="27393.916100787399"/>
    <s v="Ton"/>
    <s v="SIC"/>
    <n v="72146.37065366414"/>
    <n v="5.338526369721449E-2"/>
    <d v="1996-01-01T00:00:00"/>
    <b v="1"/>
    <b v="0"/>
    <x v="0"/>
  </r>
  <r>
    <x v="11"/>
    <n v="3"/>
    <s v="Marzo"/>
    <s v="Guacolda"/>
    <s v="Guacolda 3"/>
    <m/>
    <s v="Carbón"/>
    <n v="84201"/>
    <n v="28352.412660000002"/>
    <s v="Ton"/>
    <s v="SIC"/>
    <n v="74670.728535786242"/>
    <n v="5.5253181791808013E-2"/>
    <d v="2009-01-01T00:00:00"/>
    <b v="1"/>
    <b v="0"/>
    <x v="0"/>
  </r>
  <r>
    <x v="11"/>
    <n v="3"/>
    <s v="Marzo"/>
    <s v="Guacolda"/>
    <s v="Guacolda 4"/>
    <m/>
    <s v="Carbón"/>
    <n v="77176"/>
    <n v="26709.544074330712"/>
    <s v="Ton"/>
    <s v="SIC"/>
    <n v="70343.964684978113"/>
    <n v="5.2051559492055692E-2"/>
    <d v="2010-01-01T00:00:00"/>
    <b v="1"/>
    <b v="0"/>
    <x v="0"/>
  </r>
  <r>
    <x v="11"/>
    <n v="3"/>
    <s v="Marzo"/>
    <s v="Guacolda"/>
    <s v="Guacolda 5"/>
    <m/>
    <s v="Carbón"/>
    <n v="86274"/>
    <n v="28556.646447401574"/>
    <s v="Ton"/>
    <s v="SIC"/>
    <n v="75208.61170924941"/>
    <n v="5.5651192596696195E-2"/>
    <d v="2015-01-01T00:00:00"/>
    <b v="0"/>
    <b v="0"/>
    <x v="1"/>
  </r>
  <r>
    <x v="11"/>
    <n v="3"/>
    <s v="Marzo"/>
    <s v="Hornitos"/>
    <s v="Termoeléctrica Hornitos"/>
    <s v="CTH"/>
    <s v="Carbón"/>
    <n v="84694.988200000007"/>
    <n v="31045.322834645671"/>
    <s v="Ton"/>
    <s v="SING"/>
    <n v="81762.949117984259"/>
    <n v="6.0501125140157493E-2"/>
    <d v="2011-08-05T00:00:00"/>
    <b v="0"/>
    <b v="0"/>
    <x v="1"/>
  </r>
  <r>
    <x v="11"/>
    <n v="4"/>
    <s v="Abril"/>
    <s v="Aes Gener"/>
    <s v="Campiche"/>
    <m/>
    <s v="Carbón"/>
    <n v="189669"/>
    <n v="67749.766799999998"/>
    <s v="Ton"/>
    <s v="SIC"/>
    <n v="178430.1218295552"/>
    <n v="0.13203074553984001"/>
    <d v="2013-03-15T00:00:00"/>
    <b v="0"/>
    <b v="0"/>
    <x v="1"/>
  </r>
  <r>
    <x v="11"/>
    <n v="4"/>
    <s v="Abril"/>
    <s v="Aes Gener"/>
    <s v="Termoeléctrica Norgener"/>
    <s v="NTO2"/>
    <s v="Carbón"/>
    <n v="87528.632199999993"/>
    <n v="32108.976377952757"/>
    <s v="Ton"/>
    <s v="SING"/>
    <n v="84564.255163464564"/>
    <n v="6.2573973165354332E-2"/>
    <d v="1997-04-07T00:00:00"/>
    <b v="1"/>
    <b v="0"/>
    <x v="0"/>
  </r>
  <r>
    <x v="11"/>
    <n v="4"/>
    <s v="Abril"/>
    <s v="Aes Gener"/>
    <s v="Termoeléctrica Norgener"/>
    <s v="NTO1"/>
    <s v="Carbón"/>
    <n v="90182.920499999993"/>
    <n v="33796.440944881891"/>
    <s v="Ton"/>
    <s v="SING"/>
    <n v="89008.469844661406"/>
    <n v="6.5862504113385845E-2"/>
    <d v="1997-04-07T00:00:00"/>
    <b v="1"/>
    <b v="0"/>
    <x v="0"/>
  </r>
  <r>
    <x v="11"/>
    <n v="4"/>
    <s v="Abril"/>
    <s v="Aes Gener"/>
    <s v="Ventanas 1"/>
    <m/>
    <s v="Carbón"/>
    <n v="55749"/>
    <n v="21863.364074999998"/>
    <s v="Ton"/>
    <s v="SIC"/>
    <n v="57580.75488322079"/>
    <n v="4.260732390936E-2"/>
    <d v="1964-01-01T00:00:00"/>
    <b v="1"/>
    <b v="0"/>
    <x v="0"/>
  </r>
  <r>
    <x v="11"/>
    <n v="4"/>
    <s v="Abril"/>
    <s v="Andina"/>
    <s v="Termoeléctrica Andina"/>
    <s v="CTA"/>
    <s v="Carbón"/>
    <n v="34122.7526"/>
    <n v="12256.157480314962"/>
    <s v="Ton"/>
    <s v="SING"/>
    <n v="32278.600734236221"/>
    <n v="2.38847996976378E-2"/>
    <d v="2011-07-15T00:00:00"/>
    <b v="0"/>
    <b v="0"/>
    <x v="1"/>
  </r>
  <r>
    <x v="11"/>
    <n v="4"/>
    <s v="Abril"/>
    <s v="Angamos"/>
    <s v="Termoeléctrica Angamos"/>
    <s v="ANG2"/>
    <s v="Carbón"/>
    <n v="135728.3849"/>
    <n v="45937.417322834641"/>
    <s v="Ton"/>
    <s v="SING"/>
    <n v="120983.72225612596"/>
    <n v="8.9522838878740157E-2"/>
    <d v="2011-04-11T00:00:00"/>
    <b v="0"/>
    <b v="1"/>
    <x v="2"/>
  </r>
  <r>
    <x v="11"/>
    <n v="4"/>
    <s v="Abril"/>
    <s v="Angamos"/>
    <s v="Termoeléctrica Angamos"/>
    <s v="ANG1"/>
    <s v="Carbón"/>
    <n v="156104.0681"/>
    <n v="53743.842519685037"/>
    <s v="Ton"/>
    <s v="SING"/>
    <n v="141543.22326576378"/>
    <n v="0.10473600030236221"/>
    <d v="2011-04-11T00:00:00"/>
    <b v="0"/>
    <b v="1"/>
    <x v="2"/>
  </r>
  <r>
    <x v="11"/>
    <n v="4"/>
    <s v="Abril"/>
    <s v="Cochrane"/>
    <s v="Cochrane"/>
    <s v="CCH1"/>
    <s v="Carbón"/>
    <n v="107933.3913"/>
    <n v="39253.511811023622"/>
    <s v="Ton"/>
    <s v="SING"/>
    <n v="103380.5609302677"/>
    <n v="7.6497243817322841E-2"/>
    <d v="2016-07-09T00:00:00"/>
    <b v="0"/>
    <b v="0"/>
    <x v="1"/>
  </r>
  <r>
    <x v="11"/>
    <n v="4"/>
    <s v="Abril"/>
    <s v="Cochrane"/>
    <s v="Cochrane"/>
    <s v="CCH2"/>
    <s v="Carbón"/>
    <n v="128564.3222"/>
    <n v="47415.5905511811"/>
    <s v="Ton"/>
    <s v="SING"/>
    <n v="124876.73387338582"/>
    <n v="9.240350286614174E-2"/>
    <d v="2016-07-09T00:00:00"/>
    <b v="0"/>
    <b v="0"/>
    <x v="1"/>
  </r>
  <r>
    <x v="11"/>
    <n v="4"/>
    <s v="Abril"/>
    <s v="Colbún"/>
    <s v="Santa María"/>
    <m/>
    <s v="Carbón"/>
    <n v="194406"/>
    <n v="63250.691961599994"/>
    <s v="Ton"/>
    <s v="SIC"/>
    <n v="166581.07039435528"/>
    <n v="0.12326294849476607"/>
    <d v="2012-08-15T00:00:00"/>
    <b v="0"/>
    <b v="0"/>
    <x v="1"/>
  </r>
  <r>
    <x v="11"/>
    <n v="4"/>
    <s v="Abril"/>
    <s v="E-Cl"/>
    <s v="Termoeléctrica Mejillones"/>
    <s v="CTM1"/>
    <s v="Carbón"/>
    <n v="29380.4876"/>
    <n v="12457.228346456692"/>
    <s v="Ton"/>
    <s v="SING"/>
    <n v="32808.153835842517"/>
    <n v="2.4276646601574803E-2"/>
    <d v="1998-03-31T00:00:00"/>
    <b v="1"/>
    <b v="0"/>
    <x v="0"/>
  </r>
  <r>
    <x v="11"/>
    <n v="4"/>
    <s v="Abril"/>
    <s v="E-Cl"/>
    <s v="Termoeléctrica Mejillones"/>
    <s v="CTM2"/>
    <s v="Carbón"/>
    <n v="999.85680000000002"/>
    <n v="409.79527559055117"/>
    <s v="Ton"/>
    <s v="SING"/>
    <n v="1079.2630646929133"/>
    <n v="7.9860903307086618E-4"/>
    <d v="1998-03-31T00:00:00"/>
    <b v="1"/>
    <b v="0"/>
    <x v="0"/>
  </r>
  <r>
    <x v="11"/>
    <n v="4"/>
    <s v="Abril"/>
    <s v="E-Cl"/>
    <s v="Termoeléctrica Tocopilla"/>
    <s v="U15"/>
    <s v="Carbón"/>
    <n v="35033.131099999999"/>
    <n v="13687.653543307088"/>
    <s v="Ton"/>
    <s v="SING"/>
    <n v="36048.680381480321"/>
    <n v="2.6674499225196859E-2"/>
    <d v="1993-01-01T00:00:00"/>
    <b v="1"/>
    <b v="0"/>
    <x v="0"/>
  </r>
  <r>
    <x v="11"/>
    <n v="4"/>
    <s v="Abril"/>
    <s v="Eléctrica Ventanas"/>
    <s v="Nueva Ventanas"/>
    <m/>
    <s v="Carbón"/>
    <n v="149217"/>
    <n v="51905.431883999998"/>
    <s v="Ton"/>
    <s v="SIC"/>
    <n v="136701.46735734298"/>
    <n v="0.10115330565553922"/>
    <d v="2010-02-11T00:00:00"/>
    <b v="1"/>
    <b v="0"/>
    <x v="0"/>
  </r>
  <r>
    <x v="11"/>
    <n v="4"/>
    <s v="Abril"/>
    <s v="Enel"/>
    <s v="Bocamina"/>
    <m/>
    <s v="Carbón"/>
    <n v="85299"/>
    <n v="30468.802799999998"/>
    <s v="Ton"/>
    <s v="SIC"/>
    <n v="80244.58905745919"/>
    <n v="5.9377602896640007E-2"/>
    <d v="1970-01-01T00:00:00"/>
    <b v="1"/>
    <b v="0"/>
    <x v="0"/>
  </r>
  <r>
    <x v="11"/>
    <n v="4"/>
    <s v="Abril"/>
    <s v="Enel"/>
    <s v="Bocamina II"/>
    <m/>
    <s v="Carbón"/>
    <n v="248632"/>
    <n v="86552.349260615898"/>
    <s v="Ton"/>
    <s v="SIC"/>
    <n v="227949.80636311069"/>
    <n v="0.16867321823908826"/>
    <d v="2012-10-28T00:00:00"/>
    <b v="0"/>
    <b v="0"/>
    <x v="1"/>
  </r>
  <r>
    <x v="11"/>
    <n v="4"/>
    <s v="Abril"/>
    <s v="Gasatacama"/>
    <s v="Termoeléctrica Tarapacá"/>
    <s v="CTTAR"/>
    <s v="Carbón"/>
    <n v="55036.77"/>
    <n v="20588.220472440946"/>
    <s v="Ton"/>
    <s v="SING"/>
    <n v="54222.455082330715"/>
    <n v="4.0122324056692922E-2"/>
    <d v="1995-01-01T00:00:00"/>
    <b v="1"/>
    <b v="0"/>
    <x v="0"/>
  </r>
  <r>
    <x v="11"/>
    <n v="4"/>
    <s v="Abril"/>
    <s v="Guacolda"/>
    <s v="Guacolda 1"/>
    <m/>
    <s v="Carbón"/>
    <n v="82070"/>
    <n v="30642.06878110236"/>
    <s v="Ton"/>
    <s v="SIC"/>
    <n v="80700.913434313159"/>
    <n v="5.9715263640612283E-2"/>
    <d v="1995-01-01T00:00:00"/>
    <b v="1"/>
    <b v="0"/>
    <x v="0"/>
  </r>
  <r>
    <x v="11"/>
    <n v="4"/>
    <s v="Abril"/>
    <s v="Guacolda"/>
    <s v="Guacolda 2"/>
    <m/>
    <s v="Carbón"/>
    <n v="72787"/>
    <n v="27642.668596850392"/>
    <s v="Ton"/>
    <s v="SIC"/>
    <n v="72801.50114745539"/>
    <n v="5.3870032561542047E-2"/>
    <d v="1996-01-01T00:00:00"/>
    <b v="1"/>
    <b v="0"/>
    <x v="0"/>
  </r>
  <r>
    <x v="11"/>
    <n v="4"/>
    <s v="Abril"/>
    <s v="Guacolda"/>
    <s v="Guacolda 3"/>
    <m/>
    <s v="Carbón"/>
    <n v="76432"/>
    <n v="25736.411734173231"/>
    <s v="Ton"/>
    <s v="SIC"/>
    <n v="67781.061073469609"/>
    <n v="5.0155119187556801E-2"/>
    <d v="2009-01-01T00:00:00"/>
    <b v="1"/>
    <b v="0"/>
    <x v="0"/>
  </r>
  <r>
    <x v="11"/>
    <n v="4"/>
    <s v="Abril"/>
    <s v="Guacolda"/>
    <s v="Guacolda 4"/>
    <m/>
    <s v="Carbón"/>
    <n v="53764"/>
    <n v="18606.975324094492"/>
    <s v="Ton"/>
    <s v="SIC"/>
    <n v="49004.521059955994"/>
    <n v="3.6261273511595346E-2"/>
    <d v="2010-01-01T00:00:00"/>
    <b v="1"/>
    <b v="0"/>
    <x v="0"/>
  </r>
  <r>
    <x v="11"/>
    <n v="4"/>
    <s v="Abril"/>
    <s v="Guacolda"/>
    <s v="Guacolda 5"/>
    <m/>
    <s v="Carbón"/>
    <n v="63320"/>
    <n v="20958.885099212599"/>
    <s v="Ton"/>
    <s v="SIC"/>
    <n v="55198.661165932652"/>
    <n v="4.0844675281345513E-2"/>
    <d v="2015-01-01T00:00:00"/>
    <b v="0"/>
    <b v="0"/>
    <x v="1"/>
  </r>
  <r>
    <x v="11"/>
    <n v="4"/>
    <s v="Abril"/>
    <s v="Hornitos"/>
    <s v="Termoeléctrica Hornitos"/>
    <s v="CTH"/>
    <s v="Carbón"/>
    <n v="97135.615000000005"/>
    <n v="34709.007874015748"/>
    <s v="Ton"/>
    <s v="SING"/>
    <n v="91411.864513511813"/>
    <n v="6.76409145448819E-2"/>
    <d v="2011-08-05T00:00:00"/>
    <b v="0"/>
    <b v="0"/>
    <x v="1"/>
  </r>
  <r>
    <x v="11"/>
    <n v="5"/>
    <s v="Mayo"/>
    <s v="Aes Gener"/>
    <s v="Campiche"/>
    <m/>
    <s v="Carbón"/>
    <n v="193463"/>
    <n v="69104.983599999992"/>
    <s v="Ton"/>
    <s v="SIC"/>
    <n v="181999.30752791037"/>
    <n v="0.13467179203967999"/>
    <d v="2013-03-15T00:00:00"/>
    <b v="0"/>
    <b v="0"/>
    <x v="1"/>
  </r>
  <r>
    <x v="11"/>
    <n v="5"/>
    <s v="Mayo"/>
    <s v="Aes Gener"/>
    <s v="Termoeléctrica Norgener"/>
    <s v="NTO2"/>
    <s v="Carbón"/>
    <n v="89879.087199999994"/>
    <n v="32836.535433070865"/>
    <s v="Ton"/>
    <s v="SING"/>
    <n v="86480.401254803146"/>
    <n v="6.399184025196851E-2"/>
    <d v="1997-04-07T00:00:00"/>
    <b v="1"/>
    <b v="0"/>
    <x v="0"/>
  </r>
  <r>
    <x v="11"/>
    <n v="5"/>
    <s v="Mayo"/>
    <s v="Aes Gener"/>
    <s v="Termoeléctrica Norgener"/>
    <s v="NTO1"/>
    <s v="Carbón"/>
    <n v="89006.700100000002"/>
    <n v="33209.669291338585"/>
    <s v="Ton"/>
    <s v="SING"/>
    <n v="87463.110464503945"/>
    <n v="6.4719003514960641E-2"/>
    <d v="1997-04-07T00:00:00"/>
    <b v="1"/>
    <b v="0"/>
    <x v="0"/>
  </r>
  <r>
    <x v="11"/>
    <n v="5"/>
    <s v="Mayo"/>
    <s v="Aes Gener"/>
    <s v="Ventanas 1"/>
    <m/>
    <s v="Carbón"/>
    <n v="1887"/>
    <n v="740.03422499999988"/>
    <s v="Ton"/>
    <s v="SIC"/>
    <n v="1949.0014971503995"/>
    <n v="1.4421786976800001E-3"/>
    <d v="1964-01-01T00:00:00"/>
    <b v="1"/>
    <b v="0"/>
    <x v="0"/>
  </r>
  <r>
    <x v="11"/>
    <n v="5"/>
    <s v="Mayo"/>
    <s v="Aes Gener"/>
    <s v="Ventanas 2"/>
    <m/>
    <s v="Carbón"/>
    <n v="52633"/>
    <n v="19808.745348"/>
    <s v="Ton"/>
    <s v="SIC"/>
    <n v="52169.579508195078"/>
    <n v="3.8603282934182408E-2"/>
    <d v="1977-01-01T00:00:00"/>
    <b v="1"/>
    <b v="0"/>
    <x v="0"/>
  </r>
  <r>
    <x v="11"/>
    <n v="5"/>
    <s v="Mayo"/>
    <s v="Andina"/>
    <s v="Termoeléctrica Andina"/>
    <s v="CTA"/>
    <s v="Carbón"/>
    <n v="91114.123399999997"/>
    <n v="32466.04724409449"/>
    <s v="Ton"/>
    <s v="SING"/>
    <n v="85504.659849070871"/>
    <n v="6.3269832869291345E-2"/>
    <d v="2011-07-15T00:00:00"/>
    <b v="0"/>
    <b v="0"/>
    <x v="1"/>
  </r>
  <r>
    <x v="11"/>
    <n v="5"/>
    <s v="Mayo"/>
    <s v="Angamos"/>
    <s v="Termoeléctrica Angamos"/>
    <s v="ANG1"/>
    <s v="Carbón"/>
    <n v="179685.04699999999"/>
    <n v="61102.582677165352"/>
    <s v="Ton"/>
    <s v="SING"/>
    <n v="160923.67230387402"/>
    <n v="0.11907671312125986"/>
    <d v="2011-04-11T00:00:00"/>
    <b v="0"/>
    <b v="1"/>
    <x v="2"/>
  </r>
  <r>
    <x v="11"/>
    <n v="5"/>
    <s v="Mayo"/>
    <s v="Angamos"/>
    <s v="Termoeléctrica Angamos"/>
    <s v="ANG2"/>
    <s v="Carbón"/>
    <n v="193637.66570000001"/>
    <n v="64820.881889763783"/>
    <s v="Ton"/>
    <s v="SING"/>
    <n v="170716.42308132284"/>
    <n v="0.12632293462677166"/>
    <d v="2011-04-11T00:00:00"/>
    <b v="0"/>
    <b v="1"/>
    <x v="2"/>
  </r>
  <r>
    <x v="11"/>
    <n v="5"/>
    <s v="Mayo"/>
    <s v="Cochrane"/>
    <s v="Cochrane"/>
    <s v="CCH1"/>
    <s v="Carbón"/>
    <n v="145688.24350000001"/>
    <n v="52776.094488188974"/>
    <s v="Ton"/>
    <s v="SING"/>
    <n v="138994.50011414173"/>
    <n v="0.1028500529385827"/>
    <d v="2016-07-09T00:00:00"/>
    <b v="0"/>
    <b v="0"/>
    <x v="1"/>
  </r>
  <r>
    <x v="11"/>
    <n v="5"/>
    <s v="Mayo"/>
    <s v="Cochrane"/>
    <s v="Cochrane"/>
    <s v="CCH2"/>
    <s v="Carbón"/>
    <n v="135506.97089999999"/>
    <n v="49288.157480314963"/>
    <s v="Ton"/>
    <s v="SING"/>
    <n v="129808.44598223623"/>
    <n v="9.6052761297637818E-2"/>
    <d v="2016-07-09T00:00:00"/>
    <b v="0"/>
    <b v="0"/>
    <x v="1"/>
  </r>
  <r>
    <x v="11"/>
    <n v="5"/>
    <s v="Mayo"/>
    <s v="Colbún"/>
    <s v="Santa María"/>
    <m/>
    <s v="Carbón"/>
    <n v="257668"/>
    <n v="83833.211404799993"/>
    <s v="Ton"/>
    <s v="SIC"/>
    <n v="220788.51088121114"/>
    <n v="0.16337416238567423"/>
    <d v="2012-08-15T00:00:00"/>
    <b v="0"/>
    <b v="0"/>
    <x v="1"/>
  </r>
  <r>
    <x v="11"/>
    <n v="5"/>
    <s v="Mayo"/>
    <s v="E-Cl"/>
    <s v="Termoeléctrica Mejillones"/>
    <s v="CTM1"/>
    <s v="Carbón"/>
    <n v="43045.616699999999"/>
    <n v="18207.874015748032"/>
    <s v="Ton"/>
    <s v="SING"/>
    <n v="47953.422311811017"/>
    <n v="3.5483504881889762E-2"/>
    <d v="1998-03-31T00:00:00"/>
    <b v="1"/>
    <b v="0"/>
    <x v="0"/>
  </r>
  <r>
    <x v="11"/>
    <n v="5"/>
    <s v="Mayo"/>
    <s v="E-Cl"/>
    <s v="Termoeléctrica Mejillones"/>
    <s v="CTM2"/>
    <s v="Carbón"/>
    <n v="1411.6138000000001"/>
    <n v="572.7874015748032"/>
    <s v="Ton"/>
    <s v="SING"/>
    <n v="1508.5295591811023"/>
    <n v="1.1162480881889765E-3"/>
    <d v="1998-03-31T00:00:00"/>
    <b v="1"/>
    <b v="0"/>
    <x v="0"/>
  </r>
  <r>
    <x v="11"/>
    <n v="5"/>
    <s v="Mayo"/>
    <s v="E-Cl"/>
    <s v="Termoeléctrica Tocopilla"/>
    <s v="U14"/>
    <s v="Carbón"/>
    <n v="0.7964"/>
    <n v="0.47244094488188976"/>
    <s v="Ton"/>
    <s v="SING"/>
    <n v="1.2442507086614174"/>
    <n v="9.2069291338582695E-7"/>
    <d v="1993-01-01T00:00:00"/>
    <b v="1"/>
    <b v="0"/>
    <x v="0"/>
  </r>
  <r>
    <x v="11"/>
    <n v="5"/>
    <s v="Mayo"/>
    <s v="E-Cl"/>
    <s v="Termoeléctrica Tocopilla"/>
    <s v="U15"/>
    <s v="Carbón"/>
    <n v="18576.066200000001"/>
    <n v="7157.3858267716532"/>
    <s v="Ton"/>
    <s v="SING"/>
    <n v="18850.149386078738"/>
    <n v="1.3948313499212599E-2"/>
    <d v="1993-01-01T00:00:00"/>
    <b v="1"/>
    <b v="0"/>
    <x v="0"/>
  </r>
  <r>
    <x v="11"/>
    <n v="5"/>
    <s v="Mayo"/>
    <s v="Eléctrica Ventanas"/>
    <s v="Nueva Ventanas"/>
    <m/>
    <s v="Carbón"/>
    <n v="189468"/>
    <n v="65906.822736000002"/>
    <s v="Ton"/>
    <s v="SIC"/>
    <n v="173576.4263941847"/>
    <n v="0.12843921614791681"/>
    <d v="2010-02-11T00:00:00"/>
    <b v="1"/>
    <b v="0"/>
    <x v="0"/>
  </r>
  <r>
    <x v="11"/>
    <n v="5"/>
    <s v="Mayo"/>
    <s v="Enel"/>
    <s v="Bocamina"/>
    <m/>
    <s v="Carbón"/>
    <n v="73696"/>
    <n v="26324.211199999998"/>
    <s v="Ton"/>
    <s v="SIC"/>
    <n v="69329.127365836801"/>
    <n v="5.1300622786560009E-2"/>
    <d v="1970-01-01T00:00:00"/>
    <b v="1"/>
    <b v="0"/>
    <x v="0"/>
  </r>
  <r>
    <x v="11"/>
    <n v="5"/>
    <s v="Mayo"/>
    <s v="Enel"/>
    <s v="Bocamina II"/>
    <m/>
    <s v="Carbón"/>
    <n v="224320"/>
    <n v="78088.994924793908"/>
    <s v="Ton"/>
    <s v="SIC"/>
    <n v="205660.17472961242"/>
    <n v="0.15217983330943838"/>
    <d v="2012-10-28T00:00:00"/>
    <b v="0"/>
    <b v="0"/>
    <x v="1"/>
  </r>
  <r>
    <x v="11"/>
    <n v="5"/>
    <s v="Mayo"/>
    <s v="Gasatacama"/>
    <s v="Termoeléctrica Tarapacá"/>
    <s v="CTTAR"/>
    <s v="Carbón"/>
    <n v="68353.149999999994"/>
    <n v="25404.472440944883"/>
    <s v="Ton"/>
    <s v="SING"/>
    <n v="66906.844506708658"/>
    <n v="4.9508235892913394E-2"/>
    <d v="1995-01-01T00:00:00"/>
    <b v="1"/>
    <b v="0"/>
    <x v="0"/>
  </r>
  <r>
    <x v="11"/>
    <n v="5"/>
    <s v="Mayo"/>
    <s v="Guacolda"/>
    <s v="Guacolda 1"/>
    <m/>
    <s v="Carbón"/>
    <n v="91917"/>
    <n v="34318.594323779522"/>
    <s v="Ton"/>
    <s v="SIC"/>
    <n v="90383.646401142469"/>
    <n v="6.688007661818153E-2"/>
    <d v="1995-01-01T00:00:00"/>
    <b v="1"/>
    <b v="0"/>
    <x v="0"/>
  </r>
  <r>
    <x v="11"/>
    <n v="5"/>
    <s v="Mayo"/>
    <s v="Guacolda"/>
    <s v="Guacolda 2"/>
    <m/>
    <s v="Carbón"/>
    <n v="48647"/>
    <n v="18474.904848818896"/>
    <s v="Ton"/>
    <s v="SIC"/>
    <n v="48656.691803759772"/>
    <n v="3.6003894569378275E-2"/>
    <d v="1996-01-01T00:00:00"/>
    <b v="1"/>
    <b v="0"/>
    <x v="0"/>
  </r>
  <r>
    <x v="11"/>
    <n v="5"/>
    <s v="Mayo"/>
    <s v="Guacolda"/>
    <s v="Guacolda 3"/>
    <m/>
    <s v="Carbón"/>
    <n v="102894"/>
    <n v="34646.775551811028"/>
    <s v="Ton"/>
    <s v="SIC"/>
    <n v="91247.96548688483"/>
    <n v="6.7519636195369326E-2"/>
    <d v="2009-01-01T00:00:00"/>
    <b v="1"/>
    <b v="0"/>
    <x v="0"/>
  </r>
  <r>
    <x v="11"/>
    <n v="5"/>
    <s v="Mayo"/>
    <s v="Guacolda"/>
    <s v="Guacolda 4"/>
    <m/>
    <s v="Carbón"/>
    <n v="89563"/>
    <n v="30996.51311196851"/>
    <s v="Ton"/>
    <s v="SIC"/>
    <n v="81634.400708519432"/>
    <n v="6.0406004752604235E-2"/>
    <d v="2010-01-01T00:00:00"/>
    <b v="1"/>
    <b v="0"/>
    <x v="0"/>
  </r>
  <r>
    <x v="11"/>
    <n v="5"/>
    <s v="Mayo"/>
    <s v="Guacolda"/>
    <s v="Guacolda 5"/>
    <m/>
    <s v="Carbón"/>
    <n v="99418"/>
    <n v="32907.303202677169"/>
    <s v="Ton"/>
    <s v="SIC"/>
    <n v="86666.779781975565"/>
    <n v="6.412975248137727E-2"/>
    <d v="2015-01-01T00:00:00"/>
    <b v="0"/>
    <b v="0"/>
    <x v="1"/>
  </r>
  <r>
    <x v="11"/>
    <n v="5"/>
    <s v="Mayo"/>
    <s v="Hornitos"/>
    <s v="Termoeléctrica Hornitos"/>
    <s v="CTH"/>
    <s v="Carbón"/>
    <n v="99493.739300000001"/>
    <n v="35598.708661417324"/>
    <s v="Ton"/>
    <s v="SING"/>
    <n v="93755.037448062983"/>
    <n v="6.9374763439370088E-2"/>
    <d v="2011-08-05T00:00:00"/>
    <b v="0"/>
    <b v="0"/>
    <x v="1"/>
  </r>
  <r>
    <x v="11"/>
    <n v="6"/>
    <s v="Junio"/>
    <s v="Aes Gener"/>
    <s v="Campiche"/>
    <m/>
    <s v="Carbón"/>
    <n v="163301"/>
    <n v="58331.117199999993"/>
    <s v="Ton"/>
    <s v="SIC"/>
    <n v="153624.56344942079"/>
    <n v="0.11367568119936"/>
    <d v="2013-03-15T00:00:00"/>
    <b v="0"/>
    <b v="0"/>
    <x v="1"/>
  </r>
  <r>
    <x v="11"/>
    <n v="6"/>
    <s v="Junio"/>
    <s v="Aes Gener"/>
    <s v="Termoeléctrica Norgener"/>
    <s v="NTO2"/>
    <s v="Carbón"/>
    <n v="93364.226899999994"/>
    <n v="34070.456692913387"/>
    <s v="Ton"/>
    <s v="SING"/>
    <n v="89730.135255685032"/>
    <n v="6.6396506003149613E-2"/>
    <d v="1997-04-07T00:00:00"/>
    <b v="1"/>
    <b v="0"/>
    <x v="0"/>
  </r>
  <r>
    <x v="11"/>
    <n v="6"/>
    <s v="Junio"/>
    <s v="Aes Gener"/>
    <s v="Termoeléctrica Norgener"/>
    <s v="NTO1"/>
    <s v="Carbón"/>
    <n v="74033.801300000006"/>
    <n v="27631.464566929131"/>
    <s v="Ton"/>
    <s v="SING"/>
    <n v="72771.993497196847"/>
    <n v="5.3848198148031497E-2"/>
    <d v="1997-04-07T00:00:00"/>
    <b v="1"/>
    <b v="0"/>
    <x v="0"/>
  </r>
  <r>
    <x v="11"/>
    <n v="6"/>
    <s v="Junio"/>
    <s v="Aes Gener"/>
    <s v="Ventanas 2"/>
    <m/>
    <s v="Carbón"/>
    <n v="104191"/>
    <n v="39212.907996000002"/>
    <s v="Ton"/>
    <s v="SIC"/>
    <n v="103273.62412437735"/>
    <n v="7.6418115102604822E-2"/>
    <d v="1977-01-01T00:00:00"/>
    <b v="1"/>
    <b v="0"/>
    <x v="0"/>
  </r>
  <r>
    <x v="11"/>
    <n v="6"/>
    <s v="Junio"/>
    <s v="Andina"/>
    <s v="Termoeléctrica Andina"/>
    <s v="CTA"/>
    <s v="Carbón"/>
    <n v="44956.345800000003"/>
    <n v="15878.551181102361"/>
    <s v="Ton"/>
    <s v="SING"/>
    <n v="41818.768617826769"/>
    <n v="3.0944120541732286E-2"/>
    <d v="2011-07-15T00:00:00"/>
    <b v="0"/>
    <b v="0"/>
    <x v="1"/>
  </r>
  <r>
    <x v="11"/>
    <n v="6"/>
    <s v="Junio"/>
    <s v="Angamos"/>
    <s v="Termoeléctrica Angamos"/>
    <s v="ANG1"/>
    <s v="Carbón"/>
    <n v="185537.61410000001"/>
    <n v="62697.826771653541"/>
    <s v="Ton"/>
    <s v="SING"/>
    <n v="165125.00924674014"/>
    <n v="0.12218552481259844"/>
    <d v="2011-04-11T00:00:00"/>
    <b v="0"/>
    <b v="1"/>
    <x v="2"/>
  </r>
  <r>
    <x v="11"/>
    <n v="6"/>
    <s v="Junio"/>
    <s v="Angamos"/>
    <s v="Termoeléctrica Angamos"/>
    <s v="ANG2"/>
    <s v="Carbón"/>
    <n v="189886.50580000001"/>
    <n v="63550.110236220469"/>
    <s v="Ton"/>
    <s v="SING"/>
    <n v="167369.63752516534"/>
    <n v="0.12384645482834646"/>
    <d v="2011-04-11T00:00:00"/>
    <b v="0"/>
    <b v="1"/>
    <x v="2"/>
  </r>
  <r>
    <x v="11"/>
    <n v="6"/>
    <s v="Junio"/>
    <s v="Cochrane"/>
    <s v="Cochrane"/>
    <s v="CCH2"/>
    <s v="Carbón"/>
    <n v="140910.75630000001"/>
    <n v="50196.377952755902"/>
    <s v="Ton"/>
    <s v="SING"/>
    <n v="132200.3935445669"/>
    <n v="9.7822701354330702E-2"/>
    <d v="2016-07-09T00:00:00"/>
    <b v="0"/>
    <b v="0"/>
    <x v="1"/>
  </r>
  <r>
    <x v="11"/>
    <n v="6"/>
    <s v="Junio"/>
    <s v="Cochrane"/>
    <s v="Cochrane"/>
    <s v="CCH1"/>
    <s v="Carbón"/>
    <n v="161360.93520000001"/>
    <n v="57198.614173228343"/>
    <s v="Ton"/>
    <s v="SING"/>
    <n v="150641.93099792124"/>
    <n v="0.11146865930078741"/>
    <d v="2016-07-09T00:00:00"/>
    <b v="0"/>
    <b v="0"/>
    <x v="1"/>
  </r>
  <r>
    <x v="11"/>
    <n v="6"/>
    <s v="Junio"/>
    <s v="Colbún"/>
    <s v="Santa María"/>
    <m/>
    <s v="Carbón"/>
    <n v="238631"/>
    <n v="77639.454921599987"/>
    <s v="Ton"/>
    <s v="SIC"/>
    <n v="204476.23740664072"/>
    <n v="0.15130376975121407"/>
    <d v="2012-08-15T00:00:00"/>
    <b v="0"/>
    <b v="0"/>
    <x v="1"/>
  </r>
  <r>
    <x v="11"/>
    <n v="6"/>
    <s v="Junio"/>
    <s v="E-Cl"/>
    <s v="Termoeléctrica Mejillones"/>
    <s v="CTM2"/>
    <s v="Carbón"/>
    <n v="10832.8845"/>
    <n v="4147.6535433070867"/>
    <s v="Ton"/>
    <s v="SING"/>
    <n v="10923.525821480314"/>
    <n v="8.0829472251968508E-3"/>
    <d v="1998-03-31T00:00:00"/>
    <b v="1"/>
    <b v="0"/>
    <x v="0"/>
  </r>
  <r>
    <x v="11"/>
    <n v="6"/>
    <s v="Junio"/>
    <s v="E-Cl"/>
    <s v="Termoeléctrica Tocopilla"/>
    <s v="U14"/>
    <s v="Carbón"/>
    <n v="1001.0584"/>
    <n v="426.99212598425191"/>
    <s v="Ton"/>
    <s v="SING"/>
    <n v="1124.553790488189"/>
    <n v="8.3212225511811026E-4"/>
    <d v="1993-01-01T00:00:00"/>
    <b v="1"/>
    <b v="0"/>
    <x v="0"/>
  </r>
  <r>
    <x v="11"/>
    <n v="6"/>
    <s v="Junio"/>
    <s v="Eléctrica Ventanas"/>
    <s v="Nueva Ventanas"/>
    <m/>
    <s v="Carbón"/>
    <n v="166682"/>
    <n v="57980.667064000001"/>
    <s v="Ton"/>
    <s v="SIC"/>
    <n v="152701.59554244249"/>
    <n v="0.11299272397432321"/>
    <d v="2010-02-11T00:00:00"/>
    <b v="1"/>
    <b v="0"/>
    <x v="0"/>
  </r>
  <r>
    <x v="11"/>
    <n v="6"/>
    <s v="Junio"/>
    <s v="Enel"/>
    <s v="Bocamina"/>
    <m/>
    <s v="Carbón"/>
    <n v="34310"/>
    <n v="12255.531999999999"/>
    <s v="Ton"/>
    <s v="SIC"/>
    <n v="32276.953429247998"/>
    <n v="2.38835807616E-2"/>
    <d v="1970-01-01T00:00:00"/>
    <b v="1"/>
    <b v="0"/>
    <x v="0"/>
  </r>
  <r>
    <x v="11"/>
    <n v="6"/>
    <s v="Junio"/>
    <s v="Enel"/>
    <s v="Bocamina II"/>
    <m/>
    <s v="Carbón"/>
    <n v="246825"/>
    <n v="85923.306759594576"/>
    <s v="Ton"/>
    <s v="SIC"/>
    <n v="226293.11977370086"/>
    <n v="0.16744734021309793"/>
    <d v="2012-10-28T00:00:00"/>
    <b v="0"/>
    <b v="0"/>
    <x v="1"/>
  </r>
  <r>
    <x v="11"/>
    <n v="6"/>
    <s v="Junio"/>
    <s v="Gasatacama"/>
    <s v="Termoeléctrica Tarapacá"/>
    <s v="CTTAR"/>
    <s v="Carbón"/>
    <n v="55766.25"/>
    <n v="21271.464566929131"/>
    <s v="Ton"/>
    <s v="SING"/>
    <n v="56021.890457196845"/>
    <n v="4.1453830148031501E-2"/>
    <d v="1995-01-01T00:00:00"/>
    <b v="1"/>
    <b v="0"/>
    <x v="0"/>
  </r>
  <r>
    <x v="11"/>
    <n v="6"/>
    <s v="Junio"/>
    <s v="Guacolda"/>
    <s v="Guacolda 1"/>
    <m/>
    <s v="Carbón"/>
    <n v="55729"/>
    <n v="20807.260279055117"/>
    <s v="Ton"/>
    <s v="SIC"/>
    <n v="54799.332335577412"/>
    <n v="4.0549188831822611E-2"/>
    <d v="1995-01-01T00:00:00"/>
    <b v="1"/>
    <b v="0"/>
    <x v="0"/>
  </r>
  <r>
    <x v="11"/>
    <n v="6"/>
    <s v="Junio"/>
    <s v="Guacolda"/>
    <s v="Guacolda 2"/>
    <m/>
    <s v="Carbón"/>
    <n v="83260.000000100001"/>
    <n v="31620.050110274195"/>
    <s v="Ton"/>
    <s v="SIC"/>
    <n v="83276.587653625174"/>
    <n v="6.1621153654902359E-2"/>
    <d v="1996-01-01T00:00:00"/>
    <b v="1"/>
    <b v="0"/>
    <x v="0"/>
  </r>
  <r>
    <x v="11"/>
    <n v="6"/>
    <s v="Junio"/>
    <s v="Guacolda"/>
    <s v="Guacolda 3"/>
    <m/>
    <s v="Carbón"/>
    <n v="108231"/>
    <n v="36443.866160787402"/>
    <s v="Ton"/>
    <s v="SIC"/>
    <n v="95980.898328483992"/>
    <n v="7.1021806374142502E-2"/>
    <d v="2009-01-01T00:00:00"/>
    <b v="1"/>
    <b v="0"/>
    <x v="0"/>
  </r>
  <r>
    <x v="11"/>
    <n v="6"/>
    <s v="Junio"/>
    <s v="Guacolda"/>
    <s v="Guacolda 4"/>
    <m/>
    <s v="Carbón"/>
    <n v="99577"/>
    <n v="34462.219735275597"/>
    <s v="Ton"/>
    <s v="SIC"/>
    <n v="90761.907476884866"/>
    <n v="6.7159973820105093E-2"/>
    <d v="2010-01-01T00:00:00"/>
    <b v="1"/>
    <b v="0"/>
    <x v="0"/>
  </r>
  <r>
    <x v="11"/>
    <n v="6"/>
    <s v="Junio"/>
    <s v="Guacolda"/>
    <s v="Guacolda 5"/>
    <m/>
    <s v="Carbón"/>
    <n v="107604"/>
    <n v="35616.864690708666"/>
    <s v="Ton"/>
    <s v="SIC"/>
    <n v="93802.854328790549"/>
    <n v="6.9410145909253054E-2"/>
    <d v="2015-01-01T00:00:00"/>
    <b v="0"/>
    <b v="0"/>
    <x v="1"/>
  </r>
  <r>
    <x v="11"/>
    <n v="6"/>
    <s v="Junio"/>
    <s v="Hornitos"/>
    <s v="Termoeléctrica Hornitos"/>
    <s v="CTH"/>
    <s v="Carbón"/>
    <n v="42318.150099999999"/>
    <n v="15941.196850393699"/>
    <s v="Ton"/>
    <s v="SING"/>
    <n v="41983.756261795272"/>
    <n v="3.1066204422047244E-2"/>
    <d v="2011-08-05T00:00:00"/>
    <b v="0"/>
    <b v="0"/>
    <x v="1"/>
  </r>
  <r>
    <x v="11"/>
    <n v="7"/>
    <s v="Julio"/>
    <s v="Aes Gener"/>
    <s v="Campiche"/>
    <m/>
    <s v="Carbón"/>
    <n v="144321"/>
    <n v="51551.461199999998"/>
    <s v="Ton"/>
    <s v="SIC"/>
    <n v="135769.22750983678"/>
    <n v="0.10046348758656001"/>
    <d v="2013-03-15T00:00:00"/>
    <b v="0"/>
    <b v="0"/>
    <x v="1"/>
  </r>
  <r>
    <x v="11"/>
    <n v="7"/>
    <s v="Julio"/>
    <s v="Aes Gener"/>
    <s v="Termoeléctrica Norgener"/>
    <s v="NTO2"/>
    <s v="Carbón"/>
    <n v="95886.049199999994"/>
    <n v="35036.503937007874"/>
    <s v="Ton"/>
    <s v="SING"/>
    <n v="92274.379104755906"/>
    <n v="6.8279138872440956E-2"/>
    <d v="1997-04-07T00:00:00"/>
    <b v="1"/>
    <b v="0"/>
    <x v="0"/>
  </r>
  <r>
    <x v="11"/>
    <n v="7"/>
    <s v="Julio"/>
    <s v="Aes Gener"/>
    <s v="Termoeléctrica Norgener"/>
    <s v="NTO1"/>
    <s v="Carbón"/>
    <n v="98672.275299999994"/>
    <n v="36811.086614173226"/>
    <s v="Ton"/>
    <s v="SING"/>
    <n v="96948.033616629909"/>
    <n v="7.173744559370078E-2"/>
    <d v="1997-04-07T00:00:00"/>
    <b v="1"/>
    <b v="0"/>
    <x v="0"/>
  </r>
  <r>
    <x v="11"/>
    <n v="7"/>
    <s v="Julio"/>
    <s v="Aes Gener"/>
    <s v="Ventanas 2"/>
    <m/>
    <s v="Carbón"/>
    <n v="127764"/>
    <n v="48084.747984000001"/>
    <s v="Ton"/>
    <s v="SIC"/>
    <n v="126639.06971453337"/>
    <n v="9.3707556871219205E-2"/>
    <d v="1977-01-01T00:00:00"/>
    <b v="1"/>
    <b v="0"/>
    <x v="0"/>
  </r>
  <r>
    <x v="11"/>
    <n v="7"/>
    <s v="Julio"/>
    <s v="Angamos"/>
    <s v="Termoeléctrica Angamos"/>
    <s v="ANG2"/>
    <s v="Carbón"/>
    <n v="169551.02780000001"/>
    <n v="57122.740157480315"/>
    <s v="Ton"/>
    <s v="SING"/>
    <n v="150442.10433411022"/>
    <n v="0.11132079601889763"/>
    <d v="2011-04-11T00:00:00"/>
    <b v="0"/>
    <b v="1"/>
    <x v="2"/>
  </r>
  <r>
    <x v="11"/>
    <n v="7"/>
    <s v="Julio"/>
    <s v="Angamos"/>
    <s v="Termoeléctrica Angamos"/>
    <s v="ANG1"/>
    <s v="Carbón"/>
    <n v="174234.03829999999"/>
    <n v="59412.944881889758"/>
    <s v="Ton"/>
    <s v="SING"/>
    <n v="156473.73406941732"/>
    <n v="0.11578394698582678"/>
    <d v="2011-04-11T00:00:00"/>
    <b v="0"/>
    <b v="1"/>
    <x v="2"/>
  </r>
  <r>
    <x v="11"/>
    <n v="7"/>
    <s v="Julio"/>
    <s v="Cochrane"/>
    <s v="Cochrane"/>
    <s v="CCH1"/>
    <s v="Carbón"/>
    <n v="163328.18890000001"/>
    <n v="58070.456692913387"/>
    <s v="Ton"/>
    <s v="SING"/>
    <n v="152938.07125568503"/>
    <n v="0.11316770600314961"/>
    <d v="2016-07-09T00:00:00"/>
    <b v="0"/>
    <b v="0"/>
    <x v="1"/>
  </r>
  <r>
    <x v="11"/>
    <n v="7"/>
    <s v="Julio"/>
    <s v="Cochrane"/>
    <s v="Cochrane"/>
    <s v="CCH2"/>
    <s v="Carbón"/>
    <n v="92138.838900000002"/>
    <n v="32724.377952755909"/>
    <s v="Ton"/>
    <s v="SING"/>
    <n v="86185.016136566934"/>
    <n v="6.3773267754330731E-2"/>
    <d v="2016-07-09T00:00:00"/>
    <b v="0"/>
    <b v="0"/>
    <x v="1"/>
  </r>
  <r>
    <x v="11"/>
    <n v="7"/>
    <s v="Julio"/>
    <s v="Colbún"/>
    <s v="Santa María"/>
    <m/>
    <s v="Carbón"/>
    <n v="198446"/>
    <n v="64565.120505599996"/>
    <s v="Ton"/>
    <s v="SIC"/>
    <n v="170042.83353126049"/>
    <n v="0.1258245068413133"/>
    <d v="2012-08-15T00:00:00"/>
    <b v="0"/>
    <b v="0"/>
    <x v="1"/>
  </r>
  <r>
    <x v="11"/>
    <n v="7"/>
    <s v="Julio"/>
    <s v="E-Cl"/>
    <s v="Termoeléctrica Mejillones"/>
    <s v="CTM1"/>
    <s v="Carbón"/>
    <n v="6969"/>
    <n v="2901.8267716535433"/>
    <s v="Ton"/>
    <s v="SING"/>
    <n v="7642.4367027401577"/>
    <n v="5.6550800125984265E-3"/>
    <d v="1998-03-31T00:00:00"/>
    <b v="1"/>
    <b v="0"/>
    <x v="0"/>
  </r>
  <r>
    <x v="11"/>
    <n v="7"/>
    <s v="Julio"/>
    <s v="E-Cl"/>
    <s v="Termoeléctrica Mejillones"/>
    <s v="CTM2"/>
    <s v="Carbón"/>
    <n v="17539"/>
    <n v="6855.5905511811025"/>
    <s v="Ton"/>
    <s v="SING"/>
    <n v="18055.322033385826"/>
    <n v="1.3360174866141735E-2"/>
    <d v="1998-03-31T00:00:00"/>
    <b v="1"/>
    <b v="0"/>
    <x v="0"/>
  </r>
  <r>
    <x v="11"/>
    <n v="7"/>
    <s v="Julio"/>
    <s v="Eléctrica Ventanas"/>
    <s v="Nueva Ventanas"/>
    <m/>
    <s v="Carbón"/>
    <n v="143921"/>
    <n v="50063.207691999996"/>
    <s v="Ton"/>
    <s v="SIC"/>
    <n v="131849.66782294348"/>
    <n v="9.7563179150169613E-2"/>
    <d v="2010-02-11T00:00:00"/>
    <b v="1"/>
    <b v="0"/>
    <x v="0"/>
  </r>
  <r>
    <x v="11"/>
    <n v="7"/>
    <s v="Julio"/>
    <s v="Enel"/>
    <s v="Bocamina"/>
    <m/>
    <s v="Carbón"/>
    <n v="49370"/>
    <n v="17634.964"/>
    <s v="Ton"/>
    <s v="SIC"/>
    <n v="46444.569828095999"/>
    <n v="3.4367017843200003E-2"/>
    <d v="1970-01-01T00:00:00"/>
    <b v="1"/>
    <b v="0"/>
    <x v="0"/>
  </r>
  <r>
    <x v="11"/>
    <n v="7"/>
    <s v="Julio"/>
    <s v="Enel"/>
    <s v="Bocamina II"/>
    <m/>
    <s v="Carbón"/>
    <n v="247513"/>
    <n v="86162.809383115702"/>
    <s v="Ton"/>
    <s v="SIC"/>
    <n v="226923.88921117404"/>
    <n v="0.16791408292581592"/>
    <d v="2012-10-28T00:00:00"/>
    <b v="0"/>
    <b v="0"/>
    <x v="1"/>
  </r>
  <r>
    <x v="11"/>
    <n v="7"/>
    <s v="Julio"/>
    <s v="Gasatacama"/>
    <s v="Termoeléctrica Tarapacá"/>
    <s v="CTTAR"/>
    <s v="Carbón"/>
    <n v="76142.91"/>
    <n v="28863.496062992126"/>
    <s v="Ton"/>
    <s v="SING"/>
    <n v="76016.750495244094"/>
    <n v="5.6249181127559063E-2"/>
    <d v="1995-01-01T00:00:00"/>
    <b v="1"/>
    <b v="0"/>
    <x v="0"/>
  </r>
  <r>
    <x v="11"/>
    <n v="7"/>
    <s v="Julio"/>
    <s v="Guacolda"/>
    <s v="Guacolda 1"/>
    <m/>
    <s v="Carbón"/>
    <n v="105449"/>
    <n v="39370.970036535429"/>
    <s v="Ton"/>
    <s v="SIC"/>
    <n v="103689.90643030204"/>
    <n v="7.6726146407200241E-2"/>
    <d v="1995-01-01T00:00:00"/>
    <b v="1"/>
    <b v="0"/>
    <x v="0"/>
  </r>
  <r>
    <x v="11"/>
    <n v="7"/>
    <s v="Julio"/>
    <s v="Guacolda"/>
    <s v="Guacolda 2"/>
    <m/>
    <s v="Carbón"/>
    <n v="99817"/>
    <n v="37907.981525984251"/>
    <s v="Ton"/>
    <s v="SIC"/>
    <n v="99836.886257649778"/>
    <n v="7.3875074397838122E-2"/>
    <d v="1996-01-01T00:00:00"/>
    <b v="1"/>
    <b v="0"/>
    <x v="0"/>
  </r>
  <r>
    <x v="11"/>
    <n v="7"/>
    <s v="Julio"/>
    <s v="Guacolda"/>
    <s v="Guacolda 3"/>
    <m/>
    <s v="Carbón"/>
    <n v="108117"/>
    <n v="36405.479739685041"/>
    <s v="Ton"/>
    <s v="SIC"/>
    <n v="95879.801393137852"/>
    <n v="7.0946998916698215E-2"/>
    <d v="2009-01-01T00:00:00"/>
    <b v="1"/>
    <b v="0"/>
    <x v="0"/>
  </r>
  <r>
    <x v="11"/>
    <n v="7"/>
    <s v="Julio"/>
    <s v="Guacolda"/>
    <s v="Guacolda 4"/>
    <m/>
    <s v="Carbón"/>
    <n v="105815"/>
    <n v="36621.105087401578"/>
    <s v="Ton"/>
    <s v="SIC"/>
    <n v="96447.686108906375"/>
    <n v="7.1367209594328199E-2"/>
    <d v="2010-01-01T00:00:00"/>
    <b v="1"/>
    <b v="0"/>
    <x v="0"/>
  </r>
  <r>
    <x v="11"/>
    <n v="7"/>
    <s v="Julio"/>
    <s v="Guacolda"/>
    <s v="Guacolda 5"/>
    <m/>
    <s v="Carbón"/>
    <n v="107945"/>
    <n v="35729.73550275591"/>
    <s v="Ton"/>
    <s v="SIC"/>
    <n v="94100.118123130131"/>
    <n v="6.9630108547770714E-2"/>
    <d v="2015-01-01T00:00:00"/>
    <b v="0"/>
    <b v="0"/>
    <x v="1"/>
  </r>
  <r>
    <x v="11"/>
    <n v="7"/>
    <s v="Julio"/>
    <s v="Hornitos"/>
    <s v="Termoeléctrica Hornitos"/>
    <s v="CTH"/>
    <s v="Carbón"/>
    <n v="32203.531299999999"/>
    <n v="11700.566929133858"/>
    <s v="Ton"/>
    <s v="SING"/>
    <n v="30815.361900850392"/>
    <n v="2.2802064831496063E-2"/>
    <d v="2011-08-05T00:00:00"/>
    <b v="0"/>
    <b v="0"/>
    <x v="1"/>
  </r>
  <r>
    <x v="11"/>
    <n v="8"/>
    <s v="Agosto"/>
    <s v="Aes Gener"/>
    <s v="Campiche"/>
    <m/>
    <s v="Carbón"/>
    <n v="171565"/>
    <n v="61283.017999999996"/>
    <s v="Ton"/>
    <s v="SIC"/>
    <n v="161398.87831795198"/>
    <n v="0.11942834547840002"/>
    <d v="2013-03-15T00:00:00"/>
    <b v="0"/>
    <b v="0"/>
    <x v="1"/>
  </r>
  <r>
    <x v="11"/>
    <n v="8"/>
    <s v="Agosto"/>
    <s v="Aes Gener"/>
    <s v="Termoeléctrica Norgener"/>
    <s v="NTO2"/>
    <s v="Carbón"/>
    <n v="96145.358799999987"/>
    <n v="37276.215901443793"/>
    <s v="Ton"/>
    <s v="SING"/>
    <n v="98173.027875860047"/>
    <n v="7.2643889548733673E-2"/>
    <d v="1997-04-07T00:00:00"/>
    <b v="1"/>
    <b v="0"/>
    <x v="0"/>
  </r>
  <r>
    <x v="11"/>
    <n v="8"/>
    <s v="Agosto"/>
    <s v="Aes Gener"/>
    <s v="Termoeléctrica Norgener"/>
    <s v="NTO1"/>
    <s v="Carbón"/>
    <n v="97781.409100000004"/>
    <n v="38892.97762016709"/>
    <s v="Ton"/>
    <s v="SING"/>
    <n v="102431.03501103974"/>
    <n v="7.5794634786181647E-2"/>
    <d v="1997-04-07T00:00:00"/>
    <b v="1"/>
    <b v="0"/>
    <x v="0"/>
  </r>
  <r>
    <x v="11"/>
    <n v="8"/>
    <s v="Agosto"/>
    <s v="Aes Gener"/>
    <s v="Ventanas 2"/>
    <m/>
    <s v="Carbón"/>
    <n v="88241"/>
    <n v="33210.029796000003"/>
    <s v="Ton"/>
    <s v="SIC"/>
    <n v="87464.059912652549"/>
    <n v="6.471970606644481E-2"/>
    <d v="1977-01-01T00:00:00"/>
    <b v="1"/>
    <b v="0"/>
    <x v="0"/>
  </r>
  <r>
    <x v="11"/>
    <n v="8"/>
    <s v="Agosto"/>
    <s v="Andina"/>
    <s v="Termoeléctrica Andina"/>
    <s v="CTA"/>
    <s v="Carbón"/>
    <n v="32001.978500000001"/>
    <n v="12021.932653927652"/>
    <s v="Ton"/>
    <s v="SING"/>
    <n v="31661.731241073714"/>
    <n v="2.3428342355974213E-2"/>
    <d v="2011-07-15T00:00:00"/>
    <b v="0"/>
    <b v="0"/>
    <x v="1"/>
  </r>
  <r>
    <x v="11"/>
    <n v="8"/>
    <s v="Agosto"/>
    <s v="Angamos"/>
    <s v="Termoeléctrica Angamos"/>
    <s v="ANG2"/>
    <s v="Carbón"/>
    <n v="195882.64330000003"/>
    <n v="72968.582279133683"/>
    <s v="Ton"/>
    <s v="SING"/>
    <n v="192174.72827959232"/>
    <n v="0.14220117314557576"/>
    <d v="2011-04-11T00:00:00"/>
    <b v="0"/>
    <b v="1"/>
    <x v="2"/>
  </r>
  <r>
    <x v="11"/>
    <n v="8"/>
    <s v="Agosto"/>
    <s v="Angamos"/>
    <s v="Termoeléctrica Angamos"/>
    <s v="ANG1"/>
    <s v="Carbón"/>
    <n v="150463.55609999999"/>
    <n v="56523.78024767289"/>
    <s v="Ton"/>
    <s v="SING"/>
    <n v="148864.64518220717"/>
    <n v="0.11015354294666495"/>
    <d v="2011-04-11T00:00:00"/>
    <b v="0"/>
    <b v="1"/>
    <x v="2"/>
  </r>
  <r>
    <x v="11"/>
    <n v="8"/>
    <s v="Agosto"/>
    <s v="Cochrane"/>
    <s v="Cochrane"/>
    <s v="CCH2"/>
    <s v="Carbón"/>
    <n v="144396.04930000001"/>
    <n v="52497.739936449056"/>
    <s v="Ton"/>
    <s v="SING"/>
    <n v="138261.40775198815"/>
    <n v="0.10230759558815193"/>
    <d v="2016-07-09T00:00:00"/>
    <b v="0"/>
    <b v="0"/>
    <x v="1"/>
  </r>
  <r>
    <x v="11"/>
    <n v="8"/>
    <s v="Agosto"/>
    <s v="E-Cl"/>
    <s v="IEM"/>
    <s v="IEM"/>
    <s v="Carbón"/>
    <n v="41687.800000000003"/>
    <n v="14572.347977952755"/>
    <s v="Ton"/>
    <s v="SING"/>
    <n v="38378.668265006963"/>
    <n v="2.8398591739434334E-2"/>
    <d v="2019-05-16T00:00:00"/>
    <b v="0"/>
    <b v="0"/>
    <x v="1"/>
  </r>
  <r>
    <x v="11"/>
    <n v="8"/>
    <s v="Agosto"/>
    <s v="E-Cl"/>
    <s v="Termoeléctrica Mejillones"/>
    <s v="CTM1"/>
    <s v="Carbón"/>
    <n v="50622.046599999994"/>
    <n v="21313.87461256063"/>
    <s v="Ton"/>
    <s v="SING"/>
    <n v="56133.584267614882"/>
    <n v="4.1536478844958161E-2"/>
    <d v="1998-03-31T00:00:00"/>
    <b v="1"/>
    <b v="0"/>
    <x v="0"/>
  </r>
  <r>
    <x v="11"/>
    <n v="8"/>
    <s v="Agosto"/>
    <s v="E-Cl"/>
    <s v="Termoeléctrica Mejillones"/>
    <s v="CTM2"/>
    <s v="Carbón"/>
    <n v="53889.793499999992"/>
    <n v="22298.493294685035"/>
    <s v="Ton"/>
    <s v="SING"/>
    <n v="58726.739044453367"/>
    <n v="4.34553037326822E-2"/>
    <d v="1998-03-31T00:00:00"/>
    <b v="1"/>
    <b v="0"/>
    <x v="0"/>
  </r>
  <r>
    <x v="11"/>
    <n v="8"/>
    <s v="Agosto"/>
    <s v="E-Cl"/>
    <s v="Termoeléctrica Tocopilla"/>
    <s v="U14"/>
    <s v="Carbón"/>
    <n v="8083.1398999999983"/>
    <n v="3358.4418903670148"/>
    <s v="Ton"/>
    <s v="SING"/>
    <n v="8845.0075027515522"/>
    <n v="6.5449315559472383E-3"/>
    <d v="1993-01-01T00:00:00"/>
    <b v="1"/>
    <b v="0"/>
    <x v="0"/>
  </r>
  <r>
    <x v="11"/>
    <n v="8"/>
    <s v="Agosto"/>
    <s v="E-Cl"/>
    <s v="Termoeléctrica Tocopilla"/>
    <s v="U15"/>
    <s v="Carbón"/>
    <n v="7339.0495000000001"/>
    <n v="2864.7426122635152"/>
    <s v="Ton"/>
    <s v="SING"/>
    <n v="7544.7694871843787"/>
    <n v="5.5828104027791396E-3"/>
    <d v="1993-01-01T00:00:00"/>
    <b v="1"/>
    <b v="0"/>
    <x v="0"/>
  </r>
  <r>
    <x v="11"/>
    <n v="8"/>
    <s v="Agosto"/>
    <s v="Eléctrica Ventanas"/>
    <s v="Nueva Ventanas"/>
    <m/>
    <s v="Carbón"/>
    <n v="192710"/>
    <n v="67034.558919999996"/>
    <s v="Ton"/>
    <s v="SIC"/>
    <n v="176546.50458348286"/>
    <n v="0.13063694842329601"/>
    <d v="2010-02-11T00:00:00"/>
    <b v="1"/>
    <b v="0"/>
    <x v="0"/>
  </r>
  <r>
    <x v="11"/>
    <n v="8"/>
    <s v="Agosto"/>
    <s v="Enel"/>
    <s v="Bocamina"/>
    <m/>
    <s v="Carbón"/>
    <n v="50745"/>
    <n v="18126.113999999998"/>
    <s v="Ton"/>
    <s v="SIC"/>
    <n v="47738.093901695989"/>
    <n v="3.5324170963199994E-2"/>
    <d v="1970-01-01T00:00:00"/>
    <b v="1"/>
    <b v="0"/>
    <x v="0"/>
  </r>
  <r>
    <x v="11"/>
    <n v="8"/>
    <s v="Agosto"/>
    <s v="Enel"/>
    <s v="Bocamina II"/>
    <m/>
    <s v="Carbón"/>
    <n v="253450"/>
    <n v="88229.563853820495"/>
    <s v="Ton"/>
    <s v="SIC"/>
    <n v="232367.02605750831"/>
    <n v="0.17194177403832542"/>
    <d v="2012-10-28T00:00:00"/>
    <b v="0"/>
    <b v="0"/>
    <x v="1"/>
  </r>
  <r>
    <x v="11"/>
    <n v="8"/>
    <s v="Agosto"/>
    <s v="Gasatacama"/>
    <s v="Termoeléctrica Tarapacá"/>
    <s v="CTTAR"/>
    <s v="Carbón"/>
    <n v="40231.589999999997"/>
    <n v="15839.757048950021"/>
    <s v="Ton"/>
    <s v="SING"/>
    <n v="41716.597908565906"/>
    <n v="3.0868518536993805E-2"/>
    <d v="1995-01-01T00:00:00"/>
    <b v="1"/>
    <b v="0"/>
    <x v="0"/>
  </r>
  <r>
    <x v="11"/>
    <n v="8"/>
    <s v="Agosto"/>
    <s v="Guacolda"/>
    <s v="Guacolda 1"/>
    <m/>
    <s v="Carbón"/>
    <n v="97632"/>
    <n v="36452.375523779527"/>
    <s v="Ton"/>
    <s v="SIC"/>
    <n v="96003.309131459275"/>
    <n v="7.1038389420741546E-2"/>
    <d v="1995-01-01T00:00:00"/>
    <b v="1"/>
    <b v="0"/>
    <x v="0"/>
  </r>
  <r>
    <x v="11"/>
    <n v="8"/>
    <s v="Agosto"/>
    <s v="Guacolda"/>
    <s v="Guacolda 2"/>
    <m/>
    <s v="Carbón"/>
    <n v="96630"/>
    <n v="36697.639228346452"/>
    <s v="Ton"/>
    <s v="SIC"/>
    <n v="96649.251320683819"/>
    <n v="7.1516359328201579E-2"/>
    <d v="1996-01-01T00:00:00"/>
    <b v="1"/>
    <b v="0"/>
    <x v="0"/>
  </r>
  <r>
    <x v="11"/>
    <n v="8"/>
    <s v="Agosto"/>
    <s v="Guacolda"/>
    <s v="Guacolda 3"/>
    <m/>
    <s v="Carbón"/>
    <n v="108268"/>
    <n v="36456.324911496064"/>
    <s v="Ton"/>
    <s v="SIC"/>
    <n v="96013.710491710372"/>
    <n v="7.1046085987523544E-2"/>
    <d v="2009-01-01T00:00:00"/>
    <b v="1"/>
    <b v="0"/>
    <x v="0"/>
  </r>
  <r>
    <x v="11"/>
    <n v="8"/>
    <s v="Agosto"/>
    <s v="Guacolda"/>
    <s v="Guacolda 4"/>
    <m/>
    <s v="Carbón"/>
    <n v="81397"/>
    <n v="28170.37367858268"/>
    <s v="Ton"/>
    <s v="SIC"/>
    <n v="74191.299023830768"/>
    <n v="5.4898424224821933E-2"/>
    <d v="2010-01-01T00:00:00"/>
    <b v="1"/>
    <b v="0"/>
    <x v="0"/>
  </r>
  <r>
    <x v="11"/>
    <n v="8"/>
    <s v="Agosto"/>
    <s v="Guacolda"/>
    <s v="Guacolda 5"/>
    <m/>
    <s v="Carbón"/>
    <n v="111584"/>
    <n v="36934.242497007872"/>
    <s v="Ton"/>
    <s v="SIC"/>
    <n v="97272.384831639734"/>
    <n v="7.1977451778168944E-2"/>
    <d v="2015-01-01T00:00:00"/>
    <b v="0"/>
    <b v="0"/>
    <x v="1"/>
  </r>
  <r>
    <x v="11"/>
    <n v="8"/>
    <s v="Agosto"/>
    <s v="Hornitos"/>
    <s v="Termoeléctrica Hornitos"/>
    <s v="CTH"/>
    <s v="Carbón"/>
    <n v="113769.62639999999"/>
    <n v="43384.472043807436"/>
    <s v="Ton"/>
    <s v="SING"/>
    <n v="114260.12218078207"/>
    <n v="8.4547659118971941E-2"/>
    <d v="2011-08-05T00:00:00"/>
    <b v="0"/>
    <b v="0"/>
    <x v="1"/>
  </r>
  <r>
    <x v="11"/>
    <n v="9"/>
    <s v="Septiembre"/>
    <s v="Aes Gener"/>
    <s v="Campiche"/>
    <m/>
    <s v="Carbón"/>
    <n v="76563"/>
    <n v="27348.303599999996"/>
    <s v="Ton"/>
    <s v="SIC"/>
    <n v="72026.242652390385"/>
    <n v="5.3296374055679996E-2"/>
    <d v="2013-03-15T00:00:00"/>
    <b v="0"/>
    <b v="0"/>
    <x v="1"/>
  </r>
  <r>
    <x v="11"/>
    <n v="9"/>
    <s v="Septiembre"/>
    <s v="Aes Gener"/>
    <s v="Termoeléctrica Norgener"/>
    <s v="NTO1"/>
    <s v="Carbón"/>
    <n v="73088.411700000011"/>
    <n v="29071.231297500894"/>
    <s v="Ton"/>
    <s v="SING"/>
    <n v="76563.855303901379"/>
    <n v="5.6654015552569749E-2"/>
    <d v="1997-04-07T00:00:00"/>
    <b v="1"/>
    <b v="0"/>
    <x v="0"/>
  </r>
  <r>
    <x v="11"/>
    <n v="9"/>
    <s v="Septiembre"/>
    <s v="Aes Gener"/>
    <s v="Termoeléctrica Norgener"/>
    <s v="NTO2"/>
    <s v="Carbón"/>
    <n v="90832.172699999966"/>
    <n v="35216.257161260161"/>
    <s v="Ton"/>
    <s v="SING"/>
    <n v="92747.788700353063"/>
    <n v="6.8629441955863818E-2"/>
    <d v="1997-04-07T00:00:00"/>
    <b v="1"/>
    <b v="0"/>
    <x v="0"/>
  </r>
  <r>
    <x v="11"/>
    <n v="9"/>
    <s v="Septiembre"/>
    <s v="Aes Gener"/>
    <s v="Ventanas 1"/>
    <m/>
    <s v="Carbón"/>
    <n v="3217"/>
    <n v="1261.6269749999999"/>
    <s v="Ton"/>
    <s v="SIC"/>
    <n v="3322.7015454863995"/>
    <n v="2.4586586488800004E-3"/>
    <d v="1964-01-01T00:00:00"/>
    <b v="1"/>
    <b v="0"/>
    <x v="0"/>
  </r>
  <r>
    <x v="11"/>
    <n v="9"/>
    <s v="Septiembre"/>
    <s v="Aes Gener"/>
    <s v="Ventanas 2"/>
    <m/>
    <s v="Carbón"/>
    <n v="88358"/>
    <n v="33254.063448000001"/>
    <s v="Ton"/>
    <s v="SIC"/>
    <n v="87580.029756713469"/>
    <n v="6.4805518847462412E-2"/>
    <d v="1977-01-01T00:00:00"/>
    <b v="1"/>
    <b v="0"/>
    <x v="0"/>
  </r>
  <r>
    <x v="11"/>
    <n v="9"/>
    <s v="Septiembre"/>
    <s v="Andina"/>
    <s v="Termoeléctrica Andina"/>
    <s v="CTA"/>
    <s v="Carbón"/>
    <n v="102336.8051"/>
    <n v="38444.066167044009"/>
    <s v="Ton"/>
    <s v="SING"/>
    <n v="101248.75307776178"/>
    <n v="7.4919796146335371E-2"/>
    <d v="2011-07-15T00:00:00"/>
    <b v="0"/>
    <b v="0"/>
    <x v="1"/>
  </r>
  <r>
    <x v="11"/>
    <n v="9"/>
    <s v="Septiembre"/>
    <s v="Angamos"/>
    <s v="Termoeléctrica Angamos"/>
    <s v="ANG1"/>
    <s v="Carbón"/>
    <n v="191476.13019999999"/>
    <n v="71930.73848996716"/>
    <s v="Ton"/>
    <s v="SING"/>
    <n v="189441.39645444087"/>
    <n v="0.14017862316924801"/>
    <d v="2011-04-11T00:00:00"/>
    <b v="0"/>
    <b v="1"/>
    <x v="2"/>
  </r>
  <r>
    <x v="11"/>
    <n v="9"/>
    <s v="Septiembre"/>
    <s v="Angamos"/>
    <s v="Termoeléctrica Angamos"/>
    <s v="ANG2"/>
    <s v="Carbón"/>
    <n v="193223.42879999999"/>
    <n v="71977.993686024187"/>
    <s v="Ton"/>
    <s v="SING"/>
    <n v="189565.85076310919"/>
    <n v="0.14027071409532393"/>
    <d v="2011-04-11T00:00:00"/>
    <b v="0"/>
    <b v="1"/>
    <x v="2"/>
  </r>
  <r>
    <x v="11"/>
    <n v="9"/>
    <s v="Septiembre"/>
    <s v="Cochrane"/>
    <s v="Cochrane"/>
    <s v="CCH2"/>
    <s v="Carbón"/>
    <n v="173475.40850000002"/>
    <n v="63074.145987572287"/>
    <s v="Ton"/>
    <s v="SING"/>
    <n v="166116.10761821357"/>
    <n v="0.12291889570058087"/>
    <d v="2016-07-09T00:00:00"/>
    <b v="0"/>
    <b v="0"/>
    <x v="1"/>
  </r>
  <r>
    <x v="11"/>
    <n v="9"/>
    <s v="Septiembre"/>
    <s v="Cochrane"/>
    <s v="Cochrane"/>
    <s v="CCH1"/>
    <s v="Carbón"/>
    <n v="165160.6906"/>
    <n v="60047.092873219801"/>
    <s v="Ton"/>
    <s v="SING"/>
    <n v="158143.86680485556"/>
    <n v="0.11701977459133077"/>
    <d v="2016-07-09T00:00:00"/>
    <b v="0"/>
    <b v="0"/>
    <x v="1"/>
  </r>
  <r>
    <x v="11"/>
    <n v="9"/>
    <s v="Septiembre"/>
    <s v="E-Cl"/>
    <s v="IEM"/>
    <s v="IEM"/>
    <s v="Carbón"/>
    <n v="118618.3"/>
    <n v="41464.10086771653"/>
    <s v="Ton"/>
    <s v="SING"/>
    <n v="109202.50974767379"/>
    <n v="8.0805239771005982E-2"/>
    <d v="2019-05-16T00:00:00"/>
    <b v="0"/>
    <b v="0"/>
    <x v="1"/>
  </r>
  <r>
    <x v="11"/>
    <n v="9"/>
    <s v="Septiembre"/>
    <s v="E-Cl"/>
    <s v="Termoeléctrica Mejillones"/>
    <s v="CTM2"/>
    <s v="Carbón"/>
    <n v="15760.809300000001"/>
    <n v="6521.5002261023628"/>
    <s v="Ton"/>
    <s v="SING"/>
    <n v="17175.440371477653"/>
    <n v="1.2709099640628285E-2"/>
    <d v="1998-03-31T00:00:00"/>
    <b v="1"/>
    <b v="0"/>
    <x v="0"/>
  </r>
  <r>
    <x v="11"/>
    <n v="9"/>
    <s v="Septiembre"/>
    <s v="E-Cl"/>
    <s v="Termoeléctrica Mejillones"/>
    <s v="CTM1"/>
    <s v="Carbón"/>
    <n v="29131.284599999999"/>
    <n v="12265.417717568505"/>
    <s v="Ton"/>
    <s v="SING"/>
    <n v="32302.989087722341"/>
    <n v="2.3902846047997507E-2"/>
    <d v="1998-03-31T00:00:00"/>
    <b v="1"/>
    <b v="0"/>
    <x v="0"/>
  </r>
  <r>
    <x v="11"/>
    <n v="9"/>
    <s v="Septiembre"/>
    <s v="E-Cl"/>
    <s v="Termoeléctrica Tocopilla"/>
    <s v="U14"/>
    <s v="Carbón"/>
    <n v="1212.3595"/>
    <n v="503.71996295454568"/>
    <s v="Ton"/>
    <s v="SING"/>
    <n v="1326.6291325147204"/>
    <n v="9.8164946380581864E-4"/>
    <d v="1993-01-01T00:00:00"/>
    <b v="1"/>
    <b v="0"/>
    <x v="0"/>
  </r>
  <r>
    <x v="11"/>
    <n v="9"/>
    <s v="Septiembre"/>
    <s v="Eléctrica Ventanas"/>
    <s v="Nueva Ventanas"/>
    <m/>
    <s v="Carbón"/>
    <n v="160209"/>
    <n v="55729.021068000002"/>
    <s v="Ton"/>
    <s v="SIC"/>
    <n v="146771.51654203315"/>
    <n v="0.10860471625731842"/>
    <d v="2010-02-11T00:00:00"/>
    <b v="1"/>
    <b v="0"/>
    <x v="0"/>
  </r>
  <r>
    <x v="11"/>
    <n v="9"/>
    <s v="Septiembre"/>
    <s v="Enel"/>
    <s v="Bocamina"/>
    <m/>
    <s v="Carbón"/>
    <n v="48721"/>
    <n v="17403.141199999998"/>
    <s v="Ton"/>
    <s v="SIC"/>
    <n v="45834.026465356794"/>
    <n v="3.3915241570560001E-2"/>
    <d v="1970-01-01T00:00:00"/>
    <b v="1"/>
    <b v="0"/>
    <x v="0"/>
  </r>
  <r>
    <x v="11"/>
    <n v="9"/>
    <s v="Septiembre"/>
    <s v="Enel"/>
    <s v="Bocamina II"/>
    <m/>
    <s v="Carbón"/>
    <n v="214420"/>
    <n v="74642.66356889403"/>
    <s v="Ton"/>
    <s v="SIC"/>
    <n v="196583.69590550772"/>
    <n v="0.14546362276306068"/>
    <d v="2012-10-28T00:00:00"/>
    <b v="0"/>
    <b v="0"/>
    <x v="1"/>
  </r>
  <r>
    <x v="11"/>
    <n v="9"/>
    <s v="Septiembre"/>
    <s v="Gasatacama"/>
    <s v="Termoeléctrica Tarapacá"/>
    <s v="CTTAR"/>
    <s v="Carbón"/>
    <n v="12855.16"/>
    <n v="5061.2618398969653"/>
    <s v="Ton"/>
    <s v="SING"/>
    <n v="13329.6631023104"/>
    <n v="9.8633870735912073E-3"/>
    <d v="1995-01-01T00:00:00"/>
    <b v="1"/>
    <b v="0"/>
    <x v="0"/>
  </r>
  <r>
    <x v="11"/>
    <n v="9"/>
    <s v="Septiembre"/>
    <s v="Guacolda"/>
    <s v="Guacolda 1"/>
    <m/>
    <s v="Carbón"/>
    <n v="104034"/>
    <n v="38842.658505826766"/>
    <s v="Ton"/>
    <s v="SIC"/>
    <n v="102298.51137108974"/>
    <n v="7.5696572896155223E-2"/>
    <d v="1995-01-01T00:00:00"/>
    <b v="1"/>
    <b v="0"/>
    <x v="0"/>
  </r>
  <r>
    <x v="11"/>
    <n v="9"/>
    <s v="Septiembre"/>
    <s v="Guacolda"/>
    <s v="Guacolda 2"/>
    <m/>
    <s v="Carbón"/>
    <n v="101546"/>
    <n v="38564.61216062992"/>
    <s v="Ton"/>
    <s v="SIC"/>
    <n v="101566.23072141323"/>
    <n v="7.5154716178635589E-2"/>
    <d v="1996-01-01T00:00:00"/>
    <b v="1"/>
    <b v="0"/>
    <x v="0"/>
  </r>
  <r>
    <x v="11"/>
    <n v="9"/>
    <s v="Septiembre"/>
    <s v="Guacolda"/>
    <s v="Guacolda 3"/>
    <m/>
    <s v="Carbón"/>
    <n v="100776"/>
    <n v="33933.596254488191"/>
    <s v="Ton"/>
    <s v="SIC"/>
    <n v="89369.690845980382"/>
    <n v="6.6129792380746594E-2"/>
    <d v="2009-01-01T00:00:00"/>
    <b v="1"/>
    <b v="0"/>
    <x v="0"/>
  </r>
  <r>
    <x v="11"/>
    <n v="9"/>
    <s v="Septiembre"/>
    <s v="Guacolda"/>
    <s v="Guacolda 4"/>
    <m/>
    <s v="Carbón"/>
    <n v="102889"/>
    <n v="35608.457036692918"/>
    <s v="Ton"/>
    <s v="SIC"/>
    <n v="93780.711393084814"/>
    <n v="6.9393761073107171E-2"/>
    <d v="2010-01-01T00:00:00"/>
    <b v="1"/>
    <b v="0"/>
    <x v="0"/>
  </r>
  <r>
    <x v="11"/>
    <n v="9"/>
    <s v="Septiembre"/>
    <s v="Guacolda"/>
    <s v="Guacolda 5"/>
    <m/>
    <s v="Carbón"/>
    <n v="85536"/>
    <n v="28312.36885417323"/>
    <s v="Ton"/>
    <s v="SIC"/>
    <n v="74565.26660595728"/>
    <n v="5.5175144423012794E-2"/>
    <d v="2015-01-01T00:00:00"/>
    <b v="0"/>
    <b v="0"/>
    <x v="1"/>
  </r>
  <r>
    <x v="11"/>
    <n v="9"/>
    <s v="Septiembre"/>
    <s v="Hornitos"/>
    <s v="Termoeléctrica Hornitos"/>
    <s v="CTH"/>
    <s v="Carbón"/>
    <n v="60008.860800000002"/>
    <n v="22883.548326026077"/>
    <s v="Ton"/>
    <s v="SING"/>
    <n v="60267.577418515139"/>
    <n v="4.4595458977759621E-2"/>
    <d v="2011-08-05T00:00:00"/>
    <b v="0"/>
    <b v="0"/>
    <x v="1"/>
  </r>
  <r>
    <x v="11"/>
    <n v="10"/>
    <s v="Octubre"/>
    <s v="Aes Gener"/>
    <s v="Campiche"/>
    <m/>
    <s v="Carbón"/>
    <n v="76899"/>
    <n v="27468.322799999998"/>
    <s v="Ton"/>
    <s v="SIC"/>
    <n v="72342.332898739187"/>
    <n v="5.3530267472639996E-2"/>
    <d v="2013-03-15T00:00:00"/>
    <b v="0"/>
    <b v="0"/>
    <x v="1"/>
  </r>
  <r>
    <x v="11"/>
    <n v="10"/>
    <s v="Octubre"/>
    <s v="Aes Gener"/>
    <s v="Termoeléctrica Norgener"/>
    <s v="NTO2"/>
    <s v="Carbón"/>
    <n v="88979.775399999999"/>
    <n v="34498.070006395123"/>
    <s v="Ton"/>
    <s v="SING"/>
    <n v="90856.325045322592"/>
    <n v="6.7229838828462812E-2"/>
    <d v="1997-04-07T00:00:00"/>
    <b v="1"/>
    <b v="0"/>
    <x v="0"/>
  </r>
  <r>
    <x v="11"/>
    <n v="10"/>
    <s v="Octubre"/>
    <s v="Aes Gener"/>
    <s v="Termoeléctrica Norgener"/>
    <s v="NTO1"/>
    <s v="Carbón"/>
    <n v="51586.605400000008"/>
    <n v="20518.795012155239"/>
    <s v="Ton"/>
    <s v="SING"/>
    <n v="54039.611746892813"/>
    <n v="3.9987027719688137E-2"/>
    <d v="1997-04-07T00:00:00"/>
    <b v="1"/>
    <b v="0"/>
    <x v="0"/>
  </r>
  <r>
    <x v="11"/>
    <n v="10"/>
    <s v="Octubre"/>
    <s v="Aes Gener"/>
    <s v="Ventanas 1"/>
    <m/>
    <s v="Carbón"/>
    <n v="4199"/>
    <n v="1646.7428249999998"/>
    <s v="Ton"/>
    <s v="SIC"/>
    <n v="4336.9672954607995"/>
    <n v="3.20917241736E-3"/>
    <d v="1964-01-01T00:00:00"/>
    <b v="1"/>
    <b v="0"/>
    <x v="0"/>
  </r>
  <r>
    <x v="11"/>
    <n v="10"/>
    <s v="Octubre"/>
    <s v="Aes Gener"/>
    <s v="Ventanas 2"/>
    <m/>
    <s v="Carbón"/>
    <n v="85964"/>
    <n v="32353.067184000003"/>
    <s v="Ton"/>
    <s v="SIC"/>
    <n v="85207.108332082178"/>
    <n v="6.3049657328179215E-2"/>
    <d v="1977-01-01T00:00:00"/>
    <b v="1"/>
    <b v="0"/>
    <x v="0"/>
  </r>
  <r>
    <x v="11"/>
    <n v="10"/>
    <s v="Octubre"/>
    <s v="Andina"/>
    <s v="Termoeléctrica Andina"/>
    <s v="CTA"/>
    <s v="Carbón"/>
    <n v="104661.48510000001"/>
    <n v="39317.360497953356"/>
    <s v="Ton"/>
    <s v="SING"/>
    <n v="103548.71691848182"/>
    <n v="7.6621672138411506E-2"/>
    <d v="2011-07-15T00:00:00"/>
    <b v="0"/>
    <b v="0"/>
    <x v="1"/>
  </r>
  <r>
    <x v="11"/>
    <n v="10"/>
    <s v="Octubre"/>
    <s v="Angamos"/>
    <s v="Termoeléctrica Angamos"/>
    <s v="ANG1"/>
    <s v="Carbón"/>
    <n v="188322.45139999996"/>
    <n v="70746.014081722591"/>
    <s v="Ton"/>
    <s v="SING"/>
    <n v="186321.23043052581"/>
    <n v="0.13786983224246099"/>
    <d v="2011-04-11T00:00:00"/>
    <b v="0"/>
    <b v="1"/>
    <x v="2"/>
  </r>
  <r>
    <x v="11"/>
    <n v="10"/>
    <s v="Octubre"/>
    <s v="Angamos"/>
    <s v="Termoeléctrica Angamos"/>
    <s v="ANG2"/>
    <s v="Carbón"/>
    <n v="182782.95980000004"/>
    <n v="68088.796519675539"/>
    <s v="Ton"/>
    <s v="SING"/>
    <n v="179323.01219719477"/>
    <n v="0.1326914466575437"/>
    <d v="2011-04-11T00:00:00"/>
    <b v="0"/>
    <b v="1"/>
    <x v="2"/>
  </r>
  <r>
    <x v="11"/>
    <n v="10"/>
    <s v="Octubre"/>
    <s v="Cochrane"/>
    <s v="Cochrane"/>
    <s v="CCH2"/>
    <s v="Carbón"/>
    <n v="165435.3161"/>
    <n v="60150.838493005002"/>
    <s v="Ton"/>
    <s v="SING"/>
    <n v="158417.09790884153"/>
    <n v="0.11722195405516816"/>
    <d v="2016-07-09T00:00:00"/>
    <b v="0"/>
    <b v="0"/>
    <x v="1"/>
  </r>
  <r>
    <x v="11"/>
    <n v="10"/>
    <s v="Octubre"/>
    <s v="Cochrane"/>
    <s v="Cochrane"/>
    <s v="CCH1"/>
    <s v="Carbón"/>
    <n v="166483.76550000004"/>
    <n v="60528.120175236472"/>
    <s v="Ton"/>
    <s v="SING"/>
    <n v="159410.73109319399"/>
    <n v="0.11795720059750084"/>
    <d v="2016-07-09T00:00:00"/>
    <b v="0"/>
    <b v="0"/>
    <x v="1"/>
  </r>
  <r>
    <x v="11"/>
    <n v="10"/>
    <s v="Octubre"/>
    <s v="E-Cl"/>
    <s v="IEM"/>
    <s v="IEM"/>
    <s v="Carbón"/>
    <n v="119197.1"/>
    <n v="41666.425648818898"/>
    <s v="Ton"/>
    <s v="SING"/>
    <n v="109735.36523997097"/>
    <n v="8.1199530304418274E-2"/>
    <d v="2019-05-16T00:00:00"/>
    <b v="0"/>
    <b v="0"/>
    <x v="1"/>
  </r>
  <r>
    <x v="11"/>
    <n v="10"/>
    <s v="Octubre"/>
    <s v="E-Cl"/>
    <s v="Termoeléctrica Mejillones"/>
    <s v="CTM2"/>
    <s v="Carbón"/>
    <n v="5"/>
    <n v="2.0688976377952755"/>
    <s v="Ton"/>
    <s v="SING"/>
    <n v="5.4487812283464558"/>
    <n v="4.0318677165354329E-6"/>
    <d v="1998-03-31T00:00:00"/>
    <b v="1"/>
    <b v="0"/>
    <x v="0"/>
  </r>
  <r>
    <x v="11"/>
    <n v="10"/>
    <s v="Octubre"/>
    <s v="E-Cl"/>
    <s v="Termoeléctrica Mejillones"/>
    <s v="CTM1"/>
    <s v="Carbón"/>
    <n v="41644.750800000002"/>
    <n v="17534.079643918114"/>
    <s v="Ton"/>
    <s v="SING"/>
    <n v="46178.874331319952"/>
    <n v="3.4170414410067622E-2"/>
    <d v="1998-03-31T00:00:00"/>
    <b v="1"/>
    <b v="0"/>
    <x v="0"/>
  </r>
  <r>
    <x v="11"/>
    <n v="10"/>
    <s v="Octubre"/>
    <s v="E-Cl"/>
    <s v="Termoeléctrica Tocopilla"/>
    <s v="U15"/>
    <s v="Carbón"/>
    <n v="1574.6729"/>
    <n v="614.66168841163494"/>
    <s v="Ton"/>
    <s v="SING"/>
    <n v="1618.8123609489401"/>
    <n v="1.1978526983765943E-3"/>
    <d v="1993-01-01T00:00:00"/>
    <b v="1"/>
    <b v="0"/>
    <x v="0"/>
  </r>
  <r>
    <x v="11"/>
    <n v="10"/>
    <s v="Octubre"/>
    <s v="E-Cl"/>
    <s v="Termoeléctrica Tocopilla"/>
    <s v="U14"/>
    <s v="Carbón"/>
    <n v="3141.0940000000001"/>
    <n v="1305.0846331609937"/>
    <s v="Ton"/>
    <s v="SING"/>
    <n v="3437.154415309315"/>
    <n v="2.5433489331041447E-3"/>
    <d v="1993-01-01T00:00:00"/>
    <b v="1"/>
    <b v="0"/>
    <x v="0"/>
  </r>
  <r>
    <x v="11"/>
    <n v="10"/>
    <s v="Octubre"/>
    <s v="Eléctrica Ventanas"/>
    <s v="Nueva Ventanas"/>
    <m/>
    <s v="Carbón"/>
    <n v="100329"/>
    <n v="34899.643307999999"/>
    <s v="Ton"/>
    <s v="SIC"/>
    <n v="91913.934193120498"/>
    <n v="6.8012424878630393E-2"/>
    <d v="2010-02-11T00:00:00"/>
    <b v="1"/>
    <b v="0"/>
    <x v="0"/>
  </r>
  <r>
    <x v="11"/>
    <n v="10"/>
    <s v="Octubre"/>
    <s v="Enel"/>
    <s v="Bocamina"/>
    <m/>
    <s v="Carbón"/>
    <n v="46018"/>
    <n v="16437.629599999997"/>
    <s v="Ton"/>
    <s v="SIC"/>
    <n v="43291.193322854386"/>
    <n v="3.2033652564479993E-2"/>
    <d v="1970-01-01T00:00:00"/>
    <b v="1"/>
    <b v="0"/>
    <x v="0"/>
  </r>
  <r>
    <x v="11"/>
    <n v="10"/>
    <s v="Octubre"/>
    <s v="Enel"/>
    <s v="Bocamina II"/>
    <m/>
    <s v="Carbón"/>
    <n v="176372"/>
    <n v="61397.611505330555"/>
    <s v="Ton"/>
    <s v="SIC"/>
    <n v="161700.67910757489"/>
    <n v="0.11965166530158819"/>
    <d v="2012-10-28T00:00:00"/>
    <b v="0"/>
    <b v="0"/>
    <x v="1"/>
  </r>
  <r>
    <x v="11"/>
    <n v="10"/>
    <s v="Octubre"/>
    <s v="Gasatacama"/>
    <s v="Termoeléctrica Tarapacá"/>
    <s v="CTTAR"/>
    <s v="Carbón"/>
    <n v="24508.65"/>
    <n v="9649.4088749102139"/>
    <s v="Ton"/>
    <s v="SING"/>
    <n v="25413.300775131534"/>
    <n v="1.8804768015425029E-2"/>
    <d v="1995-01-01T00:00:00"/>
    <b v="1"/>
    <b v="0"/>
    <x v="0"/>
  </r>
  <r>
    <x v="11"/>
    <n v="10"/>
    <s v="Octubre"/>
    <s v="Guacolda"/>
    <s v="Guacolda 1"/>
    <m/>
    <s v="Carbón"/>
    <n v="99829"/>
    <n v="37272.658515275587"/>
    <s v="Ton"/>
    <s v="SIC"/>
    <n v="98163.658915974753"/>
    <n v="7.2636956914569076E-2"/>
    <d v="1995-01-01T00:00:00"/>
    <b v="1"/>
    <b v="0"/>
    <x v="0"/>
  </r>
  <r>
    <x v="11"/>
    <n v="10"/>
    <s v="Octubre"/>
    <s v="Guacolda"/>
    <s v="Guacolda 2"/>
    <m/>
    <s v="Carbón"/>
    <n v="95602"/>
    <n v="36307.230730708659"/>
    <s v="Ton"/>
    <s v="SIC"/>
    <n v="95621.046515161084"/>
    <n v="7.0755531248005044E-2"/>
    <d v="1996-01-01T00:00:00"/>
    <b v="1"/>
    <b v="0"/>
    <x v="0"/>
  </r>
  <r>
    <x v="11"/>
    <n v="10"/>
    <s v="Octubre"/>
    <s v="Guacolda"/>
    <s v="Guacolda 3"/>
    <m/>
    <s v="Carbón"/>
    <n v="42954"/>
    <n v="14463.599403779528"/>
    <s v="Ton"/>
    <s v="SIC"/>
    <n v="38092.261060155601"/>
    <n v="2.8186662518085548E-2"/>
    <d v="2009-01-01T00:00:00"/>
    <b v="1"/>
    <b v="0"/>
    <x v="0"/>
  </r>
  <r>
    <x v="11"/>
    <n v="10"/>
    <s v="Octubre"/>
    <s v="Guacolda"/>
    <s v="Guacolda 4"/>
    <m/>
    <s v="Carbón"/>
    <n v="86633"/>
    <n v="29982.48071669292"/>
    <s v="Ton"/>
    <s v="SIC"/>
    <n v="78963.78009424833"/>
    <n v="5.8429858420691171E-2"/>
    <d v="2010-01-01T00:00:00"/>
    <b v="1"/>
    <b v="0"/>
    <x v="0"/>
  </r>
  <r>
    <x v="11"/>
    <n v="10"/>
    <s v="Octubre"/>
    <s v="Guacolda"/>
    <s v="Guacolda 5"/>
    <m/>
    <s v="Carbón"/>
    <n v="71360"/>
    <n v="23620.120667716536"/>
    <s v="Ton"/>
    <s v="SIC"/>
    <n v="62207.461478220997"/>
    <n v="4.6030891157245991E-2"/>
    <d v="2015-01-01T00:00:00"/>
    <b v="0"/>
    <b v="0"/>
    <x v="1"/>
  </r>
  <r>
    <x v="11"/>
    <n v="10"/>
    <s v="Octubre"/>
    <s v="Hornitos"/>
    <s v="Termoeléctrica Hornitos"/>
    <s v="CTH"/>
    <s v="Carbón"/>
    <n v="55593.487699999998"/>
    <n v="21199.806919102291"/>
    <s v="Ton"/>
    <s v="SING"/>
    <n v="55833.168289790621"/>
    <n v="4.1314183723946553E-2"/>
    <d v="2011-08-05T00:00:00"/>
    <b v="0"/>
    <b v="0"/>
    <x v="1"/>
  </r>
  <r>
    <x v="11"/>
    <n v="11"/>
    <s v="Noviembre"/>
    <s v="Aes Gener"/>
    <s v="Campiche"/>
    <m/>
    <s v="Carbón"/>
    <n v="81445"/>
    <n v="29092.153999999999"/>
    <s v="Ton"/>
    <s v="SIC"/>
    <n v="76618.958672255991"/>
    <n v="5.6694789715200006E-2"/>
    <d v="2013-03-15T00:00:00"/>
    <b v="0"/>
    <b v="0"/>
    <x v="1"/>
  </r>
  <r>
    <x v="11"/>
    <n v="11"/>
    <s v="Noviembre"/>
    <s v="Aes Gener"/>
    <s v="Termoeléctrica Norgener"/>
    <s v="NTO1"/>
    <s v="Carbón"/>
    <n v="78959.468599999993"/>
    <n v="31406.469526527671"/>
    <s v="Ton"/>
    <s v="SING"/>
    <n v="82714.088159112973"/>
    <n v="6.120492781329713E-2"/>
    <d v="1997-04-07T00:00:00"/>
    <b v="1"/>
    <b v="0"/>
    <x v="0"/>
  </r>
  <r>
    <x v="11"/>
    <n v="11"/>
    <s v="Noviembre"/>
    <s v="Aes Gener"/>
    <s v="Termoeléctrica Norgener"/>
    <s v="NTO2"/>
    <s v="Carbón"/>
    <n v="82568.299199999994"/>
    <n v="32012.296651746528"/>
    <s v="Ton"/>
    <s v="SING"/>
    <n v="84309.63324902537"/>
    <n v="6.2385563714923639E-2"/>
    <d v="1997-04-07T00:00:00"/>
    <b v="1"/>
    <b v="0"/>
    <x v="0"/>
  </r>
  <r>
    <x v="11"/>
    <n v="11"/>
    <s v="Noviembre"/>
    <s v="Aes Gener"/>
    <s v="Ventanas 2"/>
    <m/>
    <s v="Carbón"/>
    <n v="69645"/>
    <n v="26211.313620000001"/>
    <s v="Ton"/>
    <s v="SIC"/>
    <n v="69031.79307370368"/>
    <n v="5.1080607982656012E-2"/>
    <d v="1977-01-01T00:00:00"/>
    <b v="1"/>
    <b v="0"/>
    <x v="0"/>
  </r>
  <r>
    <x v="11"/>
    <n v="11"/>
    <s v="Noviembre"/>
    <s v="Andina"/>
    <s v="Termoeléctrica Andina"/>
    <s v="CTA"/>
    <s v="Carbón"/>
    <n v="81520.559900000007"/>
    <n v="30624.190345864874"/>
    <s v="Ton"/>
    <s v="SING"/>
    <n v="80653.82764305186"/>
    <n v="5.968042214602147E-2"/>
    <d v="2011-07-15T00:00:00"/>
    <b v="0"/>
    <b v="0"/>
    <x v="1"/>
  </r>
  <r>
    <x v="11"/>
    <n v="11"/>
    <s v="Noviembre"/>
    <s v="Angamos"/>
    <s v="Termoeléctrica Angamos"/>
    <s v="ANG2"/>
    <s v="Carbón"/>
    <n v="184646.3927"/>
    <n v="68782.947132484289"/>
    <s v="Ton"/>
    <s v="SING"/>
    <n v="181151.1716767271"/>
    <n v="0.13404420737178541"/>
    <d v="2011-04-11T00:00:00"/>
    <b v="0"/>
    <b v="1"/>
    <x v="2"/>
  </r>
  <r>
    <x v="11"/>
    <n v="11"/>
    <s v="Noviembre"/>
    <s v="Angamos"/>
    <s v="Termoeléctrica Angamos"/>
    <s v="ANG1"/>
    <s v="Carbón"/>
    <n v="177517.67509999999"/>
    <n v="66687.045803712695"/>
    <s v="Ton"/>
    <s v="SING"/>
    <n v="175631.27179958919"/>
    <n v="0.12995971486227531"/>
    <d v="2011-04-11T00:00:00"/>
    <b v="0"/>
    <b v="1"/>
    <x v="2"/>
  </r>
  <r>
    <x v="11"/>
    <n v="11"/>
    <s v="Noviembre"/>
    <s v="Cochrane"/>
    <s v="Cochrane"/>
    <s v="CCH1"/>
    <s v="Carbón"/>
    <n v="159803.01199999999"/>
    <n v="58099.213972312231"/>
    <s v="Ton"/>
    <s v="SING"/>
    <n v="153013.80826717571"/>
    <n v="0.11322374818924209"/>
    <d v="2016-07-09T00:00:00"/>
    <b v="0"/>
    <b v="0"/>
    <x v="1"/>
  </r>
  <r>
    <x v="11"/>
    <n v="11"/>
    <s v="Noviembre"/>
    <s v="Cochrane"/>
    <s v="Cochrane"/>
    <s v="CCH2"/>
    <s v="Carbón"/>
    <n v="158889.31029999998"/>
    <n v="57770.767859162421"/>
    <s v="Ton"/>
    <s v="SING"/>
    <n v="152148.79156303313"/>
    <n v="0.11258367240393574"/>
    <d v="2016-07-09T00:00:00"/>
    <b v="0"/>
    <b v="0"/>
    <x v="1"/>
  </r>
  <r>
    <x v="11"/>
    <n v="11"/>
    <s v="Noviembre"/>
    <s v="Colbún"/>
    <s v="Santa María"/>
    <m/>
    <s v="Carbón"/>
    <n v="90095"/>
    <n v="29312.732591999997"/>
    <s v="Ton"/>
    <s v="SIC"/>
    <n v="77199.88856917707"/>
    <n v="5.7124653275289594E-2"/>
    <d v="2012-08-15T00:00:00"/>
    <b v="0"/>
    <b v="0"/>
    <x v="1"/>
  </r>
  <r>
    <x v="11"/>
    <n v="11"/>
    <s v="Noviembre"/>
    <s v="E-Cl"/>
    <s v="IEM"/>
    <s v="IEM"/>
    <s v="Carbón"/>
    <n v="215141.56"/>
    <n v="75204.680430236214"/>
    <s v="Ton"/>
    <s v="SING"/>
    <n v="198063.85948061763"/>
    <n v="0.14655888122244437"/>
    <d v="2019-05-16T00:00:00"/>
    <b v="0"/>
    <b v="0"/>
    <x v="1"/>
  </r>
  <r>
    <x v="11"/>
    <n v="11"/>
    <s v="Noviembre"/>
    <s v="E-Cl"/>
    <s v="Termoeléctrica Mejillones"/>
    <s v="CTM1"/>
    <s v="Carbón"/>
    <n v="16423.386900000001"/>
    <n v="6914.8924749354346"/>
    <s v="Ton"/>
    <s v="SING"/>
    <n v="18211.503375108357"/>
    <n v="1.3475742455154175E-2"/>
    <d v="1998-03-31T00:00:00"/>
    <b v="1"/>
    <b v="0"/>
    <x v="0"/>
  </r>
  <r>
    <x v="11"/>
    <n v="11"/>
    <s v="Noviembre"/>
    <s v="E-Cl"/>
    <s v="Termoeléctrica Mejillones"/>
    <s v="CTM2"/>
    <s v="Carbón"/>
    <n v="26649.779300000002"/>
    <n v="11027.133088307088"/>
    <s v="Ton"/>
    <s v="SING"/>
    <n v="29041.763437883197"/>
    <n v="2.1489676962492859E-2"/>
    <d v="1998-03-31T00:00:00"/>
    <b v="1"/>
    <b v="0"/>
    <x v="0"/>
  </r>
  <r>
    <x v="11"/>
    <n v="11"/>
    <s v="Noviembre"/>
    <s v="Eléctrica Ventanas"/>
    <s v="Nueva Ventanas"/>
    <m/>
    <s v="Carbón"/>
    <n v="124734"/>
    <n v="43388.971367999999"/>
    <s v="Ton"/>
    <s v="SIC"/>
    <n v="114271.97188893234"/>
    <n v="8.4556427401958401E-2"/>
    <d v="2010-02-11T00:00:00"/>
    <b v="1"/>
    <b v="0"/>
    <x v="0"/>
  </r>
  <r>
    <x v="11"/>
    <n v="11"/>
    <s v="Noviembre"/>
    <s v="Enel"/>
    <s v="Bocamina"/>
    <m/>
    <s v="Carbón"/>
    <n v="54022"/>
    <n v="19296.658399999997"/>
    <s v="Ton"/>
    <s v="SIC"/>
    <n v="50820.914548377594"/>
    <n v="3.760532788992E-2"/>
    <d v="1970-01-01T00:00:00"/>
    <b v="1"/>
    <b v="0"/>
    <x v="0"/>
  </r>
  <r>
    <x v="11"/>
    <n v="11"/>
    <s v="Noviembre"/>
    <s v="Enel"/>
    <s v="Bocamina II"/>
    <m/>
    <s v="Carbón"/>
    <n v="40078"/>
    <n v="13951.724048662134"/>
    <s v="Ton"/>
    <s v="SIC"/>
    <n v="36744.153364895712"/>
    <n v="2.7189119826032768E-2"/>
    <d v="2012-10-28T00:00:00"/>
    <b v="0"/>
    <b v="0"/>
    <x v="1"/>
  </r>
  <r>
    <x v="11"/>
    <n v="11"/>
    <s v="Noviembre"/>
    <s v="Gasatacama"/>
    <s v="Termoeléctrica Tarapacá"/>
    <s v="CTTAR"/>
    <s v="Carbón"/>
    <n v="44715.07"/>
    <n v="17604.967768531984"/>
    <s v="Ton"/>
    <s v="SING"/>
    <n v="46365.569833143018"/>
    <n v="3.4308561187315137E-2"/>
    <d v="1995-01-01T00:00:00"/>
    <b v="1"/>
    <b v="0"/>
    <x v="0"/>
  </r>
  <r>
    <x v="11"/>
    <n v="11"/>
    <s v="Noviembre"/>
    <s v="Guacolda"/>
    <s v="Guacolda 1"/>
    <m/>
    <s v="Carbón"/>
    <n v="89923"/>
    <n v="33574.104435275585"/>
    <s v="Ton"/>
    <s v="SIC"/>
    <n v="88422.910183425629"/>
    <n v="6.5429214723465065E-2"/>
    <d v="1995-01-01T00:00:00"/>
    <b v="1"/>
    <b v="0"/>
    <x v="0"/>
  </r>
  <r>
    <x v="11"/>
    <n v="11"/>
    <s v="Noviembre"/>
    <s v="Guacolda"/>
    <s v="Guacolda 2"/>
    <m/>
    <s v="Carbón"/>
    <n v="57916"/>
    <n v="21995.037499212598"/>
    <s v="Ton"/>
    <s v="SIC"/>
    <n v="57927.538440326243"/>
    <n v="4.2863929078465521E-2"/>
    <d v="1996-01-01T00:00:00"/>
    <b v="1"/>
    <b v="0"/>
    <x v="0"/>
  </r>
  <r>
    <x v="11"/>
    <n v="11"/>
    <s v="Noviembre"/>
    <s v="Guacolda"/>
    <s v="Guacolda 3"/>
    <m/>
    <s v="Carbón"/>
    <n v="76121"/>
    <n v="25631.69088362205"/>
    <s v="Ton"/>
    <s v="SIC"/>
    <n v="67505.261539323576"/>
    <n v="4.9951039194002664E-2"/>
    <d v="2009-01-01T00:00:00"/>
    <b v="1"/>
    <b v="0"/>
    <x v="0"/>
  </r>
  <r>
    <x v="11"/>
    <n v="11"/>
    <s v="Noviembre"/>
    <s v="Guacolda"/>
    <s v="Guacolda 4"/>
    <m/>
    <s v="Carbón"/>
    <n v="57740"/>
    <n v="19983.013823622052"/>
    <s v="Ton"/>
    <s v="SIC"/>
    <n v="52628.544118775746"/>
    <n v="3.8942897339474661E-2"/>
    <d v="2010-01-01T00:00:00"/>
    <b v="1"/>
    <b v="0"/>
    <x v="0"/>
  </r>
  <r>
    <x v="11"/>
    <n v="11"/>
    <s v="Noviembre"/>
    <s v="Guacolda"/>
    <s v="Guacolda 5"/>
    <m/>
    <s v="Carbón"/>
    <n v="98978"/>
    <n v="32761.663445196853"/>
    <s v="Ton"/>
    <s v="SIC"/>
    <n v="86283.213595730922"/>
    <n v="6.3845929721999636E-2"/>
    <d v="2015-01-01T00:00:00"/>
    <b v="0"/>
    <b v="0"/>
    <x v="1"/>
  </r>
  <r>
    <x v="11"/>
    <n v="11"/>
    <s v="Noviembre"/>
    <s v="Hornitos"/>
    <s v="Termoeléctrica Hornitos"/>
    <s v="CTH"/>
    <s v="Carbón"/>
    <n v="88008.560799999992"/>
    <n v="33560.846303731261"/>
    <s v="Ton"/>
    <s v="SING"/>
    <n v="88387.992719670088"/>
    <n v="6.5403377276711486E-2"/>
    <d v="2011-08-05T00:00:00"/>
    <b v="0"/>
    <b v="0"/>
    <x v="1"/>
  </r>
  <r>
    <x v="11"/>
    <n v="12"/>
    <s v="Diciembre"/>
    <s v="Aes Gener"/>
    <s v="Campiche"/>
    <m/>
    <s v="Carbón"/>
    <n v="145639"/>
    <n v="52022.250799999994"/>
    <s v="Ton"/>
    <s v="SIC"/>
    <n v="137009.12913093116"/>
    <n v="0.10138096235904"/>
    <d v="2013-03-15T00:00:00"/>
    <b v="0"/>
    <b v="0"/>
    <x v="1"/>
  </r>
  <r>
    <x v="11"/>
    <n v="12"/>
    <s v="Diciembre"/>
    <s v="Aes Gener"/>
    <s v="Termoeléctrica Norgener"/>
    <s v="NTO2"/>
    <s v="Carbón"/>
    <n v="84779.008300000001"/>
    <n v="32869.403752239108"/>
    <s v="Ton"/>
    <s v="SING"/>
    <n v="86566.96536373705"/>
    <n v="6.4055894032363586E-2"/>
    <d v="1997-04-07T00:00:00"/>
    <b v="1"/>
    <b v="0"/>
    <x v="0"/>
  </r>
  <r>
    <x v="11"/>
    <n v="12"/>
    <s v="Diciembre"/>
    <s v="Aes Gener"/>
    <s v="Termoeléctrica Norgener"/>
    <s v="NTO1"/>
    <s v="Carbón"/>
    <n v="75313.10520000002"/>
    <n v="29956.112741771587"/>
    <s v="Ton"/>
    <s v="SING"/>
    <n v="78894.335707945123"/>
    <n v="5.8378472511164473E-2"/>
    <d v="1997-04-07T00:00:00"/>
    <b v="1"/>
    <b v="0"/>
    <x v="0"/>
  </r>
  <r>
    <x v="11"/>
    <n v="12"/>
    <s v="Diciembre"/>
    <s v="Aes Gener"/>
    <s v="Ventanas 2"/>
    <m/>
    <s v="Carbón"/>
    <n v="74326"/>
    <n v="27973.036056000001"/>
    <s v="Ton"/>
    <s v="SIC"/>
    <n v="73671.578031389188"/>
    <n v="5.451385266593281E-2"/>
    <d v="1977-01-01T00:00:00"/>
    <b v="1"/>
    <b v="0"/>
    <x v="0"/>
  </r>
  <r>
    <x v="11"/>
    <n v="12"/>
    <s v="Diciembre"/>
    <s v="Andina"/>
    <s v="Termoeléctrica Andina"/>
    <s v="CTA"/>
    <s v="Carbón"/>
    <n v="105219.51520000001"/>
    <n v="39526.991295657455"/>
    <s v="Ton"/>
    <s v="SING"/>
    <n v="104100.81400368639"/>
    <n v="7.7030200636977256E-2"/>
    <d v="2011-07-15T00:00:00"/>
    <b v="0"/>
    <b v="0"/>
    <x v="1"/>
  </r>
  <r>
    <x v="11"/>
    <n v="12"/>
    <s v="Diciembre"/>
    <s v="Angamos"/>
    <s v="Termoeléctrica Angamos"/>
    <s v="ANG2"/>
    <s v="Carbón"/>
    <n v="181128.57850000003"/>
    <n v="67472.520079984926"/>
    <s v="Ton"/>
    <s v="SING"/>
    <n v="177699.94712393341"/>
    <n v="0.13149044713187463"/>
    <d v="2011-04-11T00:00:00"/>
    <b v="0"/>
    <b v="1"/>
    <x v="2"/>
  </r>
  <r>
    <x v="11"/>
    <n v="12"/>
    <s v="Diciembre"/>
    <s v="Angamos"/>
    <s v="Termoeléctrica Angamos"/>
    <s v="ANG1"/>
    <s v="Carbón"/>
    <n v="172730.55120000002"/>
    <n v="64888.694453023178"/>
    <s v="Ton"/>
    <s v="SING"/>
    <n v="170895.01858792684"/>
    <n v="0.1264550877500516"/>
    <d v="2011-04-11T00:00:00"/>
    <b v="0"/>
    <b v="1"/>
    <x v="2"/>
  </r>
  <r>
    <x v="11"/>
    <n v="12"/>
    <s v="Diciembre"/>
    <s v="Cochrane"/>
    <s v="Cochrane"/>
    <s v="CCH2"/>
    <s v="Carbón"/>
    <n v="175958.58930000002"/>
    <n v="63977.008875442283"/>
    <s v="Ton"/>
    <s v="SING"/>
    <n v="168493.94510293283"/>
    <n v="0.12467839489646194"/>
    <d v="2016-07-09T00:00:00"/>
    <b v="0"/>
    <b v="0"/>
    <x v="1"/>
  </r>
  <r>
    <x v="11"/>
    <n v="12"/>
    <s v="Diciembre"/>
    <s v="Cochrane"/>
    <s v="Cochrane"/>
    <s v="CCH1"/>
    <s v="Carbón"/>
    <n v="177820.46489999996"/>
    <n v="64649.777933354198"/>
    <s v="Ton"/>
    <s v="SING"/>
    <n v="170265.79275106936"/>
    <n v="0.12598948723652068"/>
    <d v="2016-07-09T00:00:00"/>
    <b v="0"/>
    <b v="0"/>
    <x v="1"/>
  </r>
  <r>
    <x v="11"/>
    <n v="12"/>
    <s v="Diciembre"/>
    <s v="Colbún"/>
    <s v="Santa María"/>
    <m/>
    <s v="Carbón"/>
    <n v="255570"/>
    <n v="83150.619551999989"/>
    <s v="Ton"/>
    <s v="SIC"/>
    <n v="218990.7932917985"/>
    <n v="0.1620439273829376"/>
    <d v="2012-08-15T00:00:00"/>
    <b v="0"/>
    <b v="0"/>
    <x v="1"/>
  </r>
  <r>
    <x v="11"/>
    <n v="12"/>
    <s v="Diciembre"/>
    <s v="E-Cl"/>
    <s v="IEM"/>
    <s v="IEM"/>
    <s v="Carbón"/>
    <n v="242412.17"/>
    <n v="84737.369094330701"/>
    <s v="Ton"/>
    <s v="SING"/>
    <n v="223169.75843845139"/>
    <n v="0.16513618489103168"/>
    <d v="2019-05-16T00:00:00"/>
    <b v="0"/>
    <b v="0"/>
    <x v="1"/>
  </r>
  <r>
    <x v="11"/>
    <n v="12"/>
    <s v="Diciembre"/>
    <s v="E-Cl"/>
    <s v="Termoeléctrica Mejillones"/>
    <s v="CTM2"/>
    <s v="Carbón"/>
    <n v="4558.9957999999997"/>
    <n v="1886.4191282677164"/>
    <s v="Ton"/>
    <s v="SING"/>
    <n v="4968.1941470300662"/>
    <n v="3.6762535971681261E-3"/>
    <d v="1998-03-31T00:00:00"/>
    <b v="1"/>
    <b v="0"/>
    <x v="0"/>
  </r>
  <r>
    <x v="11"/>
    <n v="12"/>
    <s v="Diciembre"/>
    <s v="E-Cl"/>
    <s v="Termoeléctrica Tocopilla"/>
    <s v="U15"/>
    <s v="Carbón"/>
    <n v="1598.5214999999998"/>
    <n v="623.97080952640965"/>
    <s v="Ton"/>
    <s v="SING"/>
    <n v="1643.3294581005621"/>
    <n v="1.2159943136050672E-3"/>
    <d v="1993-01-01T00:00:00"/>
    <b v="1"/>
    <b v="0"/>
    <x v="0"/>
  </r>
  <r>
    <x v="11"/>
    <n v="12"/>
    <s v="Diciembre"/>
    <s v="Eléctrica Ventanas"/>
    <s v="Nueva Ventanas"/>
    <m/>
    <s v="Carbón"/>
    <n v="162709"/>
    <n v="56598.651067999999"/>
    <s v="Ton"/>
    <s v="SIC"/>
    <n v="149061.82976635316"/>
    <n v="0.11029945120131841"/>
    <d v="2010-02-11T00:00:00"/>
    <b v="1"/>
    <b v="0"/>
    <x v="0"/>
  </r>
  <r>
    <x v="11"/>
    <n v="12"/>
    <s v="Diciembre"/>
    <s v="Enel"/>
    <s v="Bocamina"/>
    <m/>
    <s v="Carbón"/>
    <n v="8991"/>
    <n v="3211.5851999999995"/>
    <s v="Ton"/>
    <s v="SIC"/>
    <n v="8458.236324172798"/>
    <n v="6.2587372377599995E-3"/>
    <d v="1970-01-01T00:00:00"/>
    <b v="1"/>
    <b v="0"/>
    <x v="0"/>
  </r>
  <r>
    <x v="11"/>
    <n v="12"/>
    <s v="Diciembre"/>
    <s v="Enel"/>
    <s v="Bocamina II"/>
    <m/>
    <s v="Carbón"/>
    <n v="120216"/>
    <n v="41848.90608897568"/>
    <s v="Ton"/>
    <s v="SIC"/>
    <n v="110215.95740591604"/>
    <n v="8.1555148186195803E-2"/>
    <d v="2012-10-28T00:00:00"/>
    <b v="0"/>
    <b v="0"/>
    <x v="1"/>
  </r>
  <r>
    <x v="11"/>
    <n v="12"/>
    <s v="Diciembre"/>
    <s v="Gasatacama"/>
    <s v="Termoeléctrica Tarapacá"/>
    <s v="CTTAR"/>
    <s v="Carbón"/>
    <n v="54045.260000000017"/>
    <n v="21278.398095808217"/>
    <s v="Ton"/>
    <s v="SING"/>
    <n v="56040.151042598649"/>
    <n v="4.1467342209111059E-2"/>
    <d v="1995-01-01T00:00:00"/>
    <b v="1"/>
    <b v="0"/>
    <x v="0"/>
  </r>
  <r>
    <x v="11"/>
    <n v="12"/>
    <s v="Diciembre"/>
    <s v="Guacolda"/>
    <s v="Guacolda 1"/>
    <m/>
    <s v="Carbón"/>
    <n v="102388"/>
    <n v="38228.099651023615"/>
    <s v="Ton"/>
    <s v="SIC"/>
    <n v="100679.96983931345"/>
    <n v="7.4498920599914822E-2"/>
    <d v="1995-01-01T00:00:00"/>
    <b v="1"/>
    <b v="0"/>
    <x v="0"/>
  </r>
  <r>
    <x v="11"/>
    <n v="12"/>
    <s v="Diciembre"/>
    <s v="Guacolda"/>
    <s v="Guacolda 2"/>
    <m/>
    <s v="Carbón"/>
    <n v="102066"/>
    <n v="38762.095058267711"/>
    <s v="Ton"/>
    <s v="SIC"/>
    <n v="102086.33431953756"/>
    <n v="7.5539570849552123E-2"/>
    <d v="1996-01-01T00:00:00"/>
    <b v="1"/>
    <b v="0"/>
    <x v="0"/>
  </r>
  <r>
    <x v="11"/>
    <n v="12"/>
    <s v="Diciembre"/>
    <s v="Guacolda"/>
    <s v="Guacolda 3"/>
    <m/>
    <s v="Carbón"/>
    <n v="89618"/>
    <n v="30176.441108346458"/>
    <s v="Ton"/>
    <s v="SIC"/>
    <n v="79474.606595172168"/>
    <n v="5.8807848431945586E-2"/>
    <d v="2009-01-01T00:00:00"/>
    <b v="1"/>
    <b v="0"/>
    <x v="0"/>
  </r>
  <r>
    <x v="11"/>
    <n v="12"/>
    <s v="Diciembre"/>
    <s v="Guacolda"/>
    <s v="Guacolda 4"/>
    <m/>
    <s v="Carbón"/>
    <n v="59176"/>
    <n v="20479.993523149609"/>
    <s v="Ton"/>
    <s v="SIC"/>
    <n v="53937.421662152286"/>
    <n v="3.9911411377913965E-2"/>
    <d v="2010-01-01T00:00:00"/>
    <b v="1"/>
    <b v="0"/>
    <x v="0"/>
  </r>
  <r>
    <x v="11"/>
    <n v="12"/>
    <s v="Diciembre"/>
    <s v="Guacolda"/>
    <s v="Guacolda 5"/>
    <m/>
    <s v="Carbón"/>
    <n v="92422"/>
    <n v="30591.631058740157"/>
    <s v="Ton"/>
    <s v="SIC"/>
    <n v="80568.077420685833"/>
    <n v="5.9616970607272828E-2"/>
    <d v="2015-01-01T00:00:00"/>
    <b v="0"/>
    <b v="0"/>
    <x v="1"/>
  </r>
  <r>
    <x v="11"/>
    <n v="12"/>
    <s v="Diciembre"/>
    <s v="Hornitos"/>
    <s v="Termoeléctrica Hornitos"/>
    <s v="CTH"/>
    <s v="Carbón"/>
    <n v="61367.229500000001"/>
    <n v="23401.54342502671"/>
    <s v="Ton"/>
    <s v="SING"/>
    <n v="61631.80246292954"/>
    <n v="4.5604927826692059E-2"/>
    <d v="2011-08-05T00:00:00"/>
    <b v="0"/>
    <b v="0"/>
    <x v="1"/>
  </r>
  <r>
    <x v="12"/>
    <n v="1"/>
    <s v="Enero"/>
    <s v="Aes Gener"/>
    <s v="Campiche"/>
    <m/>
    <s v="Carbón"/>
    <n v="98424"/>
    <n v="35157.052799999998"/>
    <s v="Ton"/>
    <s v="SIC"/>
    <n v="92591.864305459181"/>
    <n v="6.8514064496640006E-2"/>
    <d v="2013-03-15T00:00:00"/>
    <b v="0"/>
    <b v="0"/>
    <x v="1"/>
  </r>
  <r>
    <x v="12"/>
    <n v="1"/>
    <s v="Enero"/>
    <s v="Aes Gener"/>
    <s v="Termoeléctrica Norgener"/>
    <s v="NTO2"/>
    <s v="Carbón"/>
    <n v="84850.031800000012"/>
    <n v="32896.940050955141"/>
    <s v="Ton"/>
    <s v="SING"/>
    <n v="86639.486722358721"/>
    <n v="6.4109556771301382E-2"/>
    <d v="1997-04-07T00:00:00"/>
    <b v="1"/>
    <b v="0"/>
    <x v="0"/>
  </r>
  <r>
    <x v="12"/>
    <n v="1"/>
    <s v="Enero"/>
    <s v="Aes Gener"/>
    <s v="Termoeléctrica Norgener"/>
    <s v="NTO1"/>
    <s v="Carbón"/>
    <n v="87181.941399999996"/>
    <n v="34676.993581522423"/>
    <s v="Ton"/>
    <s v="SING"/>
    <n v="91327.549623886662"/>
    <n v="6.7578525091670907E-2"/>
    <d v="1997-04-07T00:00:00"/>
    <b v="1"/>
    <b v="0"/>
    <x v="0"/>
  </r>
  <r>
    <x v="12"/>
    <n v="1"/>
    <s v="Enero"/>
    <s v="Aes Gener"/>
    <s v="Ventanas 2"/>
    <m/>
    <s v="Carbón"/>
    <n v="84256"/>
    <n v="31710.251136000003"/>
    <s v="Ton"/>
    <s v="SIC"/>
    <n v="83514.146847842305"/>
    <n v="6.1796937413836815E-2"/>
    <d v="1977-01-01T00:00:00"/>
    <b v="1"/>
    <b v="0"/>
    <x v="0"/>
  </r>
  <r>
    <x v="12"/>
    <n v="1"/>
    <s v="Enero"/>
    <s v="Andina"/>
    <s v="Termoeléctrica Andina"/>
    <s v="CTA"/>
    <s v="Carbón"/>
    <n v="66275.356000000014"/>
    <n v="24897.143982740945"/>
    <s v="Ton"/>
    <s v="SING"/>
    <n v="65570.711810161447"/>
    <n v="4.8519554193565552E-2"/>
    <d v="2011-07-15T00:00:00"/>
    <b v="0"/>
    <b v="0"/>
    <x v="1"/>
  </r>
  <r>
    <x v="12"/>
    <n v="1"/>
    <s v="Enero"/>
    <s v="Angamos"/>
    <s v="Termoeléctrica Angamos"/>
    <s v="ANG2"/>
    <s v="Carbón"/>
    <n v="194528.4376"/>
    <n v="72464.124771420829"/>
    <s v="Ton"/>
    <s v="SING"/>
    <n v="190846.15670199925"/>
    <n v="0.14121808635454494"/>
    <d v="2011-04-11T00:00:00"/>
    <b v="0"/>
    <b v="1"/>
    <x v="2"/>
  </r>
  <r>
    <x v="12"/>
    <n v="1"/>
    <s v="Enero"/>
    <s v="Angamos"/>
    <s v="Termoeléctrica Angamos"/>
    <s v="ANG1"/>
    <s v="Carbón"/>
    <n v="189896.16720000003"/>
    <n v="71337.202860966747"/>
    <s v="Ton"/>
    <s v="SING"/>
    <n v="187878.22303562512"/>
    <n v="0.13902194093545203"/>
    <d v="2011-04-11T00:00:00"/>
    <b v="0"/>
    <b v="1"/>
    <x v="2"/>
  </r>
  <r>
    <x v="12"/>
    <n v="1"/>
    <s v="Enero"/>
    <s v="Cochrane"/>
    <s v="Cochrane"/>
    <s v="CCH2"/>
    <s v="Carbón"/>
    <n v="165794.3688"/>
    <n v="60281.386924121864"/>
    <s v="Ton"/>
    <s v="SING"/>
    <n v="158760.91861213045"/>
    <n v="0.11747636683772869"/>
    <d v="2016-07-09T00:00:00"/>
    <b v="0"/>
    <b v="0"/>
    <x v="1"/>
  </r>
  <r>
    <x v="12"/>
    <n v="1"/>
    <s v="Enero"/>
    <s v="Cochrane"/>
    <s v="Cochrane"/>
    <s v="CCH1"/>
    <s v="Carbón"/>
    <n v="136227.53480000002"/>
    <n v="49527.931884449164"/>
    <s v="Ton"/>
    <s v="SING"/>
    <n v="130439.93119852591"/>
    <n v="9.6520033656414539E-2"/>
    <d v="2016-07-09T00:00:00"/>
    <b v="0"/>
    <b v="0"/>
    <x v="1"/>
  </r>
  <r>
    <x v="12"/>
    <n v="1"/>
    <s v="Enero"/>
    <s v="Colbún"/>
    <s v="Santa María"/>
    <m/>
    <s v="Carbón"/>
    <n v="183568"/>
    <n v="59724.509644799997"/>
    <s v="Ton"/>
    <s v="SIC"/>
    <n v="157294.29096916254"/>
    <n v="0.11639112439578625"/>
    <d v="2012-08-15T00:00:00"/>
    <b v="0"/>
    <b v="0"/>
    <x v="1"/>
  </r>
  <r>
    <x v="12"/>
    <n v="1"/>
    <s v="Enero"/>
    <s v="E-Cl"/>
    <s v="IEM"/>
    <s v="IEM"/>
    <s v="Carbón"/>
    <n v="237600.55999999997"/>
    <n v="83055.427249133834"/>
    <s v="Ton"/>
    <s v="SING"/>
    <n v="218740.08875066281"/>
    <n v="0.16185841662311204"/>
    <d v="2019-05-16T00:00:00"/>
    <b v="0"/>
    <b v="0"/>
    <x v="1"/>
  </r>
  <r>
    <x v="12"/>
    <n v="1"/>
    <s v="Enero"/>
    <s v="E-Cl"/>
    <s v="Termoeléctrica Mejillones"/>
    <s v="CTM2"/>
    <s v="Carbón"/>
    <n v="12366.06"/>
    <n v="5116.8224645669288"/>
    <s v="Ton"/>
    <s v="SING"/>
    <n v="13475.991119321194"/>
    <n v="9.9716636189480321E-3"/>
    <d v="1998-03-31T00:00:00"/>
    <b v="1"/>
    <b v="0"/>
    <x v="0"/>
  </r>
  <r>
    <x v="12"/>
    <n v="1"/>
    <s v="Enero"/>
    <s v="Eléctrica Ventanas"/>
    <s v="Nueva Ventanas"/>
    <m/>
    <s v="Carbón"/>
    <n v="136645"/>
    <n v="47532.236539999998"/>
    <s v="Ton"/>
    <s v="SIC"/>
    <n v="125183.94021488255"/>
    <n v="9.2630822569152005E-2"/>
    <d v="2010-02-11T00:00:00"/>
    <b v="1"/>
    <b v="0"/>
    <x v="0"/>
  </r>
  <r>
    <x v="12"/>
    <n v="1"/>
    <s v="Enero"/>
    <s v="Enel"/>
    <s v="Bocamina II"/>
    <m/>
    <s v="Carbón"/>
    <n v="85776"/>
    <n v="29859.8503417846"/>
    <s v="Ton"/>
    <s v="SIC"/>
    <n v="78640.8128905458"/>
    <n v="5.8190876346069835E-2"/>
    <d v="2012-10-28T00:00:00"/>
    <b v="0"/>
    <b v="0"/>
    <x v="1"/>
  </r>
  <r>
    <x v="12"/>
    <n v="1"/>
    <s v="Enero"/>
    <s v="Guacolda"/>
    <s v="Guacolda 1"/>
    <m/>
    <s v="Carbón"/>
    <n v="78884"/>
    <n v="29452.527765669289"/>
    <s v="Ton"/>
    <s v="SIC"/>
    <n v="77568.062085443642"/>
    <n v="5.7397086109736324E-2"/>
    <d v="1995-01-01T00:00:00"/>
    <b v="1"/>
    <b v="0"/>
    <x v="0"/>
  </r>
  <r>
    <x v="12"/>
    <n v="1"/>
    <s v="Enero"/>
    <s v="Guacolda"/>
    <s v="Guacolda 2"/>
    <m/>
    <s v="Carbón"/>
    <n v="53853"/>
    <n v="20452.012474015748"/>
    <s v="Ton"/>
    <s v="SIC"/>
    <n v="53863.728980366206"/>
    <n v="3.9856881909361895E-2"/>
    <d v="1996-01-01T00:00:00"/>
    <b v="1"/>
    <b v="0"/>
    <x v="0"/>
  </r>
  <r>
    <x v="12"/>
    <n v="1"/>
    <s v="Enero"/>
    <s v="Guacolda"/>
    <s v="Guacolda 3"/>
    <m/>
    <s v="Carbón"/>
    <n v="92199"/>
    <n v="31045.523151023623"/>
    <s v="Ton"/>
    <s v="SIC"/>
    <n v="81763.476684017471"/>
    <n v="6.0501515516714836E-2"/>
    <d v="2009-01-01T00:00:00"/>
    <b v="1"/>
    <b v="0"/>
    <x v="0"/>
  </r>
  <r>
    <x v="12"/>
    <n v="1"/>
    <s v="Enero"/>
    <s v="Guacolda"/>
    <s v="Guacolda 4"/>
    <m/>
    <s v="Carbón"/>
    <n v="61400"/>
    <n v="21249.689102362208"/>
    <s v="Ton"/>
    <s v="SIC"/>
    <n v="55964.541200083659"/>
    <n v="4.1411394122683479E-2"/>
    <d v="2010-01-01T00:00:00"/>
    <b v="1"/>
    <b v="0"/>
    <x v="0"/>
  </r>
  <r>
    <x v="12"/>
    <n v="1"/>
    <s v="Enero"/>
    <s v="Guacolda"/>
    <s v="Guacolda 5"/>
    <m/>
    <s v="Carbón"/>
    <n v="100142"/>
    <n v="33146.94680362205"/>
    <s v="Ton"/>
    <s v="SIC"/>
    <n v="87297.920506614464"/>
    <n v="6.4596769930898662E-2"/>
    <d v="2015-01-01T00:00:00"/>
    <b v="0"/>
    <b v="0"/>
    <x v="1"/>
  </r>
  <r>
    <x v="12"/>
    <n v="1"/>
    <s v="Enero"/>
    <s v="Hornitos"/>
    <s v="Termoeléctrica Hornitos"/>
    <s v="CTH"/>
    <s v="Carbón"/>
    <n v="56670.955999999998"/>
    <n v="21610.6845392422"/>
    <s v="Ton"/>
    <s v="SING"/>
    <n v="56915.281886358767"/>
    <n v="4.2114902030075209E-2"/>
    <d v="2011-08-05T00:00:00"/>
    <b v="0"/>
    <b v="0"/>
    <x v="1"/>
  </r>
  <r>
    <x v="12"/>
    <n v="2"/>
    <s v="Febrero"/>
    <s v="Aes Gener"/>
    <s v="Campiche"/>
    <m/>
    <s v="Carbón"/>
    <n v="146985"/>
    <n v="52503.041999999994"/>
    <s v="Ton"/>
    <s v="SIC"/>
    <n v="138275.37160588798"/>
    <n v="0.1023179282496"/>
    <d v="2013-03-15T00:00:00"/>
    <b v="0"/>
    <b v="0"/>
    <x v="1"/>
  </r>
  <r>
    <x v="12"/>
    <n v="2"/>
    <s v="Febrero"/>
    <s v="Aes Gener"/>
    <s v="Termoeléctrica Norgener"/>
    <s v="NTO1"/>
    <s v="Carbón"/>
    <n v="84942.464299999992"/>
    <n v="33786.231896526653"/>
    <s v="Ton"/>
    <s v="SING"/>
    <n v="88981.582641533969"/>
    <n v="6.5842608719951165E-2"/>
    <d v="1997-04-07T00:00:00"/>
    <b v="1"/>
    <b v="0"/>
    <x v="0"/>
  </r>
  <r>
    <x v="12"/>
    <n v="2"/>
    <s v="Febrero"/>
    <s v="Aes Gener"/>
    <s v="Termoeléctrica Norgener"/>
    <s v="NTO2"/>
    <s v="Carbón"/>
    <n v="79799.781500000012"/>
    <n v="30938.923326188062"/>
    <s v="Ton"/>
    <s v="SING"/>
    <n v="81482.728562941746"/>
    <n v="6.0293773778075301E-2"/>
    <d v="1997-04-07T00:00:00"/>
    <b v="1"/>
    <b v="0"/>
    <x v="0"/>
  </r>
  <r>
    <x v="12"/>
    <n v="2"/>
    <s v="Febrero"/>
    <s v="Aes Gener"/>
    <s v="Ventanas 1"/>
    <m/>
    <s v="Carbón"/>
    <n v="13760"/>
    <n v="5396.3279999999995"/>
    <s v="Ton"/>
    <s v="SIC"/>
    <n v="14212.114785791997"/>
    <n v="1.0516364006400001E-2"/>
    <d v="1964-01-01T00:00:00"/>
    <b v="1"/>
    <b v="0"/>
    <x v="0"/>
  </r>
  <r>
    <x v="12"/>
    <n v="2"/>
    <s v="Febrero"/>
    <s v="Aes Gener"/>
    <s v="Ventanas 2"/>
    <m/>
    <s v="Carbón"/>
    <n v="57625"/>
    <n v="21687.514500000001"/>
    <s v="Ton"/>
    <s v="SIC"/>
    <n v="57117.626188128001"/>
    <n v="4.2264628257600009E-2"/>
    <d v="1977-01-01T00:00:00"/>
    <b v="1"/>
    <b v="0"/>
    <x v="0"/>
  </r>
  <r>
    <x v="12"/>
    <n v="2"/>
    <s v="Febrero"/>
    <s v="Andina"/>
    <s v="Termoeléctrica Andina"/>
    <s v="CTA"/>
    <s v="Carbón"/>
    <n v="85629.64"/>
    <n v="32167.816288610702"/>
    <s v="Ton"/>
    <s v="SING"/>
    <n v="84719.219717927612"/>
    <n v="6.2688640383244551E-2"/>
    <d v="2011-07-15T00:00:00"/>
    <b v="0"/>
    <b v="0"/>
    <x v="1"/>
  </r>
  <r>
    <x v="12"/>
    <n v="2"/>
    <s v="Febrero"/>
    <s v="Angamos"/>
    <s v="Termoeléctrica Angamos"/>
    <s v="ANG1"/>
    <s v="Carbón"/>
    <n v="139118.67150000003"/>
    <n v="52261.91258558321"/>
    <s v="Ton"/>
    <s v="SING"/>
    <n v="137640.31774779741"/>
    <n v="0.10184801524678457"/>
    <d v="2011-04-11T00:00:00"/>
    <b v="0"/>
    <b v="1"/>
    <x v="2"/>
  </r>
  <r>
    <x v="12"/>
    <n v="2"/>
    <s v="Febrero"/>
    <s v="Angamos"/>
    <s v="Termoeléctrica Angamos"/>
    <s v="ANG2"/>
    <s v="Carbón"/>
    <n v="176436.86400000003"/>
    <n v="65724.801396205788"/>
    <s v="Ton"/>
    <s v="SING"/>
    <n v="173097.04334433691"/>
    <n v="0.12808449296092583"/>
    <d v="2011-04-11T00:00:00"/>
    <b v="0"/>
    <b v="1"/>
    <x v="2"/>
  </r>
  <r>
    <x v="12"/>
    <n v="2"/>
    <s v="Febrero"/>
    <s v="Cochrane"/>
    <s v="Cochrane"/>
    <s v="CCH2"/>
    <s v="Carbón"/>
    <n v="127025.10339999996"/>
    <n v="46185.220056352031"/>
    <s v="Ton"/>
    <s v="SING"/>
    <n v="121636.35139449232"/>
    <n v="9.0005756845818852E-2"/>
    <d v="2016-07-09T00:00:00"/>
    <b v="0"/>
    <b v="0"/>
    <x v="1"/>
  </r>
  <r>
    <x v="12"/>
    <n v="2"/>
    <s v="Febrero"/>
    <s v="Cochrane"/>
    <s v="Cochrane"/>
    <s v="CCH1"/>
    <s v="Carbón"/>
    <n v="126612.22029999997"/>
    <n v="46032.114080047715"/>
    <s v="Ton"/>
    <s v="SING"/>
    <n v="121233.12169651479"/>
    <n v="8.9707383919196998E-2"/>
    <d v="2016-07-09T00:00:00"/>
    <b v="0"/>
    <b v="0"/>
    <x v="1"/>
  </r>
  <r>
    <x v="12"/>
    <n v="2"/>
    <s v="Febrero"/>
    <s v="Colbún"/>
    <s v="Santa María"/>
    <m/>
    <s v="Carbón"/>
    <n v="198541"/>
    <n v="64596.029097599996"/>
    <s v="Ton"/>
    <s v="SIC"/>
    <n v="170124.2363773016"/>
    <n v="0.12588474150540288"/>
    <d v="2012-08-15T00:00:00"/>
    <b v="0"/>
    <b v="0"/>
    <x v="1"/>
  </r>
  <r>
    <x v="12"/>
    <n v="2"/>
    <s v="Febrero"/>
    <s v="E-Cl"/>
    <s v="IEM"/>
    <s v="IEM"/>
    <s v="Carbón"/>
    <n v="231004.99999999997"/>
    <n v="80749.889527559033"/>
    <s v="Ton"/>
    <s v="SING"/>
    <n v="212668.07705270924"/>
    <n v="0.15736538471130707"/>
    <d v="2019-05-16T00:00:00"/>
    <b v="0"/>
    <b v="0"/>
    <x v="1"/>
  </r>
  <r>
    <x v="12"/>
    <n v="2"/>
    <s v="Febrero"/>
    <s v="E-Cl"/>
    <s v="Termoeléctrica Mejillones"/>
    <s v="CTM1"/>
    <s v="Carbón"/>
    <n v="7968.38"/>
    <n v="3355.001695748032"/>
    <s v="Ton"/>
    <s v="SING"/>
    <n v="8835.9471860305439"/>
    <n v="6.5382273046737651E-3"/>
    <d v="1998-03-31T00:00:00"/>
    <b v="1"/>
    <b v="0"/>
    <x v="0"/>
  </r>
  <r>
    <x v="12"/>
    <n v="2"/>
    <s v="Febrero"/>
    <s v="E-Cl"/>
    <s v="Termoeléctrica Mejillones"/>
    <s v="CTM2"/>
    <s v="Carbón"/>
    <n v="11729.01"/>
    <n v="4853.2242165354328"/>
    <s v="Ton"/>
    <s v="SING"/>
    <n v="12781.761903017572"/>
    <n v="9.4579633531842507E-3"/>
    <d v="1998-03-31T00:00:00"/>
    <b v="1"/>
    <b v="0"/>
    <x v="0"/>
  </r>
  <r>
    <x v="12"/>
    <n v="2"/>
    <s v="Febrero"/>
    <s v="Eléctrica Ventanas"/>
    <s v="Nueva Ventanas"/>
    <m/>
    <s v="Carbón"/>
    <n v="120138"/>
    <n v="41790.243576000001"/>
    <s v="Ton"/>
    <s v="SIC"/>
    <n v="110061.46005734245"/>
    <n v="8.1440826680908809E-2"/>
    <d v="2010-02-11T00:00:00"/>
    <b v="1"/>
    <b v="0"/>
    <x v="0"/>
  </r>
  <r>
    <x v="12"/>
    <n v="2"/>
    <s v="Febrero"/>
    <s v="Enel"/>
    <s v="Bocamina II"/>
    <m/>
    <s v="Carbón"/>
    <n v="161800"/>
    <n v="56324.890240868641"/>
    <s v="Ton"/>
    <s v="SIC"/>
    <n v="148340.83573132707"/>
    <n v="0.10976594610140482"/>
    <d v="2012-10-28T00:00:00"/>
    <b v="0"/>
    <b v="0"/>
    <x v="1"/>
  </r>
  <r>
    <x v="12"/>
    <n v="2"/>
    <s v="Febrero"/>
    <s v="Guacolda"/>
    <s v="Guacolda 1"/>
    <m/>
    <s v="Carbón"/>
    <n v="88040"/>
    <n v="32871.058066141726"/>
    <s v="Ton"/>
    <s v="SIC"/>
    <n v="86571.322270707082"/>
    <n v="6.4059117959297002E-2"/>
    <d v="1995-01-01T00:00:00"/>
    <b v="1"/>
    <b v="0"/>
    <x v="0"/>
  </r>
  <r>
    <x v="12"/>
    <n v="2"/>
    <s v="Febrero"/>
    <s v="Guacolda"/>
    <s v="Guacolda 2"/>
    <m/>
    <s v="Carbón"/>
    <n v="78718"/>
    <n v="29895.112954330707"/>
    <s v="Ton"/>
    <s v="SIC"/>
    <n v="78733.682763754419"/>
    <n v="5.8259596125399687E-2"/>
    <d v="1996-01-01T00:00:00"/>
    <b v="1"/>
    <b v="0"/>
    <x v="0"/>
  </r>
  <r>
    <x v="12"/>
    <n v="2"/>
    <s v="Febrero"/>
    <s v="Guacolda"/>
    <s v="Guacolda 3"/>
    <m/>
    <s v="Carbón"/>
    <n v="88919"/>
    <n v="29941.071736850397"/>
    <s v="Ton"/>
    <s v="SIC"/>
    <n v="78854.722754760354"/>
    <n v="5.8349160600774053E-2"/>
    <d v="2009-01-01T00:00:00"/>
    <b v="1"/>
    <b v="0"/>
    <x v="0"/>
  </r>
  <r>
    <x v="12"/>
    <n v="2"/>
    <s v="Febrero"/>
    <s v="Guacolda"/>
    <s v="Guacolda 4"/>
    <m/>
    <s v="Carbón"/>
    <n v="75196"/>
    <n v="26024.293513700792"/>
    <s v="Ton"/>
    <s v="SIC"/>
    <n v="68539.244952467285"/>
    <n v="5.0716143199500109E-2"/>
    <d v="2010-01-01T00:00:00"/>
    <b v="1"/>
    <b v="0"/>
    <x v="0"/>
  </r>
  <r>
    <x v="12"/>
    <n v="2"/>
    <s v="Febrero"/>
    <s v="Guacolda"/>
    <s v="Guacolda 5"/>
    <m/>
    <s v="Carbón"/>
    <n v="83727"/>
    <n v="27713.590851259843"/>
    <s v="Ton"/>
    <s v="SIC"/>
    <n v="72988.286535692401"/>
    <n v="5.4008245850935187E-2"/>
    <d v="2015-01-01T00:00:00"/>
    <b v="0"/>
    <b v="0"/>
    <x v="1"/>
  </r>
  <r>
    <x v="12"/>
    <n v="2"/>
    <s v="Febrero"/>
    <s v="Hornitos"/>
    <s v="Termoeléctrica Hornitos"/>
    <s v="CTH"/>
    <s v="Carbón"/>
    <n v="72160.139999999985"/>
    <n v="27517.270431216166"/>
    <s v="Ton"/>
    <s v="SING"/>
    <n v="72471.244512958481"/>
    <n v="5.3625656616354073E-2"/>
    <d v="2011-08-05T00:00:00"/>
    <b v="0"/>
    <b v="0"/>
    <x v="1"/>
  </r>
  <r>
    <x v="12"/>
    <n v="3"/>
    <s v="Marzo"/>
    <s v="Aes Gener"/>
    <s v="Campiche"/>
    <m/>
    <s v="Carbón"/>
    <n v="179265"/>
    <n v="64033"/>
    <s v="Ton"/>
    <s v="SIC"/>
    <n v="168641.40691200001"/>
    <n v="0.12478751040000001"/>
    <d v="2013-03-15T00:00:00"/>
    <b v="0"/>
    <b v="0"/>
    <x v="1"/>
  </r>
  <r>
    <x v="12"/>
    <n v="3"/>
    <s v="Marzo"/>
    <s v="Aes Gener"/>
    <s v="Termoeléctrica Norgener"/>
    <s v="NTO1"/>
    <s v="Carbón"/>
    <n v="5465"/>
    <n v="2174"/>
    <s v="Ton"/>
    <s v="SING"/>
    <n v="5725.5855359999996"/>
    <n v="4.2366912E-3"/>
    <d v="1997-04-07T00:00:00"/>
    <b v="1"/>
    <b v="0"/>
    <x v="0"/>
  </r>
  <r>
    <x v="12"/>
    <n v="3"/>
    <s v="Marzo"/>
    <s v="Aes Gener"/>
    <s v="Termoeléctrica Norgener"/>
    <s v="NTO2"/>
    <s v="Carbón"/>
    <n v="89523"/>
    <n v="34709"/>
    <s v="Ton"/>
    <s v="SING"/>
    <n v="91411.843775999994"/>
    <n v="6.7640899200000007E-2"/>
    <d v="1997-04-07T00:00:00"/>
    <b v="1"/>
    <b v="0"/>
    <x v="0"/>
  </r>
  <r>
    <x v="12"/>
    <n v="3"/>
    <s v="Marzo"/>
    <s v="Aes Gener"/>
    <s v="Ventanas 1"/>
    <m/>
    <s v="Carbón"/>
    <n v="37722"/>
    <n v="14794"/>
    <s v="Ton"/>
    <s v="SIC"/>
    <n v="38962.425215999996"/>
    <n v="2.8830547200000001E-2"/>
    <d v="1964-01-01T00:00:00"/>
    <b v="1"/>
    <b v="0"/>
    <x v="0"/>
  </r>
  <r>
    <x v="12"/>
    <n v="3"/>
    <s v="Marzo"/>
    <s v="Aes Gener"/>
    <s v="Ventanas 2"/>
    <m/>
    <s v="Carbón"/>
    <n v="109523"/>
    <n v="41220"/>
    <s v="Ton"/>
    <s v="SIC"/>
    <n v="108559.63008"/>
    <n v="8.0329536000000021E-2"/>
    <d v="1977-01-01T00:00:00"/>
    <b v="1"/>
    <b v="0"/>
    <x v="0"/>
  </r>
  <r>
    <x v="12"/>
    <n v="3"/>
    <s v="Marzo"/>
    <s v="Andina"/>
    <s v="Termoeléctrica Andina"/>
    <s v="CTA"/>
    <s v="Carbón"/>
    <n v="93827"/>
    <n v="35247"/>
    <s v="Ton"/>
    <s v="SING"/>
    <n v="92828.755007999993"/>
    <n v="6.8689353600000003E-2"/>
    <d v="2011-07-15T00:00:00"/>
    <b v="0"/>
    <b v="0"/>
    <x v="1"/>
  </r>
  <r>
    <x v="12"/>
    <n v="3"/>
    <s v="Marzo"/>
    <s v="Angamos"/>
    <s v="Termoeléctrica Angamos"/>
    <s v="ANG1"/>
    <s v="Carbón"/>
    <n v="191442"/>
    <n v="71918"/>
    <s v="Ton"/>
    <s v="SING"/>
    <n v="189407.84755199999"/>
    <n v="0.14015379840000003"/>
    <d v="2011-04-11T00:00:00"/>
    <b v="0"/>
    <b v="1"/>
    <x v="2"/>
  </r>
  <r>
    <x v="12"/>
    <n v="3"/>
    <s v="Marzo"/>
    <s v="Angamos"/>
    <s v="Termoeléctrica Angamos"/>
    <s v="ANG2"/>
    <s v="Carbón"/>
    <n v="193332"/>
    <n v="72018"/>
    <s v="Ton"/>
    <s v="SING"/>
    <n v="189671.21395199999"/>
    <n v="0.14034867840000001"/>
    <d v="2011-04-11T00:00:00"/>
    <b v="0"/>
    <b v="1"/>
    <x v="2"/>
  </r>
  <r>
    <x v="12"/>
    <n v="3"/>
    <s v="Marzo"/>
    <s v="Cochrane"/>
    <s v="Cochrane"/>
    <s v="CCH1"/>
    <s v="Carbón"/>
    <n v="164285"/>
    <n v="59729"/>
    <s v="Ton"/>
    <s v="SING"/>
    <n v="157306.11705599999"/>
    <n v="0.11639987520000002"/>
    <d v="2016-07-09T00:00:00"/>
    <b v="0"/>
    <b v="0"/>
    <x v="1"/>
  </r>
  <r>
    <x v="12"/>
    <n v="3"/>
    <s v="Marzo"/>
    <s v="Cochrane"/>
    <s v="Cochrane"/>
    <s v="CCH2"/>
    <s v="Carbón"/>
    <n v="166810"/>
    <n v="60651"/>
    <s v="Ton"/>
    <s v="SING"/>
    <n v="159734.35526399998"/>
    <n v="0.11819666880000002"/>
    <d v="2016-07-09T00:00:00"/>
    <b v="0"/>
    <b v="0"/>
    <x v="1"/>
  </r>
  <r>
    <x v="12"/>
    <n v="3"/>
    <s v="Marzo"/>
    <s v="Colbún"/>
    <s v="Santa María"/>
    <m/>
    <s v="Carbón"/>
    <n v="234527"/>
    <n v="76304"/>
    <s v="Ton"/>
    <s v="SIC"/>
    <n v="200959.09785599998"/>
    <n v="0.1487012352"/>
    <d v="2012-08-15T00:00:00"/>
    <b v="0"/>
    <b v="0"/>
    <x v="1"/>
  </r>
  <r>
    <x v="12"/>
    <n v="3"/>
    <s v="Marzo"/>
    <s v="E-Cl"/>
    <s v="IEM"/>
    <s v="IEM"/>
    <s v="Carbón"/>
    <n v="231863"/>
    <n v="81050"/>
    <s v="Ton"/>
    <s v="SING"/>
    <n v="213458.46719999996"/>
    <n v="0.15795024000000002"/>
    <d v="2019-05-16T00:00:00"/>
    <b v="0"/>
    <b v="0"/>
    <x v="1"/>
  </r>
  <r>
    <x v="12"/>
    <n v="3"/>
    <s v="Marzo"/>
    <s v="E-Cl"/>
    <s v="Termoeléctrica Mejillones"/>
    <s v="CTM2"/>
    <s v="Carbón"/>
    <n v="47640"/>
    <n v="19713"/>
    <s v="Ton"/>
    <s v="SING"/>
    <n v="51917.418431999999"/>
    <n v="3.8416694400000007E-2"/>
    <d v="1998-03-31T00:00:00"/>
    <b v="1"/>
    <b v="0"/>
    <x v="0"/>
  </r>
  <r>
    <x v="12"/>
    <n v="3"/>
    <s v="Marzo"/>
    <s v="E-Cl"/>
    <s v="Termoeléctrica Mejillones"/>
    <s v="CTM1"/>
    <s v="Carbón"/>
    <n v="46851"/>
    <n v="19726"/>
    <s v="Ton"/>
    <s v="SING"/>
    <n v="51951.656063999995"/>
    <n v="3.84420288E-2"/>
    <d v="1998-03-31T00:00:00"/>
    <b v="1"/>
    <b v="0"/>
    <x v="0"/>
  </r>
  <r>
    <x v="12"/>
    <n v="3"/>
    <s v="Marzo"/>
    <s v="E-Cl"/>
    <s v="Termoeléctrica Tocopilla"/>
    <s v="U14"/>
    <s v="Carbón"/>
    <n v="25544"/>
    <n v="10613"/>
    <s v="Ton"/>
    <s v="SING"/>
    <n v="27951.076031999997"/>
    <n v="2.06826144E-2"/>
    <d v="1993-01-01T00:00:00"/>
    <b v="1"/>
    <b v="0"/>
    <x v="0"/>
  </r>
  <r>
    <x v="12"/>
    <n v="3"/>
    <s v="Marzo"/>
    <s v="E-Cl"/>
    <s v="Termoeléctrica Tocopilla"/>
    <s v="U15"/>
    <s v="Carbón"/>
    <n v="19901"/>
    <n v="7768"/>
    <s v="Ton"/>
    <s v="SING"/>
    <n v="20458.301951999998"/>
    <n v="1.5138278400000003E-2"/>
    <d v="1993-01-01T00:00:00"/>
    <b v="1"/>
    <b v="0"/>
    <x v="0"/>
  </r>
  <r>
    <x v="12"/>
    <n v="3"/>
    <s v="Marzo"/>
    <s v="Eléctrica Ventanas"/>
    <s v="Nueva Ventanas"/>
    <m/>
    <s v="Carbón"/>
    <n v="159111"/>
    <n v="55347"/>
    <s v="Ton"/>
    <s v="SIC"/>
    <n v="145765.40140800001"/>
    <n v="0.10786023360000002"/>
    <d v="2010-02-11T00:00:00"/>
    <b v="1"/>
    <b v="0"/>
    <x v="0"/>
  </r>
  <r>
    <x v="12"/>
    <n v="3"/>
    <s v="Marzo"/>
    <s v="Enel"/>
    <s v="Bocamina"/>
    <m/>
    <s v="Carbón"/>
    <n v="21123"/>
    <n v="7545"/>
    <s v="Ton"/>
    <s v="SIC"/>
    <n v="19870.994879999998"/>
    <n v="1.4703696E-2"/>
    <d v="1970-01-01T00:00:00"/>
    <b v="1"/>
    <b v="0"/>
    <x v="0"/>
  </r>
  <r>
    <x v="12"/>
    <n v="3"/>
    <s v="Marzo"/>
    <s v="Enel"/>
    <s v="Bocamina II"/>
    <m/>
    <s v="Carbón"/>
    <n v="69037"/>
    <n v="24033"/>
    <s v="Ton"/>
    <s v="SIC"/>
    <n v="63294.846911999994"/>
    <n v="4.6835510400000002E-2"/>
    <d v="2012-10-28T00:00:00"/>
    <b v="0"/>
    <b v="0"/>
    <x v="1"/>
  </r>
  <r>
    <x v="12"/>
    <n v="3"/>
    <s v="Marzo"/>
    <s v="Guacolda"/>
    <s v="Guacolda 1"/>
    <m/>
    <s v="Carbón"/>
    <n v="84459"/>
    <n v="31534"/>
    <s v="Ton"/>
    <s v="SIC"/>
    <n v="83049.960575999998"/>
    <n v="6.1453459200000005E-2"/>
    <d v="1995-01-01T00:00:00"/>
    <b v="1"/>
    <b v="0"/>
    <x v="0"/>
  </r>
  <r>
    <x v="12"/>
    <n v="3"/>
    <s v="Marzo"/>
    <s v="Guacolda"/>
    <s v="Guacolda 2"/>
    <m/>
    <s v="Carbón"/>
    <n v="71927"/>
    <n v="27316"/>
    <s v="Ton"/>
    <s v="SIC"/>
    <n v="71941.165823999996"/>
    <n v="5.3233420800000007E-2"/>
    <d v="1996-01-01T00:00:00"/>
    <b v="1"/>
    <b v="0"/>
    <x v="0"/>
  </r>
  <r>
    <x v="12"/>
    <n v="3"/>
    <s v="Marzo"/>
    <s v="Guacolda"/>
    <s v="Guacolda 3"/>
    <m/>
    <s v="Carbón"/>
    <n v="101310"/>
    <n v="34113"/>
    <s v="Ton"/>
    <s v="SIC"/>
    <n v="89842.180031999989"/>
    <n v="6.6479414400000006E-2"/>
    <d v="2009-01-01T00:00:00"/>
    <b v="1"/>
    <b v="0"/>
    <x v="0"/>
  </r>
  <r>
    <x v="12"/>
    <n v="3"/>
    <s v="Marzo"/>
    <s v="Guacolda"/>
    <s v="Guacolda 4"/>
    <m/>
    <s v="Carbón"/>
    <n v="87870"/>
    <n v="30411"/>
    <s v="Ton"/>
    <s v="SIC"/>
    <n v="80092.355903999996"/>
    <n v="5.9264956800000004E-2"/>
    <d v="2010-01-01T00:00:00"/>
    <b v="1"/>
    <b v="0"/>
    <x v="0"/>
  </r>
  <r>
    <x v="12"/>
    <n v="3"/>
    <s v="Marzo"/>
    <s v="Guacolda"/>
    <s v="Guacolda 5"/>
    <m/>
    <s v="Carbón"/>
    <n v="100095"/>
    <n v="33131"/>
    <s v="Ton"/>
    <s v="SIC"/>
    <n v="87255.921983999986"/>
    <n v="6.4565692800000005E-2"/>
    <d v="2015-01-01T00:00:00"/>
    <b v="0"/>
    <b v="0"/>
    <x v="1"/>
  </r>
  <r>
    <x v="12"/>
    <n v="3"/>
    <s v="Marzo"/>
    <s v="Hornitos"/>
    <s v="Termoeléctrica Hornitos"/>
    <s v="CTH"/>
    <s v="Carbón"/>
    <n v="52108"/>
    <n v="19871"/>
    <s v="Ton"/>
    <s v="SING"/>
    <n v="52333.537344000004"/>
    <n v="3.8724604800000006E-2"/>
    <d v="2011-08-05T00:00:00"/>
    <b v="0"/>
    <b v="0"/>
    <x v="1"/>
  </r>
  <r>
    <x v="12"/>
    <n v="4"/>
    <s v="Abril"/>
    <s v="Aes Gener"/>
    <s v="Campiche"/>
    <m/>
    <s v="Carbón"/>
    <n v="166900"/>
    <n v="59616.679999999993"/>
    <s v="Ton"/>
    <s v="SIC"/>
    <n v="157010.30391551997"/>
    <n v="0.11618098598400001"/>
    <d v="2013-03-15T00:00:00"/>
    <b v="0"/>
    <b v="0"/>
    <x v="1"/>
  </r>
  <r>
    <x v="12"/>
    <n v="4"/>
    <s v="Abril"/>
    <s v="Aes Gener"/>
    <s v="Termoeléctrica Norgener"/>
    <s v="NTO1"/>
    <s v="Carbón"/>
    <n v="56868.165399999983"/>
    <n v="22619.558304178288"/>
    <s v="Ton"/>
    <s v="SING"/>
    <n v="59572.316401615404"/>
    <n v="4.4080995223182658E-2"/>
    <d v="1997-04-07T00:00:00"/>
    <b v="1"/>
    <b v="0"/>
    <x v="0"/>
  </r>
  <r>
    <x v="12"/>
    <n v="4"/>
    <s v="Abril"/>
    <s v="Aes Gener"/>
    <s v="Termoeléctrica Norgener"/>
    <s v="NTO2"/>
    <s v="Carbón"/>
    <n v="70854.247099999993"/>
    <n v="27470.678204321681"/>
    <s v="Ton"/>
    <s v="SING"/>
    <n v="72348.536242306654"/>
    <n v="5.3534857684582091E-2"/>
    <d v="1997-04-07T00:00:00"/>
    <b v="1"/>
    <b v="0"/>
    <x v="0"/>
  </r>
  <r>
    <x v="12"/>
    <n v="4"/>
    <s v="Abril"/>
    <s v="Aes Gener"/>
    <s v="Ventanas 1"/>
    <m/>
    <s v="Carbón"/>
    <n v="3903"/>
    <n v="1530.6590249999997"/>
    <s v="Ton"/>
    <s v="SIC"/>
    <n v="4031.2415704175987"/>
    <n v="2.9829483079199999E-3"/>
    <d v="1964-01-01T00:00:00"/>
    <b v="1"/>
    <b v="0"/>
    <x v="0"/>
  </r>
  <r>
    <x v="12"/>
    <n v="4"/>
    <s v="Abril"/>
    <s v="Aes Gener"/>
    <s v="Ventanas 2"/>
    <m/>
    <s v="Carbón"/>
    <n v="88737"/>
    <n v="33396.702372"/>
    <s v="Ton"/>
    <s v="SIC"/>
    <n v="87955.692755851007"/>
    <n v="6.5083493582553609E-2"/>
    <d v="1977-01-01T00:00:00"/>
    <b v="1"/>
    <b v="0"/>
    <x v="0"/>
  </r>
  <r>
    <x v="12"/>
    <n v="4"/>
    <s v="Abril"/>
    <s v="Andina"/>
    <s v="Termoeléctrica Andina"/>
    <s v="CTA"/>
    <s v="Carbón"/>
    <n v="73400.600000000006"/>
    <n v="27573.828598062526"/>
    <s v="Ton"/>
    <s v="SING"/>
    <n v="72620.199720887744"/>
    <n v="5.3735877171904256E-2"/>
    <d v="2011-07-15T00:00:00"/>
    <b v="0"/>
    <b v="0"/>
    <x v="1"/>
  </r>
  <r>
    <x v="12"/>
    <n v="4"/>
    <s v="Abril"/>
    <s v="Angamos"/>
    <s v="Termoeléctrica Angamos"/>
    <s v="ANG2"/>
    <s v="Carbón"/>
    <n v="189422.5674"/>
    <n v="70562.128231458497"/>
    <s v="Ton"/>
    <s v="SING"/>
    <n v="185836.93688657592"/>
    <n v="0.13751147549746634"/>
    <d v="2011-04-11T00:00:00"/>
    <b v="0"/>
    <b v="1"/>
    <x v="2"/>
  </r>
  <r>
    <x v="12"/>
    <n v="4"/>
    <s v="Abril"/>
    <s v="Angamos"/>
    <s v="Termoeléctrica Angamos"/>
    <s v="ANG1"/>
    <s v="Carbón"/>
    <n v="185635.89219999997"/>
    <n v="69736.769811686594"/>
    <s v="Ton"/>
    <s v="SING"/>
    <n v="183663.22012932575"/>
    <n v="0.13590301700901483"/>
    <d v="2011-04-11T00:00:00"/>
    <b v="0"/>
    <b v="1"/>
    <x v="2"/>
  </r>
  <r>
    <x v="12"/>
    <n v="4"/>
    <s v="Abril"/>
    <s v="Cochrane"/>
    <s v="Cochrane"/>
    <s v="CCH1"/>
    <s v="Carbón"/>
    <n v="159584.85180000003"/>
    <n v="58019.897969557293"/>
    <s v="Ton"/>
    <s v="SING"/>
    <n v="152804.91656609613"/>
    <n v="0.11306917716307327"/>
    <d v="2016-07-09T00:00:00"/>
    <b v="0"/>
    <b v="0"/>
    <x v="1"/>
  </r>
  <r>
    <x v="12"/>
    <n v="4"/>
    <s v="Abril"/>
    <s v="Cochrane"/>
    <s v="Cochrane"/>
    <s v="CCH2"/>
    <s v="Carbón"/>
    <n v="157308.43049999999"/>
    <n v="57195.973747673102"/>
    <s v="Ton"/>
    <s v="SING"/>
    <n v="150634.97700419172"/>
    <n v="0.11146351363946536"/>
    <d v="2016-07-09T00:00:00"/>
    <b v="0"/>
    <b v="0"/>
    <x v="1"/>
  </r>
  <r>
    <x v="12"/>
    <n v="4"/>
    <s v="Abril"/>
    <s v="Colbún"/>
    <s v="Santa María"/>
    <m/>
    <s v="Carbón"/>
    <n v="221213"/>
    <n v="71972.445916799988"/>
    <s v="Ton"/>
    <s v="SIC"/>
    <n v="189551.23980302311"/>
    <n v="0.14025990260265983"/>
    <d v="2012-08-15T00:00:00"/>
    <b v="0"/>
    <b v="0"/>
    <x v="1"/>
  </r>
  <r>
    <x v="12"/>
    <n v="4"/>
    <s v="Abril"/>
    <s v="E-Cl"/>
    <s v="IEM"/>
    <s v="IEM"/>
    <s v="Carbón"/>
    <n v="227881.96000000002"/>
    <n v="79658.20261606299"/>
    <s v="Ton"/>
    <s v="SING"/>
    <n v="209792.94053463091"/>
    <n v="0.15523790525818359"/>
    <d v="2019-05-16T00:00:00"/>
    <b v="0"/>
    <b v="0"/>
    <x v="1"/>
  </r>
  <r>
    <x v="12"/>
    <n v="4"/>
    <s v="Abril"/>
    <s v="E-Cl"/>
    <s v="Termoeléctrica Mejillones"/>
    <s v="CTM2"/>
    <s v="Carbón"/>
    <n v="23720.52"/>
    <n v="9815.0655590551178"/>
    <s v="Ton"/>
    <s v="SING"/>
    <n v="25849.584820523338"/>
    <n v="1.9127599761486615E-2"/>
    <d v="1998-03-31T00:00:00"/>
    <b v="1"/>
    <b v="0"/>
    <x v="0"/>
  </r>
  <r>
    <x v="12"/>
    <n v="4"/>
    <s v="Abril"/>
    <s v="E-Cl"/>
    <s v="Termoeléctrica Mejillones"/>
    <s v="CTM1"/>
    <s v="Carbón"/>
    <n v="6358.5999999999995"/>
    <n v="2677.2209385826773"/>
    <s v="Ton"/>
    <s v="SING"/>
    <n v="7050.9004059914078"/>
    <n v="5.2173681651099214E-3"/>
    <d v="1998-03-31T00:00:00"/>
    <b v="1"/>
    <b v="0"/>
    <x v="0"/>
  </r>
  <r>
    <x v="12"/>
    <n v="4"/>
    <s v="Abril"/>
    <s v="E-Cl"/>
    <s v="Termoeléctrica Tocopilla"/>
    <s v="U15"/>
    <s v="Carbón"/>
    <n v="12187.13"/>
    <n v="4757.1542653030274"/>
    <s v="Ton"/>
    <s v="SING"/>
    <n v="12528.745930975032"/>
    <n v="9.27074223222254E-3"/>
    <d v="1993-01-01T00:00:00"/>
    <b v="1"/>
    <b v="0"/>
    <x v="0"/>
  </r>
  <r>
    <x v="12"/>
    <n v="4"/>
    <s v="Abril"/>
    <s v="E-Cl"/>
    <s v="Termoeléctrica Tocopilla"/>
    <s v="U14"/>
    <s v="Carbón"/>
    <n v="5416.83"/>
    <n v="2250.6240161693554"/>
    <s v="Ton"/>
    <s v="SING"/>
    <n v="5927.3874489206482"/>
    <n v="4.3860160827108394E-3"/>
    <d v="1993-01-01T00:00:00"/>
    <b v="1"/>
    <b v="0"/>
    <x v="0"/>
  </r>
  <r>
    <x v="12"/>
    <n v="4"/>
    <s v="Abril"/>
    <s v="Eléctrica Ventanas"/>
    <s v="Nueva Ventanas"/>
    <m/>
    <s v="Carbón"/>
    <n v="175116"/>
    <n v="60914.450832000002"/>
    <s v="Ton"/>
    <s v="SIC"/>
    <n v="160428.19623600843"/>
    <n v="0.11871008178140162"/>
    <d v="2010-02-11T00:00:00"/>
    <b v="1"/>
    <b v="0"/>
    <x v="0"/>
  </r>
  <r>
    <x v="12"/>
    <n v="4"/>
    <s v="Abril"/>
    <s v="Enel"/>
    <s v="Bocamina"/>
    <m/>
    <s v="Carbón"/>
    <n v="60031"/>
    <n v="21443.073199999999"/>
    <s v="Ton"/>
    <s v="SIC"/>
    <n v="56473.849936204795"/>
    <n v="4.1788261052160006E-2"/>
    <d v="1970-01-01T00:00:00"/>
    <b v="1"/>
    <b v="0"/>
    <x v="0"/>
  </r>
  <r>
    <x v="12"/>
    <n v="4"/>
    <s v="Abril"/>
    <s v="Enel"/>
    <s v="Bocamina II"/>
    <m/>
    <s v="Carbón"/>
    <n v="113288"/>
    <n v="39437.170368402512"/>
    <s v="Ton"/>
    <s v="SIC"/>
    <n v="103864.25586112843"/>
    <n v="7.6855157613942834E-2"/>
    <d v="2012-10-28T00:00:00"/>
    <b v="0"/>
    <b v="0"/>
    <x v="1"/>
  </r>
  <r>
    <x v="12"/>
    <n v="4"/>
    <s v="Abril"/>
    <s v="Guacolda"/>
    <s v="Guacolda 1"/>
    <m/>
    <s v="Carbón"/>
    <n v="88513"/>
    <n v="33047.659729763778"/>
    <s v="Ton"/>
    <s v="SIC"/>
    <n v="87036.43171452859"/>
    <n v="6.4403279281363648E-2"/>
    <d v="1995-01-01T00:00:00"/>
    <b v="1"/>
    <b v="0"/>
    <x v="0"/>
  </r>
  <r>
    <x v="12"/>
    <n v="4"/>
    <s v="Abril"/>
    <s v="Guacolda"/>
    <s v="Guacolda 2"/>
    <m/>
    <s v="Carbón"/>
    <n v="88366"/>
    <n v="33559.18025511811"/>
    <s v="Ton"/>
    <s v="SIC"/>
    <n v="88383.604907415385"/>
    <n v="6.5400130481174185E-2"/>
    <d v="1996-01-01T00:00:00"/>
    <b v="1"/>
    <b v="0"/>
    <x v="0"/>
  </r>
  <r>
    <x v="12"/>
    <n v="4"/>
    <s v="Abril"/>
    <s v="Guacolda"/>
    <s v="Guacolda 3"/>
    <m/>
    <s v="Carbón"/>
    <n v="88386"/>
    <n v="29761.598382047247"/>
    <s v="Ton"/>
    <s v="SIC"/>
    <n v="78382.050241256075"/>
    <n v="5.7999402926933674E-2"/>
    <d v="2009-01-01T00:00:00"/>
    <b v="1"/>
    <b v="0"/>
    <x v="0"/>
  </r>
  <r>
    <x v="12"/>
    <n v="4"/>
    <s v="Abril"/>
    <s v="Guacolda"/>
    <s v="Guacolda 4"/>
    <m/>
    <s v="Carbón"/>
    <n v="45901"/>
    <n v="15885.699991653546"/>
    <s v="Ton"/>
    <s v="SIC"/>
    <n v="41837.596182818241"/>
    <n v="3.0958052143734434E-2"/>
    <d v="2010-01-01T00:00:00"/>
    <b v="1"/>
    <b v="0"/>
    <x v="0"/>
  </r>
  <r>
    <x v="12"/>
    <n v="4"/>
    <s v="Abril"/>
    <s v="Guacolda"/>
    <s v="Guacolda 5"/>
    <m/>
    <s v="Carbón"/>
    <n v="107172"/>
    <n v="35473.872928818899"/>
    <s v="Ton"/>
    <s v="SIC"/>
    <n v="93426.262073204896"/>
    <n v="6.9131483563682275E-2"/>
    <d v="2015-01-01T00:00:00"/>
    <b v="0"/>
    <b v="0"/>
    <x v="1"/>
  </r>
  <r>
    <x v="12"/>
    <n v="4"/>
    <s v="Abril"/>
    <s v="Hornitos"/>
    <s v="Termoeléctrica Hornitos"/>
    <s v="CTH"/>
    <s v="Carbón"/>
    <n v="60770.87"/>
    <n v="23174.129985477884"/>
    <s v="Ton"/>
    <s v="SING"/>
    <n v="61032.871874073622"/>
    <n v="4.5161744515699306E-2"/>
    <d v="2011-08-05T00:00:00"/>
    <b v="0"/>
    <b v="0"/>
    <x v="1"/>
  </r>
  <r>
    <x v="12"/>
    <n v="5"/>
    <s v="Mayo"/>
    <s v="Aes Gener"/>
    <s v="Campiche"/>
    <m/>
    <s v="Carbón"/>
    <n v="126743"/>
    <n v="45272.599599999994"/>
    <s v="Ton"/>
    <s v="SIC"/>
    <n v="119232.81575293439"/>
    <n v="8.8227242100479997E-2"/>
    <d v="2013-03-15T00:00:00"/>
    <b v="0"/>
    <b v="0"/>
    <x v="1"/>
  </r>
  <r>
    <x v="12"/>
    <n v="5"/>
    <s v="Mayo"/>
    <s v="Aes Gener"/>
    <s v="Termoeléctrica Norgener"/>
    <s v="NTO2"/>
    <s v="Carbón"/>
    <n v="87661.681700000001"/>
    <n v="33987.036026671361"/>
    <s v="Ton"/>
    <s v="SING"/>
    <n v="89510.433250147398"/>
    <n v="6.6233935808777164E-2"/>
    <d v="1997-04-07T00:00:00"/>
    <b v="1"/>
    <b v="0"/>
    <x v="0"/>
  </r>
  <r>
    <x v="12"/>
    <n v="5"/>
    <s v="Mayo"/>
    <s v="Aes Gener"/>
    <s v="Termoeléctrica Norgener"/>
    <s v="NTO1"/>
    <s v="Carbón"/>
    <n v="88590.306500000021"/>
    <n v="35237.176880367166"/>
    <s v="Ton"/>
    <s v="SING"/>
    <n v="92802.884211455297"/>
    <n v="6.867021030445955E-2"/>
    <d v="1997-04-07T00:00:00"/>
    <b v="1"/>
    <b v="0"/>
    <x v="0"/>
  </r>
  <r>
    <x v="12"/>
    <n v="5"/>
    <s v="Mayo"/>
    <s v="Aes Gener"/>
    <s v="Ventanas 2"/>
    <m/>
    <s v="Carbón"/>
    <n v="86860"/>
    <n v="32690.282160000002"/>
    <s v="Ton"/>
    <s v="SIC"/>
    <n v="86095.219274634233"/>
    <n v="6.3706821873408009E-2"/>
    <d v="1977-01-01T00:00:00"/>
    <b v="1"/>
    <b v="0"/>
    <x v="0"/>
  </r>
  <r>
    <x v="12"/>
    <n v="5"/>
    <s v="Mayo"/>
    <s v="Andina"/>
    <s v="Termoeléctrica Andina"/>
    <s v="CTA"/>
    <s v="Carbón"/>
    <n v="92652.29"/>
    <n v="34805.960219371264"/>
    <s v="Ton"/>
    <s v="SING"/>
    <n v="91667.204415190194"/>
    <n v="6.782985527551072E-2"/>
    <d v="2011-07-15T00:00:00"/>
    <b v="0"/>
    <b v="0"/>
    <x v="1"/>
  </r>
  <r>
    <x v="12"/>
    <n v="5"/>
    <s v="Mayo"/>
    <s v="Angamos"/>
    <s v="Termoeléctrica Angamos"/>
    <s v="ANG1"/>
    <s v="Carbón"/>
    <n v="184352.30619999999"/>
    <n v="69254.572428655403"/>
    <s v="Ton"/>
    <s v="SING"/>
    <n v="182393.27424074229"/>
    <n v="0.13496331074896367"/>
    <d v="2011-04-11T00:00:00"/>
    <b v="0"/>
    <b v="1"/>
    <x v="2"/>
  </r>
  <r>
    <x v="12"/>
    <n v="5"/>
    <s v="Mayo"/>
    <s v="Angamos"/>
    <s v="Termoeléctrica Angamos"/>
    <s v="ANG2"/>
    <s v="Carbón"/>
    <n v="187431.70630000005"/>
    <n v="69820.509119451788"/>
    <s v="Ton"/>
    <s v="SING"/>
    <n v="183883.76132957186"/>
    <n v="0.13606620817198764"/>
    <d v="2011-04-11T00:00:00"/>
    <b v="0"/>
    <b v="1"/>
    <x v="2"/>
  </r>
  <r>
    <x v="12"/>
    <n v="5"/>
    <s v="Mayo"/>
    <s v="Cochrane"/>
    <s v="Cochrane"/>
    <s v="CCH1"/>
    <s v="Carbón"/>
    <n v="159198.9503"/>
    <n v="57879.596647697741"/>
    <s v="Ton"/>
    <s v="SING"/>
    <n v="152435.41002556222"/>
    <n v="0.11279575794703336"/>
    <d v="2016-07-09T00:00:00"/>
    <b v="0"/>
    <b v="0"/>
    <x v="1"/>
  </r>
  <r>
    <x v="12"/>
    <n v="5"/>
    <s v="Mayo"/>
    <s v="Cochrane"/>
    <s v="Cochrane"/>
    <s v="CCH2"/>
    <s v="Carbón"/>
    <n v="158907.56660000005"/>
    <n v="57777.405690664607"/>
    <s v="Ton"/>
    <s v="SING"/>
    <n v="152166.27338089852"/>
    <n v="0.1125966082099672"/>
    <d v="2016-07-09T00:00:00"/>
    <b v="0"/>
    <b v="0"/>
    <x v="1"/>
  </r>
  <r>
    <x v="12"/>
    <n v="5"/>
    <s v="Mayo"/>
    <s v="Colbún"/>
    <s v="Santa María"/>
    <m/>
    <s v="Carbón"/>
    <n v="227142"/>
    <n v="73901.467411199992"/>
    <s v="Ton"/>
    <s v="SIC"/>
    <n v="194631.63426805064"/>
    <n v="0.14401917969094657"/>
    <d v="2012-08-15T00:00:00"/>
    <b v="0"/>
    <b v="0"/>
    <x v="1"/>
  </r>
  <r>
    <x v="12"/>
    <n v="5"/>
    <s v="Mayo"/>
    <s v="E-Cl"/>
    <s v="IEM"/>
    <s v="IEM"/>
    <s v="Carbón"/>
    <n v="193524.48000000004"/>
    <n v="67648.234371023631"/>
    <s v="Ton"/>
    <s v="SING"/>
    <n v="178162.71952652757"/>
    <n v="0.13183287914225086"/>
    <d v="2019-05-16T00:00:00"/>
    <b v="0"/>
    <b v="0"/>
    <x v="1"/>
  </r>
  <r>
    <x v="12"/>
    <n v="5"/>
    <s v="Mayo"/>
    <s v="E-Cl"/>
    <s v="Termoeléctrica Mejillones"/>
    <s v="CTM1"/>
    <s v="Carbón"/>
    <n v="9928.1"/>
    <n v="4180.1209700787404"/>
    <s v="Ton"/>
    <s v="SING"/>
    <n v="11009.034114541455"/>
    <n v="8.1462197464894498E-3"/>
    <d v="1998-03-31T00:00:00"/>
    <b v="1"/>
    <b v="0"/>
    <x v="0"/>
  </r>
  <r>
    <x v="12"/>
    <n v="5"/>
    <s v="Mayo"/>
    <s v="E-Cl"/>
    <s v="Termoeléctrica Mejillones"/>
    <s v="CTM2"/>
    <s v="Carbón"/>
    <n v="49034.400000000009"/>
    <n v="20289.430866141734"/>
    <s v="Ton"/>
    <s v="SING"/>
    <n v="53435.543652646295"/>
    <n v="3.9540042871937013E-2"/>
    <d v="1998-03-31T00:00:00"/>
    <b v="1"/>
    <b v="0"/>
    <x v="0"/>
  </r>
  <r>
    <x v="12"/>
    <n v="5"/>
    <s v="Mayo"/>
    <s v="Eléctrica Ventanas"/>
    <s v="Nueva Ventanas"/>
    <m/>
    <s v="Carbón"/>
    <n v="168311"/>
    <n v="58547.317971999997"/>
    <s v="Ton"/>
    <s v="SIC"/>
    <n v="154193.9636394094"/>
    <n v="0.1140970132638336"/>
    <d v="2010-02-11T00:00:00"/>
    <b v="1"/>
    <b v="0"/>
    <x v="0"/>
  </r>
  <r>
    <x v="12"/>
    <n v="5"/>
    <s v="Mayo"/>
    <s v="Enel"/>
    <s v="Bocamina"/>
    <m/>
    <s v="Carbón"/>
    <n v="75676"/>
    <n v="27031.467199999996"/>
    <s v="Ton"/>
    <s v="SIC"/>
    <n v="71191.802031820785"/>
    <n v="5.2678923279359989E-2"/>
    <d v="1970-01-01T00:00:00"/>
    <b v="1"/>
    <b v="0"/>
    <x v="0"/>
  </r>
  <r>
    <x v="12"/>
    <n v="5"/>
    <s v="Mayo"/>
    <s v="Enel"/>
    <s v="Bocamina II"/>
    <m/>
    <s v="Carbón"/>
    <n v="242569"/>
    <n v="84441.732390835998"/>
    <s v="Ton"/>
    <s v="SIC"/>
    <n v="222391.15069537869"/>
    <n v="0.16456004808326122"/>
    <d v="2012-10-28T00:00:00"/>
    <b v="0"/>
    <b v="0"/>
    <x v="1"/>
  </r>
  <r>
    <x v="12"/>
    <n v="5"/>
    <s v="Mayo"/>
    <s v="Guacolda"/>
    <s v="Guacolda 1"/>
    <m/>
    <s v="Carbón"/>
    <n v="96031"/>
    <n v="35854.618095748025"/>
    <s v="Ton"/>
    <s v="SIC"/>
    <n v="94429.016912520121"/>
    <n v="6.9873479744993763E-2"/>
    <d v="1995-01-01T00:00:00"/>
    <b v="1"/>
    <b v="0"/>
    <x v="0"/>
  </r>
  <r>
    <x v="12"/>
    <n v="5"/>
    <s v="Mayo"/>
    <s v="Guacolda"/>
    <s v="Guacolda 2"/>
    <m/>
    <s v="Carbón"/>
    <n v="99481"/>
    <n v="37780.377192125983"/>
    <s v="Ton"/>
    <s v="SIC"/>
    <n v="99500.819317323272"/>
    <n v="7.3626399072015125E-2"/>
    <d v="1996-01-01T00:00:00"/>
    <b v="1"/>
    <b v="0"/>
    <x v="0"/>
  </r>
  <r>
    <x v="12"/>
    <n v="5"/>
    <s v="Mayo"/>
    <s v="Guacolda"/>
    <s v="Guacolda 3"/>
    <m/>
    <s v="Carbón"/>
    <n v="73420"/>
    <n v="24722.202081889765"/>
    <s v="Ton"/>
    <s v="SIC"/>
    <n v="65109.97362379812"/>
    <n v="4.817862741718678E-2"/>
    <d v="2009-01-01T00:00:00"/>
    <b v="1"/>
    <b v="0"/>
    <x v="0"/>
  </r>
  <r>
    <x v="12"/>
    <n v="5"/>
    <s v="Mayo"/>
    <s v="Guacolda"/>
    <s v="Guacolda 4"/>
    <m/>
    <s v="Carbón"/>
    <n v="42882"/>
    <n v="14840.865929763782"/>
    <s v="Ton"/>
    <s v="SIC"/>
    <n v="39085.854328045403"/>
    <n v="2.8921879523923659E-2"/>
    <d v="2010-01-01T00:00:00"/>
    <b v="1"/>
    <b v="0"/>
    <x v="0"/>
  </r>
  <r>
    <x v="12"/>
    <n v="5"/>
    <s v="Mayo"/>
    <s v="Guacolda"/>
    <s v="Guacolda 5"/>
    <m/>
    <s v="Carbón"/>
    <n v="106875"/>
    <n v="35375.566092519686"/>
    <s v="Ton"/>
    <s v="SIC"/>
    <n v="93167.354897489757"/>
    <n v="6.8939903201102368E-2"/>
    <d v="2015-01-01T00:00:00"/>
    <b v="0"/>
    <b v="0"/>
    <x v="1"/>
  </r>
  <r>
    <x v="12"/>
    <n v="5"/>
    <s v="Mayo"/>
    <s v="Hornitos"/>
    <s v="Termoeléctrica Hornitos"/>
    <s v="CTH"/>
    <s v="Carbón"/>
    <n v="84765.2"/>
    <n v="32324.035562515885"/>
    <s v="Ton"/>
    <s v="SING"/>
    <n v="85130.648795717832"/>
    <n v="6.2993080504230956E-2"/>
    <d v="2011-08-05T00:00:00"/>
    <b v="0"/>
    <b v="0"/>
    <x v="1"/>
  </r>
  <r>
    <x v="12"/>
    <n v="6"/>
    <s v="Junio"/>
    <s v="Aes Gener"/>
    <s v="Campiche"/>
    <m/>
    <s v="Carbón"/>
    <n v="118756"/>
    <n v="42419.643199999999"/>
    <s v="Ton"/>
    <s v="SIC"/>
    <n v="111719.0871886848"/>
    <n v="8.2667400668160015E-2"/>
    <d v="2013-03-15T00:00:00"/>
    <b v="0"/>
    <b v="0"/>
    <x v="1"/>
  </r>
  <r>
    <x v="12"/>
    <n v="6"/>
    <s v="Junio"/>
    <s v="Aes Gener"/>
    <s v="Termoeléctrica Norgener"/>
    <s v="NTO1"/>
    <s v="Carbón"/>
    <n v="85175.099199999997"/>
    <n v="33878.763432353844"/>
    <s v="Ton"/>
    <s v="SING"/>
    <n v="89225.279616306754"/>
    <n v="6.6022934176971179E-2"/>
    <d v="1997-04-07T00:00:00"/>
    <b v="1"/>
    <b v="0"/>
    <x v="0"/>
  </r>
  <r>
    <x v="12"/>
    <n v="6"/>
    <s v="Junio"/>
    <s v="Aes Gener"/>
    <s v="Termoeléctrica Norgener"/>
    <s v="NTO2"/>
    <s v="Carbón"/>
    <n v="57968.190599999994"/>
    <n v="22474.665602076308"/>
    <s v="Ton"/>
    <s v="SING"/>
    <n v="59190.717708226694"/>
    <n v="4.3798628325326314E-2"/>
    <d v="1997-04-07T00:00:00"/>
    <b v="1"/>
    <b v="0"/>
    <x v="0"/>
  </r>
  <r>
    <x v="12"/>
    <n v="6"/>
    <s v="Junio"/>
    <s v="Aes Gener"/>
    <s v="Ventanas 1"/>
    <m/>
    <s v="Carbón"/>
    <n v="38299"/>
    <n v="15019.910324999997"/>
    <s v="Ton"/>
    <s v="SIC"/>
    <n v="39557.39710618079"/>
    <n v="2.9270801241359994E-2"/>
    <d v="1964-01-01T00:00:00"/>
    <b v="1"/>
    <b v="0"/>
    <x v="0"/>
  </r>
  <r>
    <x v="12"/>
    <n v="6"/>
    <s v="Junio"/>
    <s v="Aes Gener"/>
    <s v="Ventanas 2"/>
    <m/>
    <s v="Carbón"/>
    <n v="25578"/>
    <n v="9626.4337680000008"/>
    <s v="Ton"/>
    <s v="SIC"/>
    <n v="25352.792063165954"/>
    <n v="1.8759994127078402E-2"/>
    <d v="1977-01-01T00:00:00"/>
    <b v="1"/>
    <b v="0"/>
    <x v="0"/>
  </r>
  <r>
    <x v="12"/>
    <n v="6"/>
    <s v="Junio"/>
    <s v="Andina"/>
    <s v="Termoeléctrica Andina"/>
    <s v="CTA"/>
    <s v="Carbón"/>
    <n v="84855.26999999999"/>
    <n v="31876.914774842666"/>
    <s v="Ton"/>
    <s v="SING"/>
    <n v="83953.082873571228"/>
    <n v="6.2121731513213395E-2"/>
    <d v="2011-07-15T00:00:00"/>
    <b v="0"/>
    <b v="0"/>
    <x v="1"/>
  </r>
  <r>
    <x v="12"/>
    <n v="6"/>
    <s v="Junio"/>
    <s v="Angamos"/>
    <s v="Termoeléctrica Angamos"/>
    <s v="ANG2"/>
    <s v="Carbón"/>
    <n v="188174.00489999994"/>
    <n v="70097.024054911497"/>
    <s v="Ton"/>
    <s v="SING"/>
    <n v="184612.00876055442"/>
    <n v="0.13660508047821154"/>
    <d v="2011-04-11T00:00:00"/>
    <b v="0"/>
    <b v="1"/>
    <x v="2"/>
  </r>
  <r>
    <x v="12"/>
    <n v="6"/>
    <s v="Junio"/>
    <s v="Angamos"/>
    <s v="Termoeléctrica Angamos"/>
    <s v="ANG1"/>
    <s v="Carbón"/>
    <n v="185410.43599999999"/>
    <n v="69652.073975468258"/>
    <s v="Ton"/>
    <s v="SING"/>
    <n v="183440.15975452762"/>
    <n v="0.13573796176339253"/>
    <d v="2011-04-11T00:00:00"/>
    <b v="0"/>
    <b v="1"/>
    <x v="2"/>
  </r>
  <r>
    <x v="12"/>
    <n v="6"/>
    <s v="Junio"/>
    <s v="Cochrane"/>
    <s v="Cochrane"/>
    <s v="CCH2"/>
    <s v="Carbón"/>
    <n v="155328.17619999999"/>
    <n v="56475.970550155238"/>
    <s v="Ton"/>
    <s v="SING"/>
    <n v="148738.73050300402"/>
    <n v="0.11006037140814252"/>
    <d v="2016-07-09T00:00:00"/>
    <b v="0"/>
    <b v="0"/>
    <x v="1"/>
  </r>
  <r>
    <x v="12"/>
    <n v="6"/>
    <s v="Junio"/>
    <s v="Cochrane"/>
    <s v="Cochrane"/>
    <s v="CCH1"/>
    <s v="Carbón"/>
    <n v="161021.92380000002"/>
    <n v="58542.370935346058"/>
    <s v="Ton"/>
    <s v="SING"/>
    <n v="154180.93480706724"/>
    <n v="0.11408737247880241"/>
    <d v="2016-07-09T00:00:00"/>
    <b v="0"/>
    <b v="0"/>
    <x v="1"/>
  </r>
  <r>
    <x v="12"/>
    <n v="6"/>
    <s v="Junio"/>
    <s v="Colbún"/>
    <s v="Santa María"/>
    <m/>
    <s v="Carbón"/>
    <n v="201356"/>
    <n v="65511.89948159999"/>
    <s v="Ton"/>
    <s v="SIC"/>
    <n v="172536.33123630856"/>
    <n v="0.12766958970974207"/>
    <d v="2012-08-15T00:00:00"/>
    <b v="0"/>
    <b v="0"/>
    <x v="1"/>
  </r>
  <r>
    <x v="12"/>
    <n v="6"/>
    <s v="Junio"/>
    <s v="E-Cl"/>
    <s v="IEM"/>
    <s v="IEM"/>
    <s v="Carbón"/>
    <n v="208480.94"/>
    <n v="72876.40039653542"/>
    <s v="Ton"/>
    <s v="SING"/>
    <n v="191931.95217394104"/>
    <n v="0.14202152909276824"/>
    <d v="2019-05-16T00:00:00"/>
    <b v="0"/>
    <b v="0"/>
    <x v="1"/>
  </r>
  <r>
    <x v="12"/>
    <n v="6"/>
    <s v="Junio"/>
    <s v="E-Cl"/>
    <s v="Termoeléctrica Mejillones"/>
    <s v="CTM1"/>
    <s v="Carbón"/>
    <n v="30502.919999999995"/>
    <n v="12842.930222362203"/>
    <s v="Ton"/>
    <s v="SING"/>
    <n v="33823.962981147328"/>
    <n v="2.5028302417339467E-2"/>
    <d v="1998-03-31T00:00:00"/>
    <b v="1"/>
    <b v="0"/>
    <x v="0"/>
  </r>
  <r>
    <x v="12"/>
    <n v="6"/>
    <s v="Junio"/>
    <s v="E-Cl"/>
    <s v="Termoeléctrica Mejillones"/>
    <s v="CTM2"/>
    <s v="Carbón"/>
    <n v="23144.999999999993"/>
    <n v="9576.9271653543274"/>
    <s v="Ton"/>
    <s v="SING"/>
    <n v="25222.408306015739"/>
    <n v="1.8663515659842513E-2"/>
    <d v="1998-03-31T00:00:00"/>
    <b v="1"/>
    <b v="0"/>
    <x v="0"/>
  </r>
  <r>
    <x v="12"/>
    <n v="6"/>
    <s v="Junio"/>
    <s v="E-Cl"/>
    <s v="Termoeléctrica Tocopilla"/>
    <s v="U15"/>
    <s v="Carbón"/>
    <n v="27144.95"/>
    <n v="10595.826472183149"/>
    <s v="Ton"/>
    <s v="SING"/>
    <n v="27905.846730035759"/>
    <n v="2.0649146628990523E-2"/>
    <d v="1993-01-01T00:00:00"/>
    <b v="1"/>
    <b v="0"/>
    <x v="0"/>
  </r>
  <r>
    <x v="12"/>
    <n v="6"/>
    <s v="Junio"/>
    <s v="Eléctrica Ventanas"/>
    <s v="Nueva Ventanas"/>
    <m/>
    <s v="Carbón"/>
    <n v="168874"/>
    <n v="58743.158647999997"/>
    <s v="Ton"/>
    <s v="SIC"/>
    <n v="154709.74217752626"/>
    <n v="0.11447866757322241"/>
    <d v="2010-02-11T00:00:00"/>
    <b v="1"/>
    <b v="0"/>
    <x v="0"/>
  </r>
  <r>
    <x v="12"/>
    <n v="6"/>
    <s v="Junio"/>
    <s v="Enel"/>
    <s v="Bocamina"/>
    <m/>
    <s v="Carbón"/>
    <n v="67843"/>
    <n v="24233.519599999996"/>
    <s v="Ton"/>
    <s v="SIC"/>
    <n v="63822.948163814384"/>
    <n v="4.7226282996479997E-2"/>
    <d v="1970-01-01T00:00:00"/>
    <b v="1"/>
    <b v="0"/>
    <x v="0"/>
  </r>
  <r>
    <x v="12"/>
    <n v="6"/>
    <s v="Junio"/>
    <s v="Enel"/>
    <s v="Bocamina II"/>
    <m/>
    <s v="Carbón"/>
    <n v="215926"/>
    <n v="75166.92367212486"/>
    <s v="Ton"/>
    <s v="SIC"/>
    <n v="197964.42086602305"/>
    <n v="0.14648530085223693"/>
    <d v="2012-10-28T00:00:00"/>
    <b v="0"/>
    <b v="0"/>
    <x v="1"/>
  </r>
  <r>
    <x v="12"/>
    <n v="6"/>
    <s v="Junio"/>
    <s v="Guacolda"/>
    <s v="Guacolda 1"/>
    <m/>
    <s v="Carbón"/>
    <n v="83746"/>
    <n v="31267.828587086609"/>
    <s v="Ton"/>
    <s v="SIC"/>
    <n v="82348.954507980859"/>
    <n v="6.0934744350514394E-2"/>
    <d v="1995-01-01T00:00:00"/>
    <b v="1"/>
    <b v="0"/>
    <x v="0"/>
  </r>
  <r>
    <x v="12"/>
    <n v="6"/>
    <s v="Junio"/>
    <s v="Guacolda"/>
    <s v="Guacolda 2"/>
    <m/>
    <s v="Carbón"/>
    <n v="80183"/>
    <n v="30451.48304094488"/>
    <s v="Ton"/>
    <s v="SIC"/>
    <n v="80198.974631547055"/>
    <n v="5.9343850150193389E-2"/>
    <d v="1996-01-01T00:00:00"/>
    <b v="1"/>
    <b v="0"/>
    <x v="0"/>
  </r>
  <r>
    <x v="12"/>
    <n v="6"/>
    <s v="Junio"/>
    <s v="Guacolda"/>
    <s v="Guacolda 3"/>
    <m/>
    <s v="Carbón"/>
    <n v="74307"/>
    <n v="25020.875375905514"/>
    <s v="Ton"/>
    <s v="SIC"/>
    <n v="65896.578726008825"/>
    <n v="4.8760681932564671E-2"/>
    <d v="2009-01-01T00:00:00"/>
    <b v="1"/>
    <b v="0"/>
    <x v="0"/>
  </r>
  <r>
    <x v="12"/>
    <n v="6"/>
    <s v="Junio"/>
    <s v="Guacolda"/>
    <s v="Guacolda 4"/>
    <m/>
    <s v="Carbón"/>
    <n v="82610"/>
    <n v="28590.176168503942"/>
    <s v="Ton"/>
    <s v="SIC"/>
    <n v="75296.91772864676"/>
    <n v="5.5716535317180488E-2"/>
    <d v="2010-01-01T00:00:00"/>
    <b v="1"/>
    <b v="0"/>
    <x v="0"/>
  </r>
  <r>
    <x v="12"/>
    <n v="6"/>
    <s v="Junio"/>
    <s v="Guacolda"/>
    <s v="Guacolda 5"/>
    <m/>
    <s v="Carbón"/>
    <n v="105573"/>
    <n v="34944.604810157478"/>
    <s v="Ton"/>
    <s v="SIC"/>
    <n v="92032.347682738575"/>
    <n v="6.8100045854034896E-2"/>
    <d v="2015-01-01T00:00:00"/>
    <b v="0"/>
    <b v="0"/>
    <x v="1"/>
  </r>
  <r>
    <x v="12"/>
    <n v="6"/>
    <s v="Junio"/>
    <s v="Hornitos"/>
    <s v="Termoeléctrica Hornitos"/>
    <s v="CTH"/>
    <s v="Carbón"/>
    <n v="61070.939999999995"/>
    <n v="23288.557525921886"/>
    <s v="Ton"/>
    <s v="SING"/>
    <n v="61334.235567949538"/>
    <n v="4.5384740906516577E-2"/>
    <d v="2011-08-05T00:00:00"/>
    <b v="0"/>
    <b v="0"/>
    <x v="1"/>
  </r>
  <r>
    <x v="12"/>
    <n v="7"/>
    <s v="Julio"/>
    <s v="Aes Gener"/>
    <s v="Campiche"/>
    <m/>
    <s v="Carbón"/>
    <n v="102580"/>
    <n v="36641.575999999994"/>
    <s v="Ton"/>
    <s v="SIC"/>
    <n v="96501.599614463979"/>
    <n v="7.1407103308799985E-2"/>
    <d v="2013-03-15T00:00:00"/>
    <b v="0"/>
    <b v="0"/>
    <x v="1"/>
  </r>
  <r>
    <x v="12"/>
    <n v="7"/>
    <s v="Julio"/>
    <s v="Aes Gener"/>
    <s v="Termoeléctrica Norgener"/>
    <s v="NTO2"/>
    <s v="Carbón"/>
    <n v="58197.079299999998"/>
    <n v="22563.407322998573"/>
    <s v="Ton"/>
    <s v="SING"/>
    <n v="59424.433583917715"/>
    <n v="4.3971568191059622E-2"/>
    <d v="1997-04-07T00:00:00"/>
    <b v="1"/>
    <b v="0"/>
    <x v="0"/>
  </r>
  <r>
    <x v="12"/>
    <n v="7"/>
    <s v="Julio"/>
    <s v="Aes Gener"/>
    <s v="Termoeléctrica Norgener"/>
    <s v="NTO1"/>
    <s v="Carbón"/>
    <n v="73817.319600000003"/>
    <n v="29361.157561632248"/>
    <s v="Ton"/>
    <s v="SING"/>
    <n v="77327.423668398624"/>
    <n v="5.7219023856108928E-2"/>
    <d v="1997-04-07T00:00:00"/>
    <b v="1"/>
    <b v="0"/>
    <x v="0"/>
  </r>
  <r>
    <x v="12"/>
    <n v="7"/>
    <s v="Julio"/>
    <s v="Aes Gener"/>
    <s v="Ventanas 2"/>
    <m/>
    <s v="Carbón"/>
    <n v="75795"/>
    <n v="28525.903020000002"/>
    <s v="Ton"/>
    <s v="SIC"/>
    <n v="75127.643851265282"/>
    <n v="5.5591279805376009E-2"/>
    <d v="1977-01-01T00:00:00"/>
    <b v="1"/>
    <b v="0"/>
    <x v="0"/>
  </r>
  <r>
    <x v="12"/>
    <n v="7"/>
    <s v="Julio"/>
    <s v="Andina"/>
    <s v="Termoeléctrica Andina"/>
    <s v="CTA"/>
    <s v="Carbón"/>
    <n v="88809.57"/>
    <n v="33362.395689512559"/>
    <s v="Ton"/>
    <s v="SING"/>
    <n v="87865.340481224397"/>
    <n v="6.501663671972209E-2"/>
    <d v="2011-07-15T00:00:00"/>
    <b v="0"/>
    <b v="0"/>
    <x v="1"/>
  </r>
  <r>
    <x v="12"/>
    <n v="7"/>
    <s v="Julio"/>
    <s v="Angamos"/>
    <s v="Termoeléctrica Angamos"/>
    <s v="ANG1"/>
    <s v="Carbón"/>
    <n v="186415.16990000007"/>
    <n v="70029.516591095715"/>
    <s v="Ton"/>
    <s v="SING"/>
    <n v="184434.21678337149"/>
    <n v="0.13647352193272735"/>
    <d v="2011-04-11T00:00:00"/>
    <b v="0"/>
    <b v="1"/>
    <x v="2"/>
  </r>
  <r>
    <x v="12"/>
    <n v="7"/>
    <s v="Julio"/>
    <s v="Angamos"/>
    <s v="Termoeléctrica Angamos"/>
    <s v="ANG2"/>
    <s v="Carbón"/>
    <n v="122860.2678"/>
    <n v="45766.890872871416"/>
    <s v="Ton"/>
    <s v="SING"/>
    <n v="120534.61288381001"/>
    <n v="8.9190516933051828E-2"/>
    <d v="2011-04-11T00:00:00"/>
    <b v="0"/>
    <b v="1"/>
    <x v="2"/>
  </r>
  <r>
    <x v="12"/>
    <n v="7"/>
    <s v="Julio"/>
    <s v="Cochrane"/>
    <s v="Cochrane"/>
    <s v="CCH2"/>
    <s v="Carbón"/>
    <n v="136387.42150000003"/>
    <n v="49589.277286870063"/>
    <s v="Ton"/>
    <s v="SING"/>
    <n v="130601.49437644736"/>
    <n v="9.663958357665238E-2"/>
    <d v="2016-07-09T00:00:00"/>
    <b v="0"/>
    <b v="0"/>
    <x v="1"/>
  </r>
  <r>
    <x v="12"/>
    <n v="7"/>
    <s v="Julio"/>
    <s v="Cochrane"/>
    <s v="Cochrane"/>
    <s v="CCH1"/>
    <s v="Carbón"/>
    <n v="129678.19499999996"/>
    <n v="47146.803458549512"/>
    <s v="Ton"/>
    <s v="SING"/>
    <n v="124168.83898385732"/>
    <n v="9.1879690580021295E-2"/>
    <d v="2016-07-09T00:00:00"/>
    <b v="0"/>
    <b v="0"/>
    <x v="1"/>
  </r>
  <r>
    <x v="12"/>
    <n v="7"/>
    <s v="Julio"/>
    <s v="Colbún"/>
    <s v="Santa María"/>
    <m/>
    <s v="Carbón"/>
    <n v="170561"/>
    <n v="55492.635369599993"/>
    <s v="Ton"/>
    <s v="SIC"/>
    <n v="146148.95603804218"/>
    <n v="0.10814404780827647"/>
    <d v="2012-08-15T00:00:00"/>
    <b v="0"/>
    <b v="0"/>
    <x v="1"/>
  </r>
  <r>
    <x v="12"/>
    <n v="7"/>
    <s v="Julio"/>
    <s v="E-Cl"/>
    <s v="IEM"/>
    <s v="IEM"/>
    <s v="Carbón"/>
    <n v="214327.03999999998"/>
    <n v="74919.957588661404"/>
    <s v="Ton"/>
    <s v="SING"/>
    <n v="197313.99518278433"/>
    <n v="0.14600401334878335"/>
    <d v="2019-05-16T00:00:00"/>
    <b v="0"/>
    <b v="0"/>
    <x v="1"/>
  </r>
  <r>
    <x v="12"/>
    <n v="7"/>
    <s v="Julio"/>
    <s v="E-Cl"/>
    <s v="Termoeléctrica Mejillones"/>
    <s v="CTM2"/>
    <s v="Carbón"/>
    <n v="4215.59"/>
    <n v="1744.3248385826771"/>
    <s v="Ton"/>
    <s v="SING"/>
    <n v="4593.9655316810076"/>
    <n v="3.3993402454299214E-3"/>
    <d v="1998-03-31T00:00:00"/>
    <b v="1"/>
    <b v="0"/>
    <x v="0"/>
  </r>
  <r>
    <x v="12"/>
    <n v="7"/>
    <s v="Julio"/>
    <s v="Eléctrica Ventanas"/>
    <s v="Nueva Ventanas"/>
    <m/>
    <s v="Carbón"/>
    <n v="108579"/>
    <n v="37769.422308000001"/>
    <s v="Ton"/>
    <s v="SIC"/>
    <n v="99471.967833376519"/>
    <n v="7.3605050193830401E-2"/>
    <d v="2010-02-11T00:00:00"/>
    <b v="1"/>
    <b v="0"/>
    <x v="0"/>
  </r>
  <r>
    <x v="12"/>
    <n v="7"/>
    <s v="Julio"/>
    <s v="Enel"/>
    <s v="Bocamina"/>
    <m/>
    <s v="Carbón"/>
    <n v="47052"/>
    <n v="16806.974399999999"/>
    <s v="Ton"/>
    <s v="SIC"/>
    <n v="44263.923426201596"/>
    <n v="3.2753431710720003E-2"/>
    <d v="1970-01-01T00:00:00"/>
    <b v="1"/>
    <b v="0"/>
    <x v="0"/>
  </r>
  <r>
    <x v="12"/>
    <n v="7"/>
    <s v="Julio"/>
    <s v="Enel"/>
    <s v="Bocamina II"/>
    <m/>
    <s v="Carbón"/>
    <n v="164938"/>
    <n v="57417.272846405387"/>
    <s v="Ton"/>
    <s v="SIC"/>
    <n v="151217.80447375539"/>
    <n v="0.11189478132307484"/>
    <d v="2012-10-28T00:00:00"/>
    <b v="0"/>
    <b v="0"/>
    <x v="1"/>
  </r>
  <r>
    <x v="12"/>
    <n v="7"/>
    <s v="Julio"/>
    <s v="Guacolda"/>
    <s v="Guacolda 1"/>
    <m/>
    <s v="Carbón"/>
    <n v="79351"/>
    <n v="29626.889239055115"/>
    <s v="Ton"/>
    <s v="SIC"/>
    <n v="78027.271620886837"/>
    <n v="5.7736881749070615E-2"/>
    <d v="1995-01-01T00:00:00"/>
    <b v="1"/>
    <b v="0"/>
    <x v="0"/>
  </r>
  <r>
    <x v="12"/>
    <n v="7"/>
    <s v="Julio"/>
    <s v="Guacolda"/>
    <s v="Guacolda 2"/>
    <m/>
    <s v="Carbón"/>
    <n v="75754"/>
    <n v="28769.460437795275"/>
    <s v="Ton"/>
    <s v="SIC"/>
    <n v="75769.092254445655"/>
    <n v="5.6065924501175438E-2"/>
    <d v="1996-01-01T00:00:00"/>
    <b v="1"/>
    <b v="0"/>
    <x v="0"/>
  </r>
  <r>
    <x v="12"/>
    <n v="7"/>
    <s v="Julio"/>
    <s v="Guacolda"/>
    <s v="Guacolda 3"/>
    <m/>
    <s v="Carbón"/>
    <n v="90424"/>
    <n v="30447.839840000001"/>
    <s v="Ton"/>
    <s v="SIC"/>
    <n v="80189.379664373759"/>
    <n v="5.9336750280192009E-2"/>
    <d v="2009-01-01T00:00:00"/>
    <b v="1"/>
    <b v="0"/>
    <x v="0"/>
  </r>
  <r>
    <x v="12"/>
    <n v="7"/>
    <s v="Julio"/>
    <s v="Guacolda"/>
    <s v="Guacolda 4"/>
    <m/>
    <s v="Carbón"/>
    <n v="80913"/>
    <n v="28002.867985984256"/>
    <s v="Ton"/>
    <s v="SIC"/>
    <n v="73750.145311439235"/>
    <n v="5.4571989131086129E-2"/>
    <d v="2010-01-01T00:00:00"/>
    <b v="1"/>
    <b v="0"/>
    <x v="0"/>
  </r>
  <r>
    <x v="12"/>
    <n v="7"/>
    <s v="Julio"/>
    <s v="Guacolda"/>
    <s v="Guacolda 5"/>
    <m/>
    <s v="Carbón"/>
    <n v="89996"/>
    <n v="29788.626395905514"/>
    <s v="Ton"/>
    <s v="SIC"/>
    <n v="78453.232948346093"/>
    <n v="5.805207512034067E-2"/>
    <d v="2015-01-01T00:00:00"/>
    <b v="0"/>
    <b v="0"/>
    <x v="1"/>
  </r>
  <r>
    <x v="12"/>
    <n v="7"/>
    <s v="Julio"/>
    <s v="Hornitos"/>
    <s v="Termoeléctrica Hornitos"/>
    <s v="CTH"/>
    <s v="Carbón"/>
    <n v="90753.01999999999"/>
    <n v="34607.40782639238"/>
    <s v="Ton"/>
    <s v="SING"/>
    <n v="91144.284125687846"/>
    <n v="6.7442916372073475E-2"/>
    <d v="2011-08-05T00:00:00"/>
    <b v="0"/>
    <b v="0"/>
    <x v="1"/>
  </r>
  <r>
    <x v="12"/>
    <n v="8"/>
    <s v="Agosto"/>
    <s v="Aes Gener"/>
    <s v="Campiche"/>
    <m/>
    <s v="Carbón"/>
    <n v="62212"/>
    <n v="22222.126"/>
    <s v="Ton"/>
    <s v="SIC"/>
    <n v="58525.613249663998"/>
    <n v="4.3306479148800002E-2"/>
    <d v="2013-03-15T00:00:00"/>
    <b v="0"/>
    <b v="0"/>
    <x v="1"/>
  </r>
  <r>
    <x v="12"/>
    <n v="8"/>
    <s v="Agosto"/>
    <s v="Aes Gener"/>
    <s v="Termoeléctrica Norgener"/>
    <s v="NTO1"/>
    <s v="Carbón"/>
    <n v="72450.654999999999"/>
    <n v="28817.561000000002"/>
    <s v="Ton"/>
    <s v="SING"/>
    <n v="75895.772973504005"/>
    <n v="5.6159662876800007E-2"/>
    <d v="1997-04-07T00:00:00"/>
    <b v="1"/>
    <b v="0"/>
    <x v="0"/>
  </r>
  <r>
    <x v="12"/>
    <n v="8"/>
    <s v="Agosto"/>
    <s v="Aes Gener"/>
    <s v="Termoeléctrica Norgener"/>
    <s v="NTO2"/>
    <s v="Carbón"/>
    <n v="70582.596999999994"/>
    <n v="27365.357"/>
    <s v="Ton"/>
    <s v="SING"/>
    <n v="72071.155578047998"/>
    <n v="5.3329607721600003E-2"/>
    <d v="1997-04-07T00:00:00"/>
    <b v="1"/>
    <b v="0"/>
    <x v="0"/>
  </r>
  <r>
    <x v="12"/>
    <n v="8"/>
    <s v="Agosto"/>
    <s v="Aes Gener"/>
    <s v="Ventanas 2"/>
    <m/>
    <s v="Carbón"/>
    <n v="87495"/>
    <n v="32929.267999999996"/>
    <s v="Ton"/>
    <s v="SIC"/>
    <n v="86724.627677951998"/>
    <n v="6.4172557478400005E-2"/>
    <d v="1977-01-01T00:00:00"/>
    <b v="1"/>
    <b v="0"/>
    <x v="0"/>
  </r>
  <r>
    <x v="12"/>
    <n v="8"/>
    <s v="Agosto"/>
    <s v="Andina"/>
    <s v="Termoeléctrica Andina"/>
    <s v="CTA"/>
    <s v="Carbón"/>
    <n v="60685.14"/>
    <n v="22797.111000000001"/>
    <s v="Ton"/>
    <s v="SING"/>
    <n v="60039.930544704002"/>
    <n v="4.4427009916800007E-2"/>
    <d v="2011-07-15T00:00:00"/>
    <b v="0"/>
    <b v="0"/>
    <x v="1"/>
  </r>
  <r>
    <x v="12"/>
    <n v="8"/>
    <s v="Agosto"/>
    <s v="Angamos"/>
    <s v="Termoeléctrica Angamos"/>
    <s v="ANG1"/>
    <s v="Carbón"/>
    <n v="164967.78700000001"/>
    <n v="61972.500999999997"/>
    <s v="Ton"/>
    <s v="SING"/>
    <n v="163214.74487366399"/>
    <n v="0.12077200994880002"/>
    <d v="2011-04-11T00:00:00"/>
    <b v="0"/>
    <b v="1"/>
    <x v="2"/>
  </r>
  <r>
    <x v="12"/>
    <n v="8"/>
    <s v="Agosto"/>
    <s v="Angamos"/>
    <s v="Termoeléctrica Angamos"/>
    <s v="ANG2"/>
    <s v="Carbón"/>
    <n v="152153.31200000001"/>
    <n v="56678.892999999996"/>
    <s v="Ton"/>
    <s v="SING"/>
    <n v="149273.16005395199"/>
    <n v="0.11045582667840001"/>
    <d v="2011-04-11T00:00:00"/>
    <b v="0"/>
    <b v="1"/>
    <x v="2"/>
  </r>
  <r>
    <x v="12"/>
    <n v="8"/>
    <s v="Agosto"/>
    <s v="Cochrane"/>
    <s v="Cochrane"/>
    <s v="CCH1"/>
    <s v="Carbón"/>
    <n v="142401.69500000001"/>
    <n v="51772.656999999999"/>
    <s v="Ton"/>
    <s v="SING"/>
    <n v="136351.782925248"/>
    <n v="0.10089455396160001"/>
    <d v="2016-07-09T00:00:00"/>
    <b v="0"/>
    <b v="0"/>
    <x v="1"/>
  </r>
  <r>
    <x v="12"/>
    <n v="8"/>
    <s v="Agosto"/>
    <s v="Cochrane"/>
    <s v="Cochrane"/>
    <s v="CCH2"/>
    <s v="Carbón"/>
    <n v="143812.20600000001"/>
    <n v="52288.864000000001"/>
    <s v="Ton"/>
    <s v="SING"/>
    <n v="137711.29871769599"/>
    <n v="0.10190053816320001"/>
    <d v="2016-07-09T00:00:00"/>
    <b v="0"/>
    <b v="0"/>
    <x v="1"/>
  </r>
  <r>
    <x v="12"/>
    <n v="8"/>
    <s v="Agosto"/>
    <s v="Colbún"/>
    <s v="Santa María"/>
    <m/>
    <s v="Carbón"/>
    <n v="186715"/>
    <n v="60748.396999999997"/>
    <s v="Ton"/>
    <s v="SIC"/>
    <n v="159990.86623660798"/>
    <n v="0.11838647607360001"/>
    <d v="2012-08-15T00:00:00"/>
    <b v="0"/>
    <b v="0"/>
    <x v="1"/>
  </r>
  <r>
    <x v="12"/>
    <n v="8"/>
    <s v="Agosto"/>
    <s v="E-Cl"/>
    <s v="IEM"/>
    <s v="IEM"/>
    <s v="Carbón"/>
    <n v="198006.25"/>
    <n v="69214.877999999997"/>
    <s v="Ton"/>
    <s v="SING"/>
    <n v="182288.732452992"/>
    <n v="0.13488595424640001"/>
    <d v="2019-05-16T00:00:00"/>
    <b v="0"/>
    <b v="0"/>
    <x v="1"/>
  </r>
  <r>
    <x v="12"/>
    <n v="8"/>
    <s v="Agosto"/>
    <s v="E-Cl"/>
    <s v="Termoeléctrica Mejillones"/>
    <s v="CTM1"/>
    <s v="Carbón"/>
    <n v="960.58"/>
    <n v="404.44200000000001"/>
    <s v="Ton"/>
    <s v="SING"/>
    <n v="1065.164335488"/>
    <n v="7.881765696E-4"/>
    <d v="1998-03-31T00:00:00"/>
    <b v="1"/>
    <b v="0"/>
    <x v="0"/>
  </r>
  <r>
    <x v="12"/>
    <n v="8"/>
    <s v="Agosto"/>
    <s v="E-Cl"/>
    <s v="Termoeléctrica Mejillones"/>
    <s v="CTM2"/>
    <s v="Carbón"/>
    <n v="3072.93"/>
    <n v="1271.5160000000001"/>
    <s v="Ton"/>
    <s v="SING"/>
    <n v="3348.7459146240003"/>
    <n v="2.4779303808000006E-3"/>
    <d v="1998-03-31T00:00:00"/>
    <b v="1"/>
    <b v="0"/>
    <x v="0"/>
  </r>
  <r>
    <x v="12"/>
    <n v="8"/>
    <s v="Agosto"/>
    <s v="Eléctrica Ventanas"/>
    <s v="Nueva Ventanas"/>
    <m/>
    <s v="Carbón"/>
    <n v="94963"/>
    <n v="33033.069000000003"/>
    <s v="Ton"/>
    <s v="SIC"/>
    <n v="86998.004634815996"/>
    <n v="6.4374844867200007E-2"/>
    <d v="2010-02-11T00:00:00"/>
    <b v="1"/>
    <b v="0"/>
    <x v="0"/>
  </r>
  <r>
    <x v="12"/>
    <n v="8"/>
    <s v="Agosto"/>
    <s v="Enel"/>
    <s v="Bocamina"/>
    <m/>
    <s v="Carbón"/>
    <n v="11732"/>
    <n v="4190.67"/>
    <s v="Ton"/>
    <s v="SIC"/>
    <n v="11036.81671488"/>
    <n v="8.1667776960000008E-3"/>
    <d v="1970-01-01T00:00:00"/>
    <b v="1"/>
    <b v="0"/>
    <x v="0"/>
  </r>
  <r>
    <x v="12"/>
    <n v="8"/>
    <s v="Agosto"/>
    <s v="Enel"/>
    <s v="Bocamina II"/>
    <m/>
    <s v="Carbón"/>
    <n v="177781"/>
    <n v="61888.105000000003"/>
    <s v="Ton"/>
    <s v="SIC"/>
    <n v="162992.47416672"/>
    <n v="0.12060753902400002"/>
    <d v="2012-10-28T00:00:00"/>
    <b v="0"/>
    <b v="0"/>
    <x v="1"/>
  </r>
  <r>
    <x v="12"/>
    <n v="8"/>
    <s v="Agosto"/>
    <s v="Guacolda"/>
    <s v="Guacolda 1"/>
    <m/>
    <s v="Carbón"/>
    <n v="65105"/>
    <n v="24307.931"/>
    <s v="Ton"/>
    <s v="SIC"/>
    <n v="64018.922789183998"/>
    <n v="4.7371295932800012E-2"/>
    <d v="1995-01-01T00:00:00"/>
    <b v="1"/>
    <b v="0"/>
    <x v="0"/>
  </r>
  <r>
    <x v="12"/>
    <n v="8"/>
    <s v="Agosto"/>
    <s v="Guacolda"/>
    <s v="Guacolda 2"/>
    <m/>
    <s v="Carbón"/>
    <n v="26218"/>
    <n v="9956.9359999999997"/>
    <s v="Ton"/>
    <s v="SIC"/>
    <n v="26223.223893503997"/>
    <n v="1.9404076876799996E-2"/>
    <d v="1996-01-01T00:00:00"/>
    <b v="1"/>
    <b v="0"/>
    <x v="0"/>
  </r>
  <r>
    <x v="12"/>
    <n v="8"/>
    <s v="Agosto"/>
    <s v="Guacolda"/>
    <s v="Guacolda 3"/>
    <m/>
    <s v="Carbón"/>
    <n v="80478"/>
    <n v="27098.793000000001"/>
    <s v="Ton"/>
    <s v="SIC"/>
    <n v="71369.115567551999"/>
    <n v="5.2810127798400011E-2"/>
    <d v="2009-01-01T00:00:00"/>
    <b v="1"/>
    <b v="0"/>
    <x v="0"/>
  </r>
  <r>
    <x v="12"/>
    <n v="8"/>
    <s v="Agosto"/>
    <s v="Guacolda"/>
    <s v="Guacolda 4"/>
    <m/>
    <s v="Carbón"/>
    <n v="61413"/>
    <n v="21254.187999999998"/>
    <s v="Ton"/>
    <s v="SIC"/>
    <n v="55976.38978483199"/>
    <n v="4.1420161574399997E-2"/>
    <d v="2010-01-01T00:00:00"/>
    <b v="1"/>
    <b v="0"/>
    <x v="0"/>
  </r>
  <r>
    <x v="12"/>
    <n v="8"/>
    <s v="Agosto"/>
    <s v="Guacolda"/>
    <s v="Guacolda 5"/>
    <m/>
    <s v="Carbón"/>
    <n v="72853"/>
    <n v="24114.303"/>
    <s v="Ton"/>
    <s v="SIC"/>
    <n v="63508.971696191998"/>
    <n v="4.6993953686400004E-2"/>
    <d v="2015-01-01T00:00:00"/>
    <b v="0"/>
    <b v="0"/>
    <x v="1"/>
  </r>
  <r>
    <x v="12"/>
    <n v="8"/>
    <s v="Agosto"/>
    <s v="Hornitos"/>
    <s v="Termoeléctrica Hornitos"/>
    <s v="CTH"/>
    <s v="Carbón"/>
    <n v="64062.43"/>
    <n v="24429.321"/>
    <s v="Ton"/>
    <s v="SING"/>
    <n v="64338.623262143992"/>
    <n v="4.7607860764800003E-2"/>
    <d v="2011-08-05T00:00:00"/>
    <b v="0"/>
    <b v="0"/>
    <x v="1"/>
  </r>
  <r>
    <x v="12"/>
    <n v="9"/>
    <s v="Septiembre"/>
    <s v="Aes Gener"/>
    <s v="Campiche"/>
    <m/>
    <s v="Carbón"/>
    <n v="100055"/>
    <n v="35739.646000000001"/>
    <s v="Ton"/>
    <s v="SIC"/>
    <n v="94126.219042943994"/>
    <n v="6.9649422124800006E-2"/>
    <d v="2013-03-15T00:00:00"/>
    <b v="0"/>
    <b v="0"/>
    <x v="1"/>
  </r>
  <r>
    <x v="12"/>
    <n v="9"/>
    <s v="Septiembre"/>
    <s v="Aes Gener"/>
    <s v="Termoeléctrica Norgener"/>
    <s v="NTO1"/>
    <s v="Carbón"/>
    <n v="74555.810500000007"/>
    <n v="29654.895505386201"/>
    <s v="Ton"/>
    <s v="SING"/>
    <n v="78101.030716297435"/>
    <n v="5.7791460360896635E-2"/>
    <d v="1997-04-07T00:00:00"/>
    <b v="1"/>
    <b v="0"/>
    <x v="0"/>
  </r>
  <r>
    <x v="12"/>
    <n v="9"/>
    <s v="Septiembre"/>
    <s v="Aes Gener"/>
    <s v="Termoeléctrica Norgener"/>
    <s v="NTO2"/>
    <s v="Carbón"/>
    <n v="48175.706899999997"/>
    <n v="18678.052420030901"/>
    <s v="Ton"/>
    <s v="SING"/>
    <n v="49191.714248748263"/>
    <n v="3.6399788556156228E-2"/>
    <d v="1997-04-07T00:00:00"/>
    <b v="1"/>
    <b v="0"/>
    <x v="0"/>
  </r>
  <r>
    <x v="12"/>
    <n v="9"/>
    <s v="Septiembre"/>
    <s v="Aes Gener"/>
    <s v="Ventanas 2"/>
    <m/>
    <s v="Carbón"/>
    <n v="77273"/>
    <n v="29082.157188000001"/>
    <s v="Ton"/>
    <s v="SIC"/>
    <n v="76592.630428376826"/>
    <n v="5.66753079279744E-2"/>
    <d v="1977-01-01T00:00:00"/>
    <b v="1"/>
    <b v="0"/>
    <x v="0"/>
  </r>
  <r>
    <x v="12"/>
    <n v="9"/>
    <s v="Septiembre"/>
    <s v="Andina"/>
    <s v="Termoeléctrica Andina"/>
    <s v="CTA"/>
    <s v="Carbón"/>
    <n v="90500.99"/>
    <n v="33997.798195314099"/>
    <s v="Ton"/>
    <s v="SING"/>
    <n v="89538.777186263702"/>
    <n v="6.625490912302813E-2"/>
    <d v="2011-07-15T00:00:00"/>
    <b v="0"/>
    <b v="0"/>
    <x v="1"/>
  </r>
  <r>
    <x v="12"/>
    <n v="9"/>
    <s v="Septiembre"/>
    <s v="Angamos"/>
    <s v="Termoeléctrica Angamos"/>
    <s v="ANG1"/>
    <s v="Carbón"/>
    <n v="150349.78520000001"/>
    <n v="56481.040586874798"/>
    <s v="Ton"/>
    <s v="SING"/>
    <n v="148752.08327619103"/>
    <n v="0.11007025189570162"/>
    <d v="2011-04-11T00:00:00"/>
    <b v="0"/>
    <b v="1"/>
    <x v="2"/>
  </r>
  <r>
    <x v="12"/>
    <n v="9"/>
    <s v="Septiembre"/>
    <s v="Angamos"/>
    <s v="Termoeléctrica Angamos"/>
    <s v="ANG2"/>
    <s v="Carbón"/>
    <n v="159330.7567"/>
    <n v="59352.5757769911"/>
    <s v="Ton"/>
    <s v="SING"/>
    <n v="156314.74213113348"/>
    <n v="0.11566629967420028"/>
    <d v="2011-04-11T00:00:00"/>
    <b v="0"/>
    <b v="1"/>
    <x v="2"/>
  </r>
  <r>
    <x v="12"/>
    <n v="9"/>
    <s v="Septiembre"/>
    <s v="Cochrane"/>
    <s v="Cochrane"/>
    <s v="CCH1"/>
    <s v="Carbón"/>
    <n v="152116.9774"/>
    <n v="55304.8200291994"/>
    <s v="Ton"/>
    <s v="SING"/>
    <n v="145654.31353738139"/>
    <n v="0.10777803327290379"/>
    <d v="2016-07-09T00:00:00"/>
    <b v="0"/>
    <b v="0"/>
    <x v="1"/>
  </r>
  <r>
    <x v="12"/>
    <n v="9"/>
    <s v="Septiembre"/>
    <s v="Cochrane"/>
    <s v="Cochrane"/>
    <s v="CCH2"/>
    <s v="Carbón"/>
    <n v="152576.87969999999"/>
    <n v="55475.623131483"/>
    <s v="Ton"/>
    <s v="SING"/>
    <n v="146104.15151895402"/>
    <n v="0.10811089435863407"/>
    <d v="2016-07-09T00:00:00"/>
    <b v="0"/>
    <b v="0"/>
    <x v="1"/>
  </r>
  <r>
    <x v="12"/>
    <n v="9"/>
    <s v="Septiembre"/>
    <s v="Colbún"/>
    <s v="Santa María"/>
    <m/>
    <s v="Carbón"/>
    <n v="187746"/>
    <n v="61083.836985599999"/>
    <s v="Ton"/>
    <s v="SIC"/>
    <n v="160874.30245084321"/>
    <n v="0.11904018151753729"/>
    <d v="2012-08-15T00:00:00"/>
    <b v="0"/>
    <b v="0"/>
    <x v="1"/>
  </r>
  <r>
    <x v="12"/>
    <n v="9"/>
    <s v="Septiembre"/>
    <s v="E-Cl"/>
    <s v="IEM"/>
    <s v="IEM"/>
    <s v="Carbón"/>
    <n v="201319.62000000011"/>
    <n v="70373.096143937"/>
    <s v="Ton"/>
    <s v="SING"/>
    <n v="185339.08988282568"/>
    <n v="0.13714308976530443"/>
    <d v="2019-05-16T00:00:00"/>
    <b v="0"/>
    <b v="0"/>
    <x v="1"/>
  </r>
  <r>
    <x v="12"/>
    <n v="9"/>
    <s v="Septiembre"/>
    <s v="Eléctrica Ventanas"/>
    <s v="Nueva Ventanas"/>
    <m/>
    <s v="Carbón"/>
    <n v="110840"/>
    <n v="38555.915679999998"/>
    <s v="Ton"/>
    <s v="SIC"/>
    <n v="101543.32711345151"/>
    <n v="7.5137768477184008E-2"/>
    <d v="2010-02-11T00:00:00"/>
    <b v="1"/>
    <b v="0"/>
    <x v="0"/>
  </r>
  <r>
    <x v="12"/>
    <n v="9"/>
    <s v="Septiembre"/>
    <s v="Enel"/>
    <s v="Bocamina"/>
    <m/>
    <s v="Carbón"/>
    <n v="31072"/>
    <n v="11098.9184"/>
    <s v="Ton"/>
    <s v="SIC"/>
    <n v="29230.821829017597"/>
    <n v="2.1629572177920001E-2"/>
    <d v="1970-01-01T00:00:00"/>
    <b v="1"/>
    <b v="0"/>
    <x v="0"/>
  </r>
  <r>
    <x v="12"/>
    <n v="9"/>
    <s v="Septiembre"/>
    <s v="Enel"/>
    <s v="Bocamina II"/>
    <m/>
    <s v="Carbón"/>
    <n v="177735"/>
    <n v="61872.091266753901"/>
    <s v="Ton"/>
    <s v="SIC"/>
    <n v="162950.29937396414"/>
    <n v="0.12057633146065003"/>
    <d v="2012-10-28T00:00:00"/>
    <b v="0"/>
    <b v="0"/>
    <x v="1"/>
  </r>
  <r>
    <x v="12"/>
    <n v="9"/>
    <s v="Septiembre"/>
    <s v="Guacolda"/>
    <s v="Guacolda 1"/>
    <m/>
    <s v="Carbón"/>
    <n v="73136"/>
    <n v="27306.425519370099"/>
    <s v="Ton"/>
    <s v="SIC"/>
    <n v="71915.949859046319"/>
    <n v="5.3214762052148451E-2"/>
    <d v="1995-01-01T00:00:00"/>
    <b v="1"/>
    <b v="0"/>
    <x v="0"/>
  </r>
  <r>
    <x v="12"/>
    <n v="9"/>
    <s v="Septiembre"/>
    <s v="Guacolda"/>
    <s v="Guacolda 2"/>
    <m/>
    <s v="Carbón"/>
    <n v="68311"/>
    <n v="25942.796577952799"/>
    <s v="Ton"/>
    <s v="SIC"/>
    <n v="68324.609406677482"/>
    <n v="5.055732197111442E-2"/>
    <d v="1996-01-01T00:00:00"/>
    <b v="1"/>
    <b v="0"/>
    <x v="0"/>
  </r>
  <r>
    <x v="12"/>
    <n v="9"/>
    <s v="Septiembre"/>
    <s v="Guacolda"/>
    <s v="Guacolda 3"/>
    <m/>
    <s v="Carbón"/>
    <n v="79088"/>
    <n v="26630.748001259799"/>
    <s v="Ton"/>
    <s v="SIC"/>
    <n v="70136.442303989883"/>
    <n v="5.1898001704855097E-2"/>
    <d v="2009-01-01T00:00:00"/>
    <b v="1"/>
    <b v="0"/>
    <x v="0"/>
  </r>
  <r>
    <x v="12"/>
    <n v="9"/>
    <s v="Septiembre"/>
    <s v="Guacolda"/>
    <s v="Guacolda 4"/>
    <m/>
    <s v="Carbón"/>
    <n v="62593"/>
    <n v="21662.569869448798"/>
    <s v="Ton"/>
    <s v="SIC"/>
    <n v="57051.930412651993"/>
    <n v="4.2216016161581819E-2"/>
    <d v="2010-01-01T00:00:00"/>
    <b v="1"/>
    <b v="0"/>
    <x v="0"/>
  </r>
  <r>
    <x v="12"/>
    <n v="9"/>
    <s v="Septiembre"/>
    <s v="Guacolda"/>
    <s v="Guacolda 5"/>
    <m/>
    <s v="Carbón"/>
    <n v="78046"/>
    <n v="25833.182982519698"/>
    <s v="Ton"/>
    <s v="SIC"/>
    <n v="68035.92402647475"/>
    <n v="5.0343706996334399E-2"/>
    <d v="2015-01-01T00:00:00"/>
    <b v="0"/>
    <b v="0"/>
    <x v="1"/>
  </r>
  <r>
    <x v="12"/>
    <n v="9"/>
    <s v="Septiembre"/>
    <s v="Hornitos"/>
    <s v="Termoeléctrica Hornitos"/>
    <s v="CTH"/>
    <s v="Carbón"/>
    <n v="24810.04"/>
    <n v="9460.9652931561996"/>
    <s v="Ton"/>
    <s v="SING"/>
    <n v="24917.003697834927"/>
    <n v="1.8437529163302806E-2"/>
    <d v="2011-08-05T00:00:00"/>
    <b v="0"/>
    <b v="0"/>
    <x v="1"/>
  </r>
  <r>
    <x v="12"/>
    <n v="10"/>
    <s v="Octubre"/>
    <s v="Aes Gener"/>
    <s v="Campiche"/>
    <m/>
    <s v="Carbón"/>
    <n v="121805"/>
    <n v="42370.112860000001"/>
    <s v="Ton"/>
    <s v="SIC"/>
    <n v="111588.64091531903"/>
    <n v="8.2570875941568006E-2"/>
    <d v="2013-03-15T00:00:00"/>
    <b v="0"/>
    <b v="0"/>
    <x v="1"/>
  </r>
  <r>
    <x v="12"/>
    <n v="10"/>
    <s v="Octubre"/>
    <s v="Aes Gener"/>
    <s v="Termoeléctrica Norgener"/>
    <s v="NTO1"/>
    <s v="Carbón"/>
    <n v="81339.645199999999"/>
    <n v="30065.930048339698"/>
    <s v="Ton"/>
    <s v="SING"/>
    <n v="79183.55759483052"/>
    <n v="5.8592484478204407E-2"/>
    <d v="1997-04-07T00:00:00"/>
    <b v="1"/>
    <b v="0"/>
    <x v="0"/>
  </r>
  <r>
    <x v="12"/>
    <n v="10"/>
    <s v="Octubre"/>
    <s v="Aes Gener"/>
    <s v="Termoeléctrica Norgener"/>
    <s v="NTO2"/>
    <s v="Carbón"/>
    <n v="81076.091899999999"/>
    <n v="29501.782512670099"/>
    <s v="Ton"/>
    <s v="SING"/>
    <n v="77697.782539448788"/>
    <n v="5.7493073760691502E-2"/>
    <d v="1997-04-07T00:00:00"/>
    <b v="1"/>
    <b v="0"/>
    <x v="0"/>
  </r>
  <r>
    <x v="12"/>
    <n v="10"/>
    <s v="Octubre"/>
    <s v="Aes Gener"/>
    <s v="Ventanas 2"/>
    <m/>
    <s v="Carbón"/>
    <n v="80641"/>
    <n v="29084.897662965701"/>
    <s v="Ton"/>
    <s v="SIC"/>
    <n v="76599.847918636893"/>
    <n v="5.668064856558757E-2"/>
    <d v="1977-01-01T00:00:00"/>
    <b v="1"/>
    <b v="0"/>
    <x v="0"/>
  </r>
  <r>
    <x v="12"/>
    <n v="10"/>
    <s v="Octubre"/>
    <s v="Andina"/>
    <s v="Termoeléctrica Andina"/>
    <s v="CTA"/>
    <s v="Carbón"/>
    <n v="257.91000000000003"/>
    <n v="88.019444573200005"/>
    <s v="Ton"/>
    <s v="SING"/>
    <n v="231.81364247243221"/>
    <n v="1.7153229358425219E-4"/>
    <d v="2011-07-15T00:00:00"/>
    <b v="0"/>
    <b v="0"/>
    <x v="1"/>
  </r>
  <r>
    <x v="12"/>
    <n v="10"/>
    <s v="Octubre"/>
    <s v="Angamos"/>
    <s v="Termoeléctrica Angamos"/>
    <s v="ANG1"/>
    <s v="Carbón"/>
    <n v="70152.543799999999"/>
    <n v="23547.530326261101"/>
    <s v="Ton"/>
    <s v="SING"/>
    <n v="62016.282909182111"/>
    <n v="4.5889427099817637E-2"/>
    <d v="2011-04-11T00:00:00"/>
    <b v="0"/>
    <b v="1"/>
    <x v="2"/>
  </r>
  <r>
    <x v="12"/>
    <n v="10"/>
    <s v="Octubre"/>
    <s v="Angamos"/>
    <s v="Termoeléctrica Angamos"/>
    <s v="ANG2"/>
    <s v="Carbón"/>
    <n v="84720.357099999994"/>
    <n v="28437.389009746999"/>
    <s v="Ton"/>
    <s v="SING"/>
    <n v="74894.527688966307"/>
    <n v="5.5418783702194954E-2"/>
    <d v="2011-04-11T00:00:00"/>
    <b v="0"/>
    <b v="1"/>
    <x v="2"/>
  </r>
  <r>
    <x v="12"/>
    <n v="10"/>
    <s v="Octubre"/>
    <s v="Cochrane"/>
    <s v="Cochrane"/>
    <s v="CCH1"/>
    <s v="Carbón"/>
    <n v="165596.97779999999"/>
    <n v="53210.304084317402"/>
    <s v="Ton"/>
    <s v="SING"/>
    <n v="140138.06229591972"/>
    <n v="0.10369624059951776"/>
    <d v="2016-07-09T00:00:00"/>
    <b v="0"/>
    <b v="0"/>
    <x v="1"/>
  </r>
  <r>
    <x v="12"/>
    <n v="10"/>
    <s v="Octubre"/>
    <s v="Cochrane"/>
    <s v="Cochrane"/>
    <s v="CCH2"/>
    <s v="Carbón"/>
    <n v="159044.8126"/>
    <n v="51107.606462882701"/>
    <s v="Ton"/>
    <s v="SING"/>
    <n v="134600.2632674615"/>
    <n v="9.9598503474865818E-2"/>
    <d v="2016-07-09T00:00:00"/>
    <b v="0"/>
    <b v="0"/>
    <x v="1"/>
  </r>
  <r>
    <x v="12"/>
    <n v="10"/>
    <s v="Octubre"/>
    <s v="Colbún"/>
    <s v="Santa María"/>
    <m/>
    <s v="Carbón"/>
    <n v="179562"/>
    <n v="55802.2282426772"/>
    <s v="Ton"/>
    <s v="SIC"/>
    <n v="146964.3196425222"/>
    <n v="0.10874738239932934"/>
    <d v="2012-08-15T00:00:00"/>
    <b v="0"/>
    <b v="0"/>
    <x v="1"/>
  </r>
  <r>
    <x v="12"/>
    <n v="10"/>
    <s v="Octubre"/>
    <s v="E-Cl"/>
    <s v="IEM"/>
    <s v="IEM"/>
    <s v="Carbón"/>
    <n v="36252.65"/>
    <n v="11697.199229551199"/>
    <s v="Ton"/>
    <s v="SING"/>
    <n v="30806.492511696728"/>
    <n v="2.279550185854938E-2"/>
    <d v="2019-05-16T00:00:00"/>
    <b v="0"/>
    <b v="0"/>
    <x v="1"/>
  </r>
  <r>
    <x v="12"/>
    <n v="10"/>
    <s v="Octubre"/>
    <s v="E-Cl"/>
    <s v="Termoeléctrica Mejillones"/>
    <s v="CTM1"/>
    <s v="Carbón"/>
    <n v="3751.01"/>
    <n v="1430.3430565388001"/>
    <s v="Ton"/>
    <s v="SING"/>
    <n v="3767.043015656202"/>
    <n v="2.7874525485828139E-3"/>
    <d v="1998-03-31T00:00:00"/>
    <b v="1"/>
    <b v="0"/>
    <x v="0"/>
  </r>
  <r>
    <x v="12"/>
    <n v="10"/>
    <s v="Octubre"/>
    <s v="E-Cl"/>
    <s v="Termoeléctrica Mejillones"/>
    <s v="CTM2"/>
    <s v="Carbón"/>
    <n v="9149.58"/>
    <n v="3447.2905103835001"/>
    <s v="Ton"/>
    <s v="SING"/>
    <n v="9079.0049147386489"/>
    <n v="6.7180797466353656E-3"/>
    <d v="1998-03-31T00:00:00"/>
    <b v="1"/>
    <b v="0"/>
    <x v="0"/>
  </r>
  <r>
    <x v="12"/>
    <n v="10"/>
    <s v="Octubre"/>
    <s v="E-Cl"/>
    <s v="Termoeléctrica Tocopilla"/>
    <s v="U14"/>
    <s v="Carbón"/>
    <n v="5029.76"/>
    <n v="1956.0479359879"/>
    <s v="Ton"/>
    <s v="SING"/>
    <n v="5151.5730312856367"/>
    <n v="3.8119462176532202E-3"/>
    <d v="1993-01-01T00:00:00"/>
    <b v="1"/>
    <b v="0"/>
    <x v="0"/>
  </r>
  <r>
    <x v="12"/>
    <n v="10"/>
    <s v="Octubre"/>
    <s v="E-Cl"/>
    <s v="Termoeléctrica Tocopilla"/>
    <s v="U15"/>
    <s v="Carbón"/>
    <n v="11180.52"/>
    <n v="4089.3246062252001"/>
    <s v="Ton"/>
    <s v="SING"/>
    <n v="10769.906999729485"/>
    <n v="7.9692757926116704E-3"/>
    <d v="1993-01-01T00:00:00"/>
    <b v="1"/>
    <b v="0"/>
    <x v="0"/>
  </r>
  <r>
    <x v="12"/>
    <n v="10"/>
    <s v="Octubre"/>
    <s v="Eléctrica Ventanas"/>
    <s v="Nueva Ventanas"/>
    <m/>
    <s v="Carbón"/>
    <n v="141290"/>
    <n v="46750.510282512398"/>
    <s v="Ton"/>
    <s v="SIC"/>
    <n v="123125.13591268273"/>
    <n v="9.1107394438560182E-2"/>
    <d v="2010-02-11T00:00:00"/>
    <b v="1"/>
    <b v="0"/>
    <x v="0"/>
  </r>
  <r>
    <x v="12"/>
    <n v="10"/>
    <s v="Octubre"/>
    <s v="Enel"/>
    <s v="Bocamina II"/>
    <m/>
    <s v="Carbón"/>
    <n v="199461"/>
    <n v="69158.540546913006"/>
    <s v="Ton"/>
    <s v="SIC"/>
    <n v="182140.35853094509"/>
    <n v="0.13477616381782409"/>
    <d v="2012-10-28T00:00:00"/>
    <b v="0"/>
    <b v="0"/>
    <x v="1"/>
  </r>
  <r>
    <x v="12"/>
    <n v="10"/>
    <s v="Octubre"/>
    <s v="Guacolda"/>
    <s v="Guacolda 1"/>
    <m/>
    <s v="Carbón"/>
    <n v="72786"/>
    <n v="26684.620235936502"/>
    <s v="Ton"/>
    <s v="SIC"/>
    <n v="70278.32366905747"/>
    <n v="5.200298791579306E-2"/>
    <d v="1995-01-01T00:00:00"/>
    <b v="1"/>
    <b v="0"/>
    <x v="0"/>
  </r>
  <r>
    <x v="12"/>
    <n v="10"/>
    <s v="Octubre"/>
    <s v="Guacolda"/>
    <s v="Guacolda 2"/>
    <m/>
    <s v="Carbón"/>
    <n v="70461"/>
    <n v="26200.302147297902"/>
    <s v="Ton"/>
    <s v="SIC"/>
    <n v="69002.792554461179"/>
    <n v="5.1059148824654156E-2"/>
    <d v="1996-01-01T00:00:00"/>
    <b v="1"/>
    <b v="0"/>
    <x v="0"/>
  </r>
  <r>
    <x v="12"/>
    <n v="10"/>
    <s v="Octubre"/>
    <s v="Guacolda"/>
    <s v="Guacolda 3"/>
    <m/>
    <s v="Carbón"/>
    <n v="86707"/>
    <n v="29565.310600943001"/>
    <s v="Ton"/>
    <s v="SIC"/>
    <n v="77865.094178521947"/>
    <n v="5.7616877299117727E-2"/>
    <d v="2009-01-01T00:00:00"/>
    <b v="1"/>
    <b v="0"/>
    <x v="0"/>
  </r>
  <r>
    <x v="12"/>
    <n v="10"/>
    <s v="Octubre"/>
    <s v="Guacolda"/>
    <s v="Guacolda 4"/>
    <m/>
    <s v="Carbón"/>
    <n v="76932"/>
    <n v="26910.5998899398"/>
    <s v="Ton"/>
    <s v="SIC"/>
    <n v="70873.478148538416"/>
    <n v="5.244337706551469E-2"/>
    <d v="2010-01-01T00:00:00"/>
    <b v="1"/>
    <b v="0"/>
    <x v="0"/>
  </r>
  <r>
    <x v="12"/>
    <n v="10"/>
    <s v="Octubre"/>
    <s v="Guacolda"/>
    <s v="Guacolda 5"/>
    <m/>
    <s v="Carbón"/>
    <n v="90427"/>
    <n v="29876.062521670101"/>
    <s v="Ton"/>
    <s v="SIC"/>
    <n v="78683.510325071766"/>
    <n v="5.8222470642230698E-2"/>
    <d v="2015-01-01T00:00:00"/>
    <b v="0"/>
    <b v="0"/>
    <x v="1"/>
  </r>
  <r>
    <x v="12"/>
    <n v="10"/>
    <s v="Octubre"/>
    <s v="Hornitos"/>
    <s v="Termoeléctrica Hornitos"/>
    <s v="CTH"/>
    <s v="Carbón"/>
    <n v="92418.5"/>
    <n v="32026.740237465699"/>
    <s v="Ton"/>
    <s v="SING"/>
    <n v="84347.672800764863"/>
    <n v="6.2413711374773168E-2"/>
    <d v="2011-08-05T00:00:00"/>
    <b v="0"/>
    <b v="0"/>
    <x v="1"/>
  </r>
  <r>
    <x v="12"/>
    <n v="11"/>
    <s v="Noviembre"/>
    <s v="Aes Gener"/>
    <s v="Campiche"/>
    <m/>
    <s v="Carbón"/>
    <n v="99867"/>
    <n v="34738.935683999996"/>
    <s v="Ton"/>
    <s v="SIC"/>
    <n v="91490.684309266158"/>
    <n v="6.76992378609792E-2"/>
    <d v="2013-03-15T00:00:00"/>
    <b v="0"/>
    <b v="0"/>
    <x v="1"/>
  </r>
  <r>
    <x v="12"/>
    <n v="11"/>
    <s v="Noviembre"/>
    <s v="Aes Gener"/>
    <s v="Termoeléctrica Norgener"/>
    <s v="NTO1"/>
    <s v="Carbón"/>
    <n v="73540.449900000007"/>
    <n v="27183.0792595692"/>
    <s v="Ton"/>
    <s v="SING"/>
    <n v="71591.097255074055"/>
    <n v="5.2974384861048454E-2"/>
    <d v="1997-04-07T00:00:00"/>
    <b v="1"/>
    <b v="0"/>
    <x v="0"/>
  </r>
  <r>
    <x v="12"/>
    <n v="11"/>
    <s v="Noviembre"/>
    <s v="Aes Gener"/>
    <s v="Termoeléctrica Norgener"/>
    <s v="NTO2"/>
    <s v="Carbón"/>
    <n v="62133.028200000001"/>
    <n v="22608.823906693498"/>
    <s v="Ton"/>
    <s v="SING"/>
    <n v="59544.045605398016"/>
    <n v="4.4060076029364292E-2"/>
    <d v="1997-04-07T00:00:00"/>
    <b v="1"/>
    <b v="0"/>
    <x v="0"/>
  </r>
  <r>
    <x v="12"/>
    <n v="11"/>
    <s v="Noviembre"/>
    <s v="Aes Gener"/>
    <s v="Ventanas 2"/>
    <m/>
    <s v="Carbón"/>
    <n v="78142"/>
    <n v="28183.579980152401"/>
    <s v="Ton"/>
    <s v="SIC"/>
    <n v="74226.079984848097"/>
    <n v="5.4924160665321006E-2"/>
    <d v="1977-01-01T00:00:00"/>
    <b v="1"/>
    <b v="0"/>
    <x v="0"/>
  </r>
  <r>
    <x v="12"/>
    <n v="11"/>
    <s v="Noviembre"/>
    <s v="Angamos"/>
    <s v="Termoeléctrica Angamos"/>
    <s v="ANG1"/>
    <s v="Carbón"/>
    <n v="163612.29670000001"/>
    <n v="54918.400810612802"/>
    <s v="Ton"/>
    <s v="SING"/>
    <n v="144636.61515248174"/>
    <n v="0.10702497949972224"/>
    <d v="2011-04-11T00:00:00"/>
    <b v="0"/>
    <b v="1"/>
    <x v="2"/>
  </r>
  <r>
    <x v="12"/>
    <n v="11"/>
    <s v="Noviembre"/>
    <s v="Angamos"/>
    <s v="Termoeléctrica Angamos"/>
    <s v="ANG2"/>
    <s v="Carbón"/>
    <n v="171138.12270000001"/>
    <n v="57444.533240969002"/>
    <s v="Ton"/>
    <s v="SING"/>
    <n v="151289.5991935434"/>
    <n v="0.11194790638000041"/>
    <d v="2011-04-11T00:00:00"/>
    <b v="0"/>
    <b v="1"/>
    <x v="2"/>
  </r>
  <r>
    <x v="12"/>
    <n v="11"/>
    <s v="Noviembre"/>
    <s v="Cochrane"/>
    <s v="Cochrane"/>
    <s v="CCH1"/>
    <s v="Carbón"/>
    <n v="154707.81849999999"/>
    <n v="49711.354494335297"/>
    <s v="Ton"/>
    <s v="SING"/>
    <n v="130923.00472296908"/>
    <n v="9.6877487638560633E-2"/>
    <d v="2016-07-09T00:00:00"/>
    <b v="0"/>
    <b v="0"/>
    <x v="1"/>
  </r>
  <r>
    <x v="12"/>
    <n v="11"/>
    <s v="Noviembre"/>
    <s v="Cochrane"/>
    <s v="Cochrane"/>
    <s v="CCH2"/>
    <s v="Carbón"/>
    <n v="154362.92389999999"/>
    <n v="49603.124038898102"/>
    <s v="Ton"/>
    <s v="SING"/>
    <n v="130637.96206878053"/>
    <n v="9.6666568127004637E-2"/>
    <d v="2016-07-09T00:00:00"/>
    <b v="0"/>
    <b v="0"/>
    <x v="1"/>
  </r>
  <r>
    <x v="12"/>
    <n v="11"/>
    <s v="Noviembre"/>
    <s v="E-Cl"/>
    <s v="IEM"/>
    <s v="IEM"/>
    <s v="Carbón"/>
    <n v="200380.84"/>
    <n v="64654.435117565699"/>
    <s v="Ton"/>
    <s v="SING"/>
    <n v="170278.05820946855"/>
    <n v="0.12599856315711205"/>
    <d v="2019-05-16T00:00:00"/>
    <b v="0"/>
    <b v="0"/>
    <x v="1"/>
  </r>
  <r>
    <x v="12"/>
    <n v="11"/>
    <s v="Noviembre"/>
    <s v="E-Cl"/>
    <s v="Termoeléctrica Mejillones"/>
    <s v="CTM1"/>
    <s v="Carbón"/>
    <n v="374.65"/>
    <n v="142.8623293812"/>
    <s v="Ton"/>
    <s v="SING"/>
    <n v="376.25137384740867"/>
    <n v="2.7841010749808258E-4"/>
    <d v="1998-03-31T00:00:00"/>
    <b v="1"/>
    <b v="0"/>
    <x v="0"/>
  </r>
  <r>
    <x v="12"/>
    <n v="11"/>
    <s v="Noviembre"/>
    <s v="E-Cl"/>
    <s v="Termoeléctrica Tocopilla"/>
    <s v="U15"/>
    <s v="Carbón"/>
    <n v="2242.54"/>
    <n v="820.21891669119998"/>
    <s v="Ton"/>
    <s v="SING"/>
    <n v="2160.1810330086123"/>
    <n v="1.5984426248478107E-3"/>
    <d v="1993-01-01T00:00:00"/>
    <b v="1"/>
    <b v="0"/>
    <x v="0"/>
  </r>
  <r>
    <x v="12"/>
    <n v="11"/>
    <s v="Noviembre"/>
    <s v="Eléctrica Ventanas"/>
    <s v="Nueva Ventanas"/>
    <m/>
    <s v="Carbón"/>
    <n v="120410"/>
    <n v="39841.665674267897"/>
    <s v="Ton"/>
    <s v="SIC"/>
    <n v="104929.56058635507"/>
    <n v="7.7643438066013287E-2"/>
    <d v="2010-02-11T00:00:00"/>
    <b v="1"/>
    <b v="0"/>
    <x v="0"/>
  </r>
  <r>
    <x v="12"/>
    <n v="11"/>
    <s v="Noviembre"/>
    <s v="Enel"/>
    <s v="Bocamina"/>
    <m/>
    <s v="Carbón"/>
    <n v="9357"/>
    <n v="3342.3204000000001"/>
    <s v="Ton"/>
    <s v="SIC"/>
    <n v="8802.5489139455985"/>
    <n v="6.5135139955200001E-3"/>
    <d v="1970-01-01T00:00:00"/>
    <b v="1"/>
    <b v="0"/>
    <x v="0"/>
  </r>
  <r>
    <x v="12"/>
    <n v="11"/>
    <s v="Noviembre"/>
    <s v="Enel"/>
    <s v="Bocamina II"/>
    <m/>
    <s v="Carbón"/>
    <n v="197717"/>
    <n v="68553.8484280837"/>
    <s v="Ton"/>
    <s v="SIC"/>
    <n v="180547.80266650062"/>
    <n v="0.13359773981664952"/>
    <d v="2012-10-28T00:00:00"/>
    <b v="0"/>
    <b v="0"/>
    <x v="1"/>
  </r>
  <r>
    <x v="12"/>
    <n v="11"/>
    <s v="Noviembre"/>
    <s v="Guacolda"/>
    <s v="Guacolda 1"/>
    <m/>
    <s v="Carbón"/>
    <n v="73669"/>
    <n v="27008.3434748607"/>
    <s v="Ton"/>
    <s v="SIC"/>
    <n v="71130.901909375534"/>
    <n v="5.2633859763808535E-2"/>
    <d v="1995-01-01T00:00:00"/>
    <b v="1"/>
    <b v="0"/>
    <x v="0"/>
  </r>
  <r>
    <x v="12"/>
    <n v="11"/>
    <s v="Noviembre"/>
    <s v="Guacolda"/>
    <s v="Guacolda 2"/>
    <m/>
    <s v="Carbón"/>
    <n v="44734"/>
    <n v="16633.943830732202"/>
    <s v="Ton"/>
    <s v="SIC"/>
    <n v="43808.219045021491"/>
    <n v="3.2416229737330916E-2"/>
    <d v="1996-01-01T00:00:00"/>
    <b v="1"/>
    <b v="0"/>
    <x v="0"/>
  </r>
  <r>
    <x v="12"/>
    <n v="11"/>
    <s v="Noviembre"/>
    <s v="Guacolda"/>
    <s v="Guacolda 3"/>
    <m/>
    <s v="Carbón"/>
    <n v="73364"/>
    <n v="25015.620964023401"/>
    <s v="Ton"/>
    <s v="SIC"/>
    <n v="65882.740370593718"/>
    <n v="4.8750442134688814E-2"/>
    <d v="2009-01-01T00:00:00"/>
    <b v="1"/>
    <b v="0"/>
    <x v="0"/>
  </r>
  <r>
    <x v="12"/>
    <n v="11"/>
    <s v="Noviembre"/>
    <s v="Guacolda"/>
    <s v="Guacolda 4"/>
    <m/>
    <s v="Carbón"/>
    <n v="76081"/>
    <n v="26612.922453939998"/>
    <s v="Ton"/>
    <s v="SIC"/>
    <n v="70089.495801733428"/>
    <n v="5.1863263278238272E-2"/>
    <d v="2010-01-01T00:00:00"/>
    <b v="1"/>
    <b v="0"/>
    <x v="0"/>
  </r>
  <r>
    <x v="12"/>
    <n v="11"/>
    <s v="Noviembre"/>
    <s v="Guacolda"/>
    <s v="Guacolda 5"/>
    <m/>
    <s v="Carbón"/>
    <n v="79670"/>
    <n v="26322.070853853998"/>
    <s v="Ton"/>
    <s v="SIC"/>
    <n v="69323.490413244523"/>
    <n v="5.1296451679990675E-2"/>
    <d v="2015-01-01T00:00:00"/>
    <b v="0"/>
    <b v="0"/>
    <x v="1"/>
  </r>
  <r>
    <x v="12"/>
    <n v="11"/>
    <s v="Noviembre"/>
    <s v="Hornitos"/>
    <s v="Termoeléctrica Hornitos"/>
    <s v="CTH"/>
    <s v="Carbón"/>
    <n v="89205.82"/>
    <n v="30913.4169545072"/>
    <s v="Ton"/>
    <s v="SING"/>
    <n v="81415.55335007525"/>
    <n v="6.0244066960943643E-2"/>
    <d v="2011-08-05T00:00:00"/>
    <b v="0"/>
    <b v="0"/>
    <x v="1"/>
  </r>
  <r>
    <x v="12"/>
    <n v="12"/>
    <s v="Diciembre"/>
    <s v="Aes Gener"/>
    <s v="Campiche"/>
    <m/>
    <s v="Carbón"/>
    <n v="153225"/>
    <n v="53299.6227"/>
    <s v="Ton"/>
    <s v="SIC"/>
    <n v="140373.2975185728"/>
    <n v="0.10387030471776001"/>
    <d v="2013-03-15T00:00:00"/>
    <b v="0"/>
    <b v="0"/>
    <x v="1"/>
  </r>
  <r>
    <x v="12"/>
    <n v="12"/>
    <s v="Diciembre"/>
    <s v="Aes Gener"/>
    <s v="Termoeléctrica Norgener"/>
    <s v="NTO1"/>
    <s v="Carbón"/>
    <n v="83996.066300000006"/>
    <n v="31047.8346383481"/>
    <s v="Ton"/>
    <s v="SING"/>
    <n v="81769.5643649704"/>
    <n v="6.0506020143212783E-2"/>
    <d v="1997-04-07T00:00:00"/>
    <b v="1"/>
    <b v="0"/>
    <x v="0"/>
  </r>
  <r>
    <x v="12"/>
    <n v="12"/>
    <s v="Diciembre"/>
    <s v="Aes Gener"/>
    <s v="Termoeléctrica Norgener"/>
    <s v="NTO2"/>
    <s v="Carbón"/>
    <n v="75381.3177"/>
    <n v="27429.581127897101"/>
    <s v="Ton"/>
    <s v="SING"/>
    <n v="72240.300351621991"/>
    <n v="5.345476770204588E-2"/>
    <d v="1997-04-07T00:00:00"/>
    <b v="1"/>
    <b v="0"/>
    <x v="0"/>
  </r>
  <r>
    <x v="12"/>
    <n v="12"/>
    <s v="Diciembre"/>
    <s v="Aes Gener"/>
    <s v="Ventanas 1"/>
    <m/>
    <s v="Carbón"/>
    <n v="6008"/>
    <n v="2271.1047355608998"/>
    <s v="Ton"/>
    <s v="SIC"/>
    <n v="5981.3267822762618"/>
    <n v="4.4259289086610821E-3"/>
    <d v="1964-01-01T00:00:00"/>
    <b v="1"/>
    <b v="0"/>
    <x v="0"/>
  </r>
  <r>
    <x v="12"/>
    <n v="12"/>
    <s v="Diciembre"/>
    <s v="Aes Gener"/>
    <s v="Ventanas 2"/>
    <m/>
    <s v="Carbón"/>
    <n v="102515"/>
    <n v="36974.2225904804"/>
    <s v="Ton"/>
    <s v="SIC"/>
    <n v="97377.678964534949"/>
    <n v="7.2055364984328213E-2"/>
    <d v="1977-01-01T00:00:00"/>
    <b v="1"/>
    <b v="0"/>
    <x v="0"/>
  </r>
  <r>
    <x v="12"/>
    <n v="12"/>
    <s v="Diciembre"/>
    <s v="Angamos"/>
    <s v="Termoeléctrica Angamos"/>
    <s v="ANG1"/>
    <s v="Carbón"/>
    <n v="186375.50330000001"/>
    <n v="62559.140101045297"/>
    <s v="Ton"/>
    <s v="SING"/>
    <n v="164759.75515507936"/>
    <n v="0.12191525222891708"/>
    <d v="2011-04-11T00:00:00"/>
    <b v="0"/>
    <b v="1"/>
    <x v="2"/>
  </r>
  <r>
    <x v="12"/>
    <n v="12"/>
    <s v="Diciembre"/>
    <s v="Angamos"/>
    <s v="Termoeléctrica Angamos"/>
    <s v="ANG2"/>
    <s v="Carbón"/>
    <n v="182515.74650000001"/>
    <n v="61263.567119984102"/>
    <s v="Ton"/>
    <s v="SING"/>
    <n v="161347.6512354858"/>
    <n v="0.11939043960342503"/>
    <d v="2011-04-11T00:00:00"/>
    <b v="0"/>
    <b v="1"/>
    <x v="2"/>
  </r>
  <r>
    <x v="12"/>
    <n v="12"/>
    <s v="Diciembre"/>
    <s v="Cochrane"/>
    <s v="Cochrane"/>
    <s v="CCH1"/>
    <s v="Carbón"/>
    <n v="138893.7205"/>
    <n v="44629.9032832179"/>
    <s v="Ton"/>
    <s v="SING"/>
    <n v="117540.16960049278"/>
    <n v="8.6974755518335056E-2"/>
    <d v="2016-07-09T00:00:00"/>
    <b v="0"/>
    <b v="0"/>
    <x v="1"/>
  </r>
  <r>
    <x v="12"/>
    <n v="12"/>
    <s v="Diciembre"/>
    <s v="Cochrane"/>
    <s v="Cochrane"/>
    <s v="CCH2"/>
    <s v="Carbón"/>
    <n v="138085.0759"/>
    <n v="44372.385380738197"/>
    <s v="Ton"/>
    <s v="SING"/>
    <n v="116861.95397137647"/>
    <n v="8.6472904629982597E-2"/>
    <d v="2016-07-09T00:00:00"/>
    <b v="0"/>
    <b v="0"/>
    <x v="1"/>
  </r>
  <r>
    <x v="12"/>
    <n v="12"/>
    <s v="Diciembre"/>
    <s v="Colbún"/>
    <s v="Santa María"/>
    <m/>
    <s v="Carbón"/>
    <n v="202462"/>
    <n v="62918.828785984297"/>
    <s v="Ton"/>
    <s v="SIC"/>
    <n v="165707.05429581055"/>
    <n v="0.12261621353812621"/>
    <d v="2012-08-15T00:00:00"/>
    <b v="0"/>
    <b v="0"/>
    <x v="1"/>
  </r>
  <r>
    <x v="12"/>
    <n v="12"/>
    <s v="Diciembre"/>
    <s v="E-Cl"/>
    <s v="IEM"/>
    <s v="IEM"/>
    <s v="Carbón"/>
    <n v="216002.25"/>
    <n v="69694.804442746201"/>
    <s v="Ton"/>
    <s v="SING"/>
    <n v="183552.69744790072"/>
    <n v="0.13582123489802378"/>
    <d v="2019-05-16T00:00:00"/>
    <b v="0"/>
    <b v="0"/>
    <x v="1"/>
  </r>
  <r>
    <x v="12"/>
    <n v="12"/>
    <s v="Diciembre"/>
    <s v="E-Cl"/>
    <s v="Termoeléctrica Mejillones"/>
    <s v="CTM1"/>
    <s v="Carbón"/>
    <n v="6426.24"/>
    <n v="2450.4674110843998"/>
    <s v="Ton"/>
    <s v="SING"/>
    <n v="6453.7078037461852"/>
    <n v="4.7754708907212793E-3"/>
    <d v="1998-03-31T00:00:00"/>
    <b v="1"/>
    <b v="0"/>
    <x v="0"/>
  </r>
  <r>
    <x v="12"/>
    <n v="12"/>
    <s v="Diciembre"/>
    <s v="E-Cl"/>
    <s v="Termoeléctrica Tocopilla"/>
    <s v="U14"/>
    <s v="Carbón"/>
    <n v="6278.51"/>
    <n v="2441.6804234356"/>
    <s v="Ton"/>
    <s v="SING"/>
    <n v="6430.5658307070953"/>
    <n v="4.7583468091912974E-3"/>
    <d v="1993-01-01T00:00:00"/>
    <b v="1"/>
    <b v="0"/>
    <x v="0"/>
  </r>
  <r>
    <x v="12"/>
    <n v="12"/>
    <s v="Diciembre"/>
    <s v="E-Cl"/>
    <s v="Termoeléctrica Tocopilla"/>
    <s v="U15"/>
    <s v="Carbón"/>
    <n v="4176.8599999999997"/>
    <n v="1527.7050060961001"/>
    <s v="Ton"/>
    <s v="SING"/>
    <n v="4023.4616771750793"/>
    <n v="2.9771915158800805E-3"/>
    <d v="1993-01-01T00:00:00"/>
    <b v="1"/>
    <b v="0"/>
    <x v="0"/>
  </r>
  <r>
    <x v="12"/>
    <n v="12"/>
    <s v="Diciembre"/>
    <s v="Eléctrica Ventanas"/>
    <s v="Nueva Ventanas"/>
    <m/>
    <s v="Carbón"/>
    <n v="64469"/>
    <n v="21331.719494679699"/>
    <s v="Ton"/>
    <s v="SIC"/>
    <n v="56180.581691236112"/>
    <n v="4.1571254951231804E-2"/>
    <d v="2010-02-11T00:00:00"/>
    <b v="1"/>
    <b v="0"/>
    <x v="0"/>
  </r>
  <r>
    <x v="12"/>
    <n v="12"/>
    <s v="Diciembre"/>
    <s v="Enel"/>
    <s v="Bocamina"/>
    <m/>
    <s v="Carbón"/>
    <n v="34611"/>
    <n v="12363.049199999999"/>
    <s v="Ton"/>
    <s v="SIC"/>
    <n v="32560.117608268796"/>
    <n v="2.4093110280960003E-2"/>
    <d v="1970-01-01T00:00:00"/>
    <b v="1"/>
    <b v="0"/>
    <x v="0"/>
  </r>
  <r>
    <x v="12"/>
    <n v="12"/>
    <s v="Diciembre"/>
    <s v="Enel"/>
    <s v="Bocamina II"/>
    <m/>
    <s v="Carbón"/>
    <n v="96794"/>
    <n v="33561.106049292299"/>
    <s v="Ton"/>
    <s v="SIC"/>
    <n v="88388.67680220335"/>
    <n v="6.5403883468860835E-2"/>
    <d v="2012-10-28T00:00:00"/>
    <b v="0"/>
    <b v="0"/>
    <x v="1"/>
  </r>
  <r>
    <x v="12"/>
    <n v="12"/>
    <s v="Diciembre"/>
    <s v="Guacolda"/>
    <s v="Guacolda 1"/>
    <m/>
    <s v="Carbón"/>
    <n v="51674"/>
    <n v="18944.591900527299"/>
    <s v="Ton"/>
    <s v="SIC"/>
    <n v="49893.689683110322"/>
    <n v="3.6919220695747608E-2"/>
    <d v="1995-01-01T00:00:00"/>
    <b v="1"/>
    <b v="0"/>
    <x v="0"/>
  </r>
  <r>
    <x v="12"/>
    <n v="12"/>
    <s v="Diciembre"/>
    <s v="Guacolda"/>
    <s v="Guacolda 2"/>
    <m/>
    <s v="Carbón"/>
    <n v="65663"/>
    <n v="24416.208113680201"/>
    <s v="Ton"/>
    <s v="SIC"/>
    <n v="64304.088325507444"/>
    <n v="4.7582306371939977E-2"/>
    <d v="1996-01-01T00:00:00"/>
    <b v="1"/>
    <b v="0"/>
    <x v="0"/>
  </r>
  <r>
    <x v="12"/>
    <n v="12"/>
    <s v="Diciembre"/>
    <s v="Guacolda"/>
    <s v="Guacolda 3"/>
    <m/>
    <s v="Carbón"/>
    <n v="86941"/>
    <n v="29645.0998068966"/>
    <s v="Ton"/>
    <s v="SIC"/>
    <n v="78075.232137830521"/>
    <n v="5.7772370503680101E-2"/>
    <d v="2009-01-01T00:00:00"/>
    <b v="1"/>
    <b v="0"/>
    <x v="0"/>
  </r>
  <r>
    <x v="12"/>
    <n v="12"/>
    <s v="Diciembre"/>
    <s v="Guacolda"/>
    <s v="Guacolda 4"/>
    <m/>
    <s v="Carbón"/>
    <n v="87310"/>
    <n v="30540.7954608049"/>
    <s v="Ton"/>
    <s v="SIC"/>
    <n v="80434.193536485269"/>
    <n v="5.9517902194016592E-2"/>
    <d v="2010-01-01T00:00:00"/>
    <b v="1"/>
    <b v="0"/>
    <x v="0"/>
  </r>
  <r>
    <x v="12"/>
    <n v="12"/>
    <s v="Diciembre"/>
    <s v="Guacolda"/>
    <s v="Guacolda 5"/>
    <m/>
    <s v="Carbón"/>
    <n v="68777"/>
    <n v="22723.146317503699"/>
    <s v="Ton"/>
    <s v="SIC"/>
    <n v="59845.132423142066"/>
    <n v="4.4282867543551215E-2"/>
    <d v="2015-01-01T00:00:00"/>
    <b v="0"/>
    <b v="0"/>
    <x v="1"/>
  </r>
  <r>
    <x v="12"/>
    <n v="12"/>
    <s v="Diciembre"/>
    <s v="Hornitos"/>
    <s v="Termoeléctrica Hornitos"/>
    <s v="CTH"/>
    <s v="Carbón"/>
    <n v="104281.37"/>
    <n v="36137.703474921698"/>
    <s v="Ton"/>
    <s v="SING"/>
    <n v="95174.568684576167"/>
    <n v="7.0425156531927408E-2"/>
    <d v="2011-08-05T00:00:00"/>
    <b v="0"/>
    <b v="0"/>
    <x v="1"/>
  </r>
  <r>
    <x v="13"/>
    <n v="1"/>
    <s v="Enero"/>
    <s v="Aes Gener"/>
    <s v="Campiche"/>
    <m/>
    <s v="Carbón"/>
    <n v="18295"/>
    <n v="6363.9523399999998"/>
    <s v="Ton"/>
    <s v="SIC"/>
    <n v="16760.51217557376"/>
    <n v="1.2402070320192001E-2"/>
    <d v="2013-03-15T00:00:00"/>
    <b v="0"/>
    <b v="0"/>
    <x v="1"/>
  </r>
  <r>
    <x v="13"/>
    <n v="1"/>
    <s v="Enero"/>
    <s v="Aes Gener"/>
    <s v="Termoeléctrica Norgener"/>
    <s v="NTO1"/>
    <s v="Carbón"/>
    <n v="71083.309699999998"/>
    <n v="26274.835739999999"/>
    <s v="Ton"/>
    <s v="SING"/>
    <n v="69199.088994351347"/>
    <n v="5.1204399890112003E-2"/>
    <d v="1997-04-07T00:00:00"/>
    <b v="1"/>
    <b v="0"/>
    <x v="0"/>
  </r>
  <r>
    <x v="13"/>
    <n v="1"/>
    <s v="Enero"/>
    <s v="Aes Gener"/>
    <s v="Termoeléctrica Norgener"/>
    <s v="NTO2"/>
    <s v="Carbón"/>
    <n v="80775.8122"/>
    <n v="29392.51742"/>
    <s v="Ton"/>
    <s v="SING"/>
    <n v="77410.014998426879"/>
    <n v="5.7280137948096006E-2"/>
    <d v="1997-04-07T00:00:00"/>
    <b v="1"/>
    <b v="0"/>
    <x v="0"/>
  </r>
  <r>
    <x v="13"/>
    <n v="1"/>
    <s v="Enero"/>
    <s v="Aes Gener"/>
    <s v="Ventanas 2"/>
    <m/>
    <s v="Carbón"/>
    <n v="114122"/>
    <n v="41160.534849999996"/>
    <s v="Ton"/>
    <s v="SIC"/>
    <n v="108403.01885519038"/>
    <n v="8.0213650315679993E-2"/>
    <d v="1977-01-01T00:00:00"/>
    <b v="1"/>
    <b v="0"/>
    <x v="0"/>
  </r>
  <r>
    <x v="13"/>
    <n v="1"/>
    <s v="Enero"/>
    <s v="Angamos"/>
    <s v="Termoeléctrica Angamos"/>
    <s v="ANG1"/>
    <s v="Carbón"/>
    <n v="191480.8884"/>
    <n v="64272.822939999998"/>
    <s v="Ton"/>
    <s v="SING"/>
    <n v="169273.01995545215"/>
    <n v="0.125254877345472"/>
    <d v="2011-04-11T00:00:00"/>
    <b v="0"/>
    <b v="1"/>
    <x v="2"/>
  </r>
  <r>
    <x v="13"/>
    <n v="1"/>
    <s v="Enero"/>
    <s v="Angamos"/>
    <s v="Termoeléctrica Angamos"/>
    <s v="ANG2"/>
    <s v="Carbón"/>
    <n v="169835.64970000001"/>
    <n v="57007.342790000002"/>
    <s v="Ton"/>
    <s v="SING"/>
    <n v="150138.18644168257"/>
    <n v="0.11109590962915201"/>
    <d v="2011-04-11T00:00:00"/>
    <b v="0"/>
    <b v="1"/>
    <x v="2"/>
  </r>
  <r>
    <x v="13"/>
    <n v="1"/>
    <s v="Enero"/>
    <s v="Cochrane"/>
    <s v="Cochrane"/>
    <s v="CCH1"/>
    <s v="Carbón"/>
    <n v="169999.2268"/>
    <n v="54624.852890000002"/>
    <s v="Ton"/>
    <s v="SING"/>
    <n v="143863.50856168897"/>
    <n v="0.10645291331203201"/>
    <d v="2016-07-09T00:00:00"/>
    <b v="0"/>
    <b v="0"/>
    <x v="1"/>
  </r>
  <r>
    <x v="13"/>
    <n v="1"/>
    <s v="Enero"/>
    <s v="Cochrane"/>
    <s v="Cochrane"/>
    <s v="CCH2"/>
    <s v="Carbón"/>
    <n v="164502.71049999999"/>
    <n v="52861.452400000002"/>
    <s v="Ton"/>
    <s v="SING"/>
    <n v="139219.30417359358"/>
    <n v="0.10301639843712"/>
    <d v="2016-07-09T00:00:00"/>
    <b v="0"/>
    <b v="0"/>
    <x v="1"/>
  </r>
  <r>
    <x v="13"/>
    <n v="1"/>
    <s v="Enero"/>
    <s v="Colbún"/>
    <s v="Santa María"/>
    <m/>
    <s v="Carbón"/>
    <n v="221027"/>
    <n v="68688.247520000004"/>
    <s v="Ton"/>
    <s v="SIC"/>
    <n v="180901.76471651328"/>
    <n v="0.13385965676697603"/>
    <d v="2012-08-15T00:00:00"/>
    <b v="0"/>
    <b v="0"/>
    <x v="1"/>
  </r>
  <r>
    <x v="13"/>
    <n v="1"/>
    <s v="Enero"/>
    <s v="E-Cl"/>
    <s v="IEM"/>
    <s v="IEM"/>
    <s v="Carbón"/>
    <n v="226442.38"/>
    <n v="73063.393509999994"/>
    <s v="Ton"/>
    <s v="SING"/>
    <n v="192424.4292051206"/>
    <n v="0.14238594127228799"/>
    <d v="2019-05-16T00:00:00"/>
    <b v="0"/>
    <b v="0"/>
    <x v="1"/>
  </r>
  <r>
    <x v="13"/>
    <n v="1"/>
    <s v="Enero"/>
    <s v="E-Cl"/>
    <s v="Termoeléctrica Mejillones"/>
    <s v="CTM1"/>
    <s v="Carbón"/>
    <n v="25933.4"/>
    <n v="9888.9788680000001"/>
    <s v="Ton"/>
    <s v="SING"/>
    <n v="26044.247641412352"/>
    <n v="1.9271642017958404E-2"/>
    <d v="1998-03-31T00:00:00"/>
    <b v="1"/>
    <b v="0"/>
    <x v="0"/>
  </r>
  <r>
    <x v="13"/>
    <n v="1"/>
    <s v="Enero"/>
    <s v="E-Cl"/>
    <s v="Termoeléctrica Mejillones"/>
    <s v="CTM2"/>
    <s v="Carbón"/>
    <n v="1013.09"/>
    <n v="381.7022796"/>
    <s v="Ton"/>
    <s v="SING"/>
    <n v="1005.2755525004543"/>
    <n v="7.4386140248447995E-4"/>
    <d v="1998-03-31T00:00:00"/>
    <b v="1"/>
    <b v="0"/>
    <x v="0"/>
  </r>
  <r>
    <x v="13"/>
    <n v="1"/>
    <s v="Enero"/>
    <s v="E-Cl"/>
    <s v="Termoeléctrica Tocopilla"/>
    <s v="U14"/>
    <s v="Carbón"/>
    <n v="9923.0400000000009"/>
    <n v="3859.0194980000001"/>
    <s v="Ton"/>
    <s v="SING"/>
    <n v="10163.36072718067"/>
    <n v="7.5204571977024008E-3"/>
    <d v="1993-01-01T00:00:00"/>
    <b v="1"/>
    <b v="0"/>
    <x v="0"/>
  </r>
  <r>
    <x v="13"/>
    <n v="1"/>
    <s v="Enero"/>
    <s v="E-Cl"/>
    <s v="Termoeléctrica Tocopilla"/>
    <s v="U15"/>
    <s v="Carbón"/>
    <n v="17688.23"/>
    <n v="6469.5483020000001"/>
    <s v="Ton"/>
    <s v="SING"/>
    <n v="17038.616459238528"/>
    <n v="1.2607855730937602E-2"/>
    <d v="1993-01-01T00:00:00"/>
    <b v="1"/>
    <b v="0"/>
    <x v="0"/>
  </r>
  <r>
    <x v="13"/>
    <n v="1"/>
    <s v="Enero"/>
    <s v="Eléctrica Ventanas"/>
    <s v="Nueva Ventanas"/>
    <m/>
    <s v="Carbón"/>
    <n v="172997"/>
    <n v="57241.829059999996"/>
    <s v="Ton"/>
    <s v="SIC"/>
    <n v="150755.74448947582"/>
    <n v="0.111552876472128"/>
    <d v="2010-02-11T00:00:00"/>
    <b v="1"/>
    <b v="0"/>
    <x v="0"/>
  </r>
  <r>
    <x v="13"/>
    <n v="1"/>
    <s v="Enero"/>
    <s v="Enel"/>
    <s v="Bocamina II"/>
    <m/>
    <s v="Carbón"/>
    <n v="196853"/>
    <n v="68254.276190000004"/>
    <s v="Ton"/>
    <s v="SIC"/>
    <n v="179758.83004766016"/>
    <n v="0.13301393343907203"/>
    <d v="2012-10-28T00:00:00"/>
    <b v="0"/>
    <b v="0"/>
    <x v="1"/>
  </r>
  <r>
    <x v="13"/>
    <n v="1"/>
    <s v="Enero"/>
    <s v="Guacolda"/>
    <s v="Guacolda 1"/>
    <m/>
    <s v="Carbón"/>
    <n v="88972"/>
    <n v="32618.690839999999"/>
    <s v="Ton"/>
    <s v="SIC"/>
    <n v="85906.671792437759"/>
    <n v="6.3567304708992009E-2"/>
    <d v="1995-01-01T00:00:00"/>
    <b v="1"/>
    <b v="0"/>
    <x v="0"/>
  </r>
  <r>
    <x v="13"/>
    <n v="1"/>
    <s v="Enero"/>
    <s v="Guacolda"/>
    <s v="Guacolda 2"/>
    <m/>
    <s v="Carbón"/>
    <n v="64290"/>
    <n v="23905.670160000001"/>
    <s v="Ton"/>
    <s v="SIC"/>
    <n v="62959.50289626624"/>
    <n v="4.6587370007808007E-2"/>
    <d v="1996-01-01T00:00:00"/>
    <b v="1"/>
    <b v="0"/>
    <x v="0"/>
  </r>
  <r>
    <x v="13"/>
    <n v="1"/>
    <s v="Enero"/>
    <s v="Guacolda"/>
    <s v="Guacolda 3"/>
    <m/>
    <s v="Carbón"/>
    <n v="88879"/>
    <n v="30305.918099999999"/>
    <s v="Ton"/>
    <s v="SIC"/>
    <n v="79815.605486918401"/>
    <n v="5.9060173193280011E-2"/>
    <d v="2009-01-01T00:00:00"/>
    <b v="1"/>
    <b v="0"/>
    <x v="0"/>
  </r>
  <r>
    <x v="13"/>
    <n v="1"/>
    <s v="Enero"/>
    <s v="Guacolda"/>
    <s v="Guacolda 4"/>
    <m/>
    <s v="Carbón"/>
    <n v="91300"/>
    <n v="31936.486379999998"/>
    <s v="Ton"/>
    <s v="SIC"/>
    <n v="84109.9744654963"/>
    <n v="6.2237824657344003E-2"/>
    <d v="2010-01-01T00:00:00"/>
    <b v="1"/>
    <b v="0"/>
    <x v="0"/>
  </r>
  <r>
    <x v="13"/>
    <n v="1"/>
    <s v="Enero"/>
    <s v="Guacolda"/>
    <s v="Guacolda 5"/>
    <m/>
    <s v="Carbón"/>
    <n v="89999"/>
    <n v="29734.656139999999"/>
    <s v="Ton"/>
    <s v="SIC"/>
    <n v="78311.093428296954"/>
    <n v="5.7946897885632002E-2"/>
    <d v="2015-01-01T00:00:00"/>
    <b v="0"/>
    <b v="0"/>
    <x v="1"/>
  </r>
  <r>
    <x v="13"/>
    <n v="1"/>
    <s v="Enero"/>
    <s v="Hornitos"/>
    <s v="Termoeléctrica Hornitos"/>
    <s v="CTH"/>
    <s v="Carbón"/>
    <n v="85509.22"/>
    <n v="29632.395860000001"/>
    <s v="Ton"/>
    <s v="SING"/>
    <n v="78041.774210231029"/>
    <n v="5.7747613051968003E-2"/>
    <d v="2011-08-05T00:00:00"/>
    <b v="0"/>
    <b v="0"/>
    <x v="1"/>
  </r>
  <r>
    <x v="13"/>
    <n v="2"/>
    <s v="Febrero"/>
    <s v="Aes Gener"/>
    <s v="Termoeléctrica Norgener"/>
    <s v="NTO1"/>
    <s v="Carbón"/>
    <n v="76801.455700000006"/>
    <n v="28388.459149999999"/>
    <s v="Ton"/>
    <s v="SING"/>
    <n v="74765.662878825591"/>
    <n v="5.5323429191520002E-2"/>
    <d v="1997-04-07T00:00:00"/>
    <b v="1"/>
    <b v="0"/>
    <x v="0"/>
  </r>
  <r>
    <x v="13"/>
    <n v="2"/>
    <s v="Febrero"/>
    <s v="Aes Gener"/>
    <s v="Termoeléctrica Norgener"/>
    <s v="NTO2"/>
    <s v="Carbón"/>
    <n v="15511.767099999999"/>
    <n v="5644.3862630000003"/>
    <s v="Ton"/>
    <s v="SING"/>
    <n v="14865.416902957633"/>
    <n v="1.0999779949334402E-2"/>
    <d v="1997-04-07T00:00:00"/>
    <b v="1"/>
    <b v="0"/>
    <x v="0"/>
  </r>
  <r>
    <x v="13"/>
    <n v="2"/>
    <s v="Febrero"/>
    <s v="Aes Gener"/>
    <s v="Ventanas 2"/>
    <m/>
    <s v="Carbón"/>
    <n v="104373"/>
    <n v="37644.34994"/>
    <s v="Ton"/>
    <s v="SIC"/>
    <n v="99142.569240380151"/>
    <n v="7.3361309163072014E-2"/>
    <d v="1977-01-01T00:00:00"/>
    <b v="1"/>
    <b v="0"/>
    <x v="0"/>
  </r>
  <r>
    <x v="13"/>
    <n v="2"/>
    <s v="Febrero"/>
    <s v="Angamos"/>
    <s v="Termoeléctrica Angamos"/>
    <s v="ANG1"/>
    <s v="Carbón"/>
    <n v="140320.81340000001"/>
    <n v="47100.339200000002"/>
    <s v="Ton"/>
    <s v="SING"/>
    <n v="124046.4677388288"/>
    <n v="9.178914103296E-2"/>
    <d v="2011-04-11T00:00:00"/>
    <b v="0"/>
    <b v="1"/>
    <x v="2"/>
  </r>
  <r>
    <x v="13"/>
    <n v="2"/>
    <s v="Febrero"/>
    <s v="Angamos"/>
    <s v="Termoeléctrica Angamos"/>
    <s v="ANG2"/>
    <s v="Carbón"/>
    <n v="156829.81419999999"/>
    <n v="52641.780409999999"/>
    <s v="Ton"/>
    <s v="SING"/>
    <n v="138640.76196172222"/>
    <n v="0.102588301663008"/>
    <d v="2011-04-11T00:00:00"/>
    <b v="0"/>
    <b v="1"/>
    <x v="2"/>
  </r>
  <r>
    <x v="13"/>
    <n v="2"/>
    <s v="Febrero"/>
    <s v="Cochrane"/>
    <s v="Cochrane"/>
    <s v="CCH1"/>
    <s v="Carbón"/>
    <n v="151607.734"/>
    <n v="48715.222549999999"/>
    <s v="Ton"/>
    <s v="SING"/>
    <n v="128299.52788192319"/>
    <n v="9.4936225705440011E-2"/>
    <d v="2016-07-09T00:00:00"/>
    <b v="0"/>
    <b v="0"/>
    <x v="1"/>
  </r>
  <r>
    <x v="13"/>
    <n v="2"/>
    <s v="Febrero"/>
    <s v="Cochrane"/>
    <s v="Cochrane"/>
    <s v="CCH2"/>
    <s v="Carbón"/>
    <n v="143956.3535"/>
    <n v="46259.067130000003"/>
    <s v="Ton"/>
    <s v="SING"/>
    <n v="121830.83977386431"/>
    <n v="9.0149670022944009E-2"/>
    <d v="2016-07-09T00:00:00"/>
    <b v="0"/>
    <b v="0"/>
    <x v="1"/>
  </r>
  <r>
    <x v="13"/>
    <n v="2"/>
    <s v="Febrero"/>
    <s v="Colbún"/>
    <s v="Santa María"/>
    <m/>
    <s v="Carbón"/>
    <n v="222964"/>
    <n v="69290.206269999995"/>
    <s v="Ton"/>
    <s v="SIC"/>
    <n v="182487.12180587326"/>
    <n v="0.13503275397897602"/>
    <d v="2012-08-15T00:00:00"/>
    <b v="0"/>
    <b v="0"/>
    <x v="1"/>
  </r>
  <r>
    <x v="13"/>
    <n v="2"/>
    <s v="Febrero"/>
    <s v="E-Cl"/>
    <s v="IEM"/>
    <s v="IEM"/>
    <s v="Carbón"/>
    <n v="151556.70000000001"/>
    <n v="48900.946949999998"/>
    <s v="Ton"/>
    <s v="SING"/>
    <n v="128788.66354812478"/>
    <n v="9.5298165416159999E-2"/>
    <d v="2019-05-16T00:00:00"/>
    <b v="0"/>
    <b v="0"/>
    <x v="1"/>
  </r>
  <r>
    <x v="13"/>
    <n v="2"/>
    <s v="Febrero"/>
    <s v="E-Cl"/>
    <s v="Termoeléctrica Mejillones"/>
    <s v="CTM1"/>
    <s v="Carbón"/>
    <n v="51850.99"/>
    <n v="19771.929029999999"/>
    <s v="Ton"/>
    <s v="SING"/>
    <n v="52072.617696865913"/>
    <n v="3.8531535293664002E-2"/>
    <d v="1998-03-31T00:00:00"/>
    <b v="1"/>
    <b v="0"/>
    <x v="0"/>
  </r>
  <r>
    <x v="13"/>
    <n v="2"/>
    <s v="Febrero"/>
    <s v="E-Cl"/>
    <s v="Termoeléctrica Mejillones"/>
    <s v="CTM2"/>
    <s v="Carbón"/>
    <n v="12472.36"/>
    <n v="4699.2155130000001"/>
    <s v="Ton"/>
    <s v="SING"/>
    <n v="12376.154724829632"/>
    <n v="9.1578311917344009E-3"/>
    <d v="1998-03-31T00:00:00"/>
    <b v="1"/>
    <b v="0"/>
    <x v="0"/>
  </r>
  <r>
    <x v="13"/>
    <n v="2"/>
    <s v="Febrero"/>
    <s v="E-Cl"/>
    <s v="Termoeléctrica Tocopilla"/>
    <s v="U14"/>
    <s v="Carbón"/>
    <n v="18129.7"/>
    <n v="7050.5475939999997"/>
    <s v="Ton"/>
    <s v="SING"/>
    <n v="18568.773378604412"/>
    <n v="1.37401071511872E-2"/>
    <d v="1993-01-01T00:00:00"/>
    <b v="1"/>
    <b v="0"/>
    <x v="0"/>
  </r>
  <r>
    <x v="13"/>
    <n v="2"/>
    <s v="Febrero"/>
    <s v="E-Cl"/>
    <s v="Termoeléctrica Tocopilla"/>
    <s v="U15"/>
    <s v="Carbón"/>
    <n v="43527.83"/>
    <n v="15920.496209999999"/>
    <s v="Ton"/>
    <s v="SING"/>
    <n v="41929.237730413435"/>
    <n v="3.1025863014048E-2"/>
    <d v="1993-01-01T00:00:00"/>
    <b v="1"/>
    <b v="0"/>
    <x v="0"/>
  </r>
  <r>
    <x v="13"/>
    <n v="2"/>
    <s v="Febrero"/>
    <s v="Eléctrica Ventanas"/>
    <s v="Nueva Ventanas"/>
    <m/>
    <s v="Carbón"/>
    <n v="160930"/>
    <n v="53249.059520000003"/>
    <s v="Ton"/>
    <s v="SIC"/>
    <n v="140240.13109168128"/>
    <n v="0.10377176719257601"/>
    <d v="2010-02-11T00:00:00"/>
    <b v="1"/>
    <b v="0"/>
    <x v="0"/>
  </r>
  <r>
    <x v="13"/>
    <n v="2"/>
    <s v="Febrero"/>
    <s v="Enel"/>
    <s v="Bocamina II"/>
    <m/>
    <s v="Carbón"/>
    <n v="185365"/>
    <n v="64271.074890000004"/>
    <s v="Ton"/>
    <s v="SIC"/>
    <n v="169268.41617909697"/>
    <n v="0.12525147074563203"/>
    <d v="2012-10-28T00:00:00"/>
    <b v="0"/>
    <b v="0"/>
    <x v="1"/>
  </r>
  <r>
    <x v="13"/>
    <n v="2"/>
    <s v="Febrero"/>
    <s v="Guacolda"/>
    <s v="Guacolda 1"/>
    <m/>
    <s v="Carbón"/>
    <n v="73577"/>
    <n v="26974.614669999999"/>
    <s v="Ton"/>
    <s v="SIC"/>
    <n v="71042.071570250875"/>
    <n v="5.2568129068895998E-2"/>
    <d v="1995-01-01T00:00:00"/>
    <b v="1"/>
    <b v="0"/>
    <x v="0"/>
  </r>
  <r>
    <x v="13"/>
    <n v="2"/>
    <s v="Febrero"/>
    <s v="Guacolda"/>
    <s v="Guacolda 2"/>
    <m/>
    <s v="Carbón"/>
    <n v="60040.7"/>
    <n v="22325.605390000001"/>
    <s v="Ton"/>
    <s v="SIC"/>
    <n v="58798.143193848955"/>
    <n v="4.3508139784032E-2"/>
    <d v="1996-01-01T00:00:00"/>
    <b v="1"/>
    <b v="0"/>
    <x v="0"/>
  </r>
  <r>
    <x v="13"/>
    <n v="2"/>
    <s v="Febrero"/>
    <s v="Guacolda"/>
    <s v="Guacolda 3"/>
    <m/>
    <s v="Carbón"/>
    <n v="63480"/>
    <n v="21645.37946"/>
    <s v="Ton"/>
    <s v="SIC"/>
    <n v="57006.656650141435"/>
    <n v="4.2182515491648004E-2"/>
    <d v="2009-01-01T00:00:00"/>
    <b v="1"/>
    <b v="0"/>
    <x v="0"/>
  </r>
  <r>
    <x v="13"/>
    <n v="2"/>
    <s v="Febrero"/>
    <s v="Guacolda"/>
    <s v="Guacolda 4"/>
    <m/>
    <s v="Carbón"/>
    <n v="78897"/>
    <n v="27597.951430000001"/>
    <s v="Ton"/>
    <s v="SIC"/>
    <n v="72683.731154939509"/>
    <n v="5.3782887746784004E-2"/>
    <d v="2010-01-01T00:00:00"/>
    <b v="1"/>
    <b v="0"/>
    <x v="0"/>
  </r>
  <r>
    <x v="13"/>
    <n v="2"/>
    <s v="Febrero"/>
    <s v="Guacolda"/>
    <s v="Guacolda 5"/>
    <m/>
    <s v="Carbón"/>
    <n v="75886"/>
    <n v="25071.879860000001"/>
    <s v="Ton"/>
    <s v="SIC"/>
    <n v="66030.907399607036"/>
    <n v="4.8860079471168008E-2"/>
    <d v="2015-01-01T00:00:00"/>
    <b v="0"/>
    <b v="0"/>
    <x v="1"/>
  </r>
  <r>
    <x v="13"/>
    <n v="2"/>
    <s v="Febrero"/>
    <s v="Hornitos"/>
    <s v="Termoeléctrica Hornitos"/>
    <s v="CTH"/>
    <s v="Carbón"/>
    <n v="66833.59"/>
    <n v="23160.536319999999"/>
    <s v="Ton"/>
    <s v="SING"/>
    <n v="60997.070726676473"/>
    <n v="4.5135253180416002E-2"/>
    <d v="2011-08-05T00:00:00"/>
    <b v="0"/>
    <b v="0"/>
    <x v="1"/>
  </r>
  <r>
    <x v="13"/>
    <n v="3"/>
    <s v="Marzo"/>
    <s v="Aes Gener"/>
    <s v="Campiche"/>
    <m/>
    <s v="Carbón"/>
    <n v="38987"/>
    <n v="13561.70592"/>
    <s v="Ton"/>
    <s v="SIC"/>
    <n v="35716.976660090877"/>
    <n v="2.6429052496896002E-2"/>
    <d v="2013-03-15T00:00:00"/>
    <b v="0"/>
    <b v="0"/>
    <x v="1"/>
  </r>
  <r>
    <x v="13"/>
    <n v="3"/>
    <s v="Marzo"/>
    <s v="Aes Gener"/>
    <s v="Termoeléctrica Norgener"/>
    <s v="NTO1"/>
    <s v="Carbón"/>
    <n v="71118.954299999998"/>
    <n v="26288.011210000001"/>
    <s v="Ton"/>
    <s v="SING"/>
    <n v="69233.788755373433"/>
    <n v="5.1230076246048008E-2"/>
    <d v="1997-04-07T00:00:00"/>
    <b v="1"/>
    <b v="0"/>
    <x v="0"/>
  </r>
  <r>
    <x v="13"/>
    <n v="3"/>
    <s v="Marzo"/>
    <s v="Aes Gener"/>
    <s v="Termoeléctrica Norgener"/>
    <s v="NTO2"/>
    <s v="Carbón"/>
    <n v="69658.224300000002"/>
    <n v="25347.07502"/>
    <s v="Ton"/>
    <s v="SING"/>
    <n v="66755.678985473278"/>
    <n v="4.9396379798976008E-2"/>
    <d v="1997-04-07T00:00:00"/>
    <b v="1"/>
    <b v="0"/>
    <x v="0"/>
  </r>
  <r>
    <x v="13"/>
    <n v="3"/>
    <s v="Marzo"/>
    <s v="Aes Gener"/>
    <s v="Ventanas 2"/>
    <m/>
    <s v="Carbón"/>
    <n v="127876"/>
    <n v="46121.208489999997"/>
    <s v="Ton"/>
    <s v="SIC"/>
    <n v="121467.76643660736"/>
    <n v="8.9881011105312006E-2"/>
    <d v="1977-01-01T00:00:00"/>
    <b v="1"/>
    <b v="0"/>
    <x v="0"/>
  </r>
  <r>
    <x v="13"/>
    <n v="3"/>
    <s v="Marzo"/>
    <s v="Andina"/>
    <s v="Termoeléctrica Andina"/>
    <s v="CTA"/>
    <s v="Carbón"/>
    <n v="71731.839999999997"/>
    <n v="24480.620040000002"/>
    <s v="Ton"/>
    <s v="SING"/>
    <n v="64473.727697026567"/>
    <n v="4.7707832333952011E-2"/>
    <d v="2011-07-15T00:00:00"/>
    <b v="0"/>
    <b v="0"/>
    <x v="1"/>
  </r>
  <r>
    <x v="13"/>
    <n v="3"/>
    <s v="Marzo"/>
    <s v="Angamos"/>
    <s v="Termoeléctrica Angamos"/>
    <s v="ANG1"/>
    <s v="Carbón"/>
    <n v="184594.96369999999"/>
    <n v="61961.480940000001"/>
    <s v="Ton"/>
    <s v="SING"/>
    <n v="163185.72173836414"/>
    <n v="0.12075053405587201"/>
    <d v="2011-04-11T00:00:00"/>
    <b v="0"/>
    <b v="1"/>
    <x v="2"/>
  </r>
  <r>
    <x v="13"/>
    <n v="3"/>
    <s v="Marzo"/>
    <s v="Angamos"/>
    <s v="Termoeléctrica Angamos"/>
    <s v="ANG2"/>
    <s v="Carbón"/>
    <n v="193480.0998"/>
    <n v="64943.881869999997"/>
    <s v="Ton"/>
    <s v="SING"/>
    <n v="171040.36370127165"/>
    <n v="0.12656263698825601"/>
    <d v="2011-04-11T00:00:00"/>
    <b v="0"/>
    <b v="1"/>
    <x v="2"/>
  </r>
  <r>
    <x v="13"/>
    <n v="3"/>
    <s v="Marzo"/>
    <s v="Cochrane"/>
    <s v="Cochrane"/>
    <s v="CCH1"/>
    <s v="Carbón"/>
    <n v="173275.16829999999"/>
    <n v="55677.491929999997"/>
    <s v="Ton"/>
    <s v="SING"/>
    <n v="146635.80610633153"/>
    <n v="0.10850429627318402"/>
    <d v="2016-07-09T00:00:00"/>
    <b v="0"/>
    <b v="0"/>
    <x v="1"/>
  </r>
  <r>
    <x v="13"/>
    <n v="3"/>
    <s v="Marzo"/>
    <s v="Cochrane"/>
    <s v="Cochrane"/>
    <s v="CCH2"/>
    <s v="Carbón"/>
    <n v="171806.24720000001"/>
    <n v="55208.3776"/>
    <s v="Ton"/>
    <s v="SING"/>
    <n v="145400.31658352641"/>
    <n v="0.10759008626688002"/>
    <d v="2016-07-09T00:00:00"/>
    <b v="0"/>
    <b v="0"/>
    <x v="1"/>
  </r>
  <r>
    <x v="13"/>
    <n v="3"/>
    <s v="Marzo"/>
    <s v="Colbún"/>
    <s v="Santa María"/>
    <m/>
    <s v="Carbón"/>
    <n v="219497"/>
    <n v="68212.771590000004"/>
    <s v="Ton"/>
    <s v="SIC"/>
    <n v="179649.52087680576"/>
    <n v="0.13293304927459204"/>
    <d v="2012-08-15T00:00:00"/>
    <b v="0"/>
    <b v="0"/>
    <x v="1"/>
  </r>
  <r>
    <x v="13"/>
    <n v="3"/>
    <s v="Marzo"/>
    <s v="E-Cl"/>
    <s v="IEM"/>
    <s v="IEM"/>
    <s v="Carbón"/>
    <n v="234524.99"/>
    <n v="75671.310440000001"/>
    <s v="Ton"/>
    <s v="SING"/>
    <n v="199292.80613865214"/>
    <n v="0.14746824978547202"/>
    <d v="2019-05-16T00:00:00"/>
    <b v="0"/>
    <b v="0"/>
    <x v="1"/>
  </r>
  <r>
    <x v="13"/>
    <n v="3"/>
    <s v="Marzo"/>
    <s v="E-Cl"/>
    <s v="Termoeléctrica Mejillones"/>
    <s v="CTM1"/>
    <s v="Carbón"/>
    <n v="53214.61"/>
    <n v="20291.907490000001"/>
    <s v="Ton"/>
    <s v="SING"/>
    <n v="53442.066247743365"/>
    <n v="3.9544869316512007E-2"/>
    <d v="1998-03-31T00:00:00"/>
    <b v="1"/>
    <b v="0"/>
    <x v="0"/>
  </r>
  <r>
    <x v="13"/>
    <n v="3"/>
    <s v="Marzo"/>
    <s v="E-Cl"/>
    <s v="Termoeléctrica Mejillones"/>
    <s v="CTM2"/>
    <s v="Carbón"/>
    <n v="35419.61"/>
    <n v="13345.05906"/>
    <s v="Ton"/>
    <s v="SING"/>
    <n v="35146.401624195838"/>
    <n v="2.6006851096128002E-2"/>
    <d v="1998-03-31T00:00:00"/>
    <b v="1"/>
    <b v="0"/>
    <x v="0"/>
  </r>
  <r>
    <x v="13"/>
    <n v="3"/>
    <s v="Marzo"/>
    <s v="E-Cl"/>
    <s v="Termoeléctrica Tocopilla"/>
    <s v="U14"/>
    <s v="Carbón"/>
    <n v="8916.83"/>
    <n v="3467.7095760000002"/>
    <s v="Ton"/>
    <s v="SING"/>
    <n v="9132.7818727664635"/>
    <n v="6.7578724217088014E-3"/>
    <d v="1993-01-01T00:00:00"/>
    <b v="1"/>
    <b v="0"/>
    <x v="0"/>
  </r>
  <r>
    <x v="13"/>
    <n v="3"/>
    <s v="Marzo"/>
    <s v="E-Cl"/>
    <s v="Termoeléctrica Tocopilla"/>
    <s v="U15"/>
    <s v="Carbón"/>
    <n v="51832.04"/>
    <n v="18957.797719999999"/>
    <s v="Ton"/>
    <s v="SING"/>
    <n v="49928.469374446082"/>
    <n v="3.6944956196736004E-2"/>
    <d v="1993-01-01T00:00:00"/>
    <b v="1"/>
    <b v="0"/>
    <x v="0"/>
  </r>
  <r>
    <x v="13"/>
    <n v="3"/>
    <s v="Marzo"/>
    <s v="Eléctrica Ventanas"/>
    <s v="Nueva Ventanas"/>
    <m/>
    <s v="Carbón"/>
    <n v="175290"/>
    <n v="58000.544609999997"/>
    <s v="Ton"/>
    <s v="SIC"/>
    <n v="152753.946319751"/>
    <n v="0.113031461335968"/>
    <d v="2010-02-11T00:00:00"/>
    <b v="1"/>
    <b v="0"/>
    <x v="0"/>
  </r>
  <r>
    <x v="13"/>
    <n v="3"/>
    <s v="Marzo"/>
    <s v="Enel"/>
    <s v="Bocamina II"/>
    <m/>
    <s v="Carbón"/>
    <n v="222800"/>
    <n v="77250.805089999994"/>
    <s v="Ton"/>
    <s v="SIC"/>
    <n v="203452.6643365497"/>
    <n v="0.150546368959392"/>
    <d v="2012-10-28T00:00:00"/>
    <b v="0"/>
    <b v="0"/>
    <x v="1"/>
  </r>
  <r>
    <x v="13"/>
    <n v="3"/>
    <s v="Marzo"/>
    <s v="Guacolda"/>
    <s v="Guacolda 1"/>
    <m/>
    <s v="Carbón"/>
    <n v="94975"/>
    <n v="34819.495600000002"/>
    <s v="Ton"/>
    <s v="SIC"/>
    <n v="91702.852059878394"/>
    <n v="6.7856233025280002E-2"/>
    <d v="1995-01-01T00:00:00"/>
    <b v="1"/>
    <b v="0"/>
    <x v="0"/>
  </r>
  <r>
    <x v="13"/>
    <n v="3"/>
    <s v="Marzo"/>
    <s v="Guacolda"/>
    <s v="Guacolda 2"/>
    <m/>
    <s v="Carbón"/>
    <n v="69171"/>
    <n v="25720.62701"/>
    <s v="Ton"/>
    <s v="SIC"/>
    <n v="67739.489413664633"/>
    <n v="5.0124357917088004E-2"/>
    <d v="1996-01-01T00:00:00"/>
    <b v="1"/>
    <b v="0"/>
    <x v="0"/>
  </r>
  <r>
    <x v="13"/>
    <n v="3"/>
    <s v="Marzo"/>
    <s v="Guacolda"/>
    <s v="Guacolda 3"/>
    <m/>
    <s v="Carbón"/>
    <n v="95243"/>
    <n v="32475.91172"/>
    <s v="Ton"/>
    <s v="SIC"/>
    <n v="85530.639564142082"/>
    <n v="6.3289056759936013E-2"/>
    <d v="2009-01-01T00:00:00"/>
    <b v="1"/>
    <b v="0"/>
    <x v="0"/>
  </r>
  <r>
    <x v="13"/>
    <n v="3"/>
    <s v="Marzo"/>
    <s v="Guacolda"/>
    <s v="Guacolda 4"/>
    <m/>
    <s v="Carbón"/>
    <n v="72490"/>
    <n v="25356.800630000002"/>
    <s v="Ton"/>
    <s v="SIC"/>
    <n v="66781.292974408323"/>
    <n v="4.9415333067744011E-2"/>
    <d v="2010-01-01T00:00:00"/>
    <b v="1"/>
    <b v="0"/>
    <x v="0"/>
  </r>
  <r>
    <x v="13"/>
    <n v="3"/>
    <s v="Marzo"/>
    <s v="Guacolda"/>
    <s v="Guacolda 5"/>
    <m/>
    <s v="Carbón"/>
    <n v="100184"/>
    <n v="33099.66545"/>
    <s v="Ton"/>
    <s v="SIC"/>
    <n v="87173.397307708801"/>
    <n v="6.4504628028960009E-2"/>
    <d v="2015-01-01T00:00:00"/>
    <b v="0"/>
    <b v="0"/>
    <x v="1"/>
  </r>
  <r>
    <x v="13"/>
    <n v="3"/>
    <s v="Marzo"/>
    <s v="Hornitos"/>
    <s v="Termoeléctrica Hornitos"/>
    <s v="CTH"/>
    <s v="Carbón"/>
    <n v="100321.49"/>
    <n v="34765.445240000001"/>
    <s v="Ton"/>
    <s v="SING"/>
    <n v="91560.501572559369"/>
    <n v="6.7750899683712007E-2"/>
    <d v="2011-08-05T00:00:00"/>
    <b v="0"/>
    <b v="0"/>
    <x v="1"/>
  </r>
  <r>
    <x v="13"/>
    <n v="4"/>
    <s v="Abril"/>
    <s v="Aes Gener"/>
    <s v="Campiche"/>
    <m/>
    <s v="Carbón"/>
    <n v="177685"/>
    <n v="48172.979919999998"/>
    <s v="Ton"/>
    <s v="SIC"/>
    <n v="126871.44298802687"/>
    <n v="9.3879503268096007E-2"/>
    <d v="2013-03-15T00:00:00"/>
    <b v="0"/>
    <b v="0"/>
    <x v="1"/>
  </r>
  <r>
    <x v="13"/>
    <n v="4"/>
    <s v="Abril"/>
    <s v="Aes Gener"/>
    <s v="Termoeléctrica Norgener"/>
    <s v="NTO1"/>
    <s v="Carbón"/>
    <n v="82362.382700000002"/>
    <n v="23516.575769999999"/>
    <s v="Ton"/>
    <s v="SING"/>
    <n v="61934.759008721281"/>
    <n v="4.582910286057601E-2"/>
    <d v="1997-04-07T00:00:00"/>
    <b v="1"/>
    <b v="0"/>
    <x v="0"/>
  </r>
  <r>
    <x v="13"/>
    <n v="4"/>
    <s v="Abril"/>
    <s v="Aes Gener"/>
    <s v="Termoeléctrica Norgener"/>
    <s v="NTO2"/>
    <s v="Carbón"/>
    <n v="84660.998699999996"/>
    <n v="23739.99755"/>
    <s v="Ton"/>
    <s v="SING"/>
    <n v="62523.176907523193"/>
    <n v="4.6264507225440003E-2"/>
    <d v="1997-04-07T00:00:00"/>
    <b v="1"/>
    <b v="0"/>
    <x v="0"/>
  </r>
  <r>
    <x v="13"/>
    <n v="4"/>
    <s v="Abril"/>
    <s v="Aes Gener"/>
    <s v="Ventanas 2"/>
    <m/>
    <s v="Carbón"/>
    <n v="98051"/>
    <n v="25197.221269999998"/>
    <s v="Ton"/>
    <s v="SIC"/>
    <n v="66361.014558833267"/>
    <n v="4.9104344810976003E-2"/>
    <d v="1977-01-01T00:00:00"/>
    <b v="1"/>
    <b v="0"/>
    <x v="0"/>
  </r>
  <r>
    <x v="13"/>
    <n v="4"/>
    <s v="Abril"/>
    <s v="Andina"/>
    <s v="Termoeléctrica Andina"/>
    <s v="CTA"/>
    <s v="Carbón"/>
    <n v="98714.55"/>
    <n v="24642.465110000001"/>
    <s v="Ton"/>
    <s v="SING"/>
    <n v="64899.973231463038"/>
    <n v="4.8023236006368007E-2"/>
    <d v="2011-07-15T00:00:00"/>
    <b v="0"/>
    <b v="0"/>
    <x v="1"/>
  </r>
  <r>
    <x v="13"/>
    <n v="4"/>
    <s v="Abril"/>
    <s v="Angamos"/>
    <s v="Termoeléctrica Angamos"/>
    <s v="ANG1"/>
    <s v="Carbón"/>
    <n v="130947.23330000001"/>
    <n v="29457.25317"/>
    <s v="Ton"/>
    <s v="SING"/>
    <n v="77580.507212714874"/>
    <n v="5.7406294977695997E-2"/>
    <d v="2011-04-11T00:00:00"/>
    <b v="0"/>
    <b v="1"/>
    <x v="2"/>
  </r>
  <r>
    <x v="13"/>
    <n v="4"/>
    <s v="Abril"/>
    <s v="Cochrane"/>
    <s v="Cochrane"/>
    <s v="CCH1"/>
    <s v="Carbón"/>
    <n v="164498.39660000001"/>
    <n v="40665.055910000003"/>
    <s v="Ton"/>
    <s v="SING"/>
    <n v="107098.09380815424"/>
    <n v="7.9248060957408009E-2"/>
    <d v="2016-07-09T00:00:00"/>
    <b v="0"/>
    <b v="0"/>
    <x v="1"/>
  </r>
  <r>
    <x v="13"/>
    <n v="4"/>
    <s v="Abril"/>
    <s v="Cochrane"/>
    <s v="Cochrane"/>
    <s v="CCH2"/>
    <s v="Carbón"/>
    <n v="161479.41039999999"/>
    <n v="39934.987359999999"/>
    <s v="Ton"/>
    <s v="SING"/>
    <n v="105175.33855048704"/>
    <n v="7.7825303367168017E-2"/>
    <d v="2016-07-09T00:00:00"/>
    <b v="0"/>
    <b v="0"/>
    <x v="1"/>
  </r>
  <r>
    <x v="13"/>
    <n v="4"/>
    <s v="Abril"/>
    <s v="Colbún"/>
    <s v="Santa María"/>
    <m/>
    <s v="Carbón"/>
    <n v="224599"/>
    <n v="52921.714249999997"/>
    <s v="Ton"/>
    <s v="SIC"/>
    <n v="139378.01363851197"/>
    <n v="0.10313383673040001"/>
    <d v="2012-08-15T00:00:00"/>
    <b v="0"/>
    <b v="0"/>
    <x v="1"/>
  </r>
  <r>
    <x v="13"/>
    <n v="4"/>
    <s v="Abril"/>
    <s v="E-Cl"/>
    <s v="IEM"/>
    <s v="IEM"/>
    <s v="Carbón"/>
    <n v="200930.02"/>
    <n v="45893.983030000003"/>
    <s v="Ton"/>
    <s v="SING"/>
    <n v="120869.33092272191"/>
    <n v="8.9438194128864015E-2"/>
    <d v="2019-05-16T00:00:00"/>
    <b v="0"/>
    <b v="0"/>
    <x v="1"/>
  </r>
  <r>
    <x v="13"/>
    <n v="4"/>
    <s v="Abril"/>
    <s v="E-Cl"/>
    <s v="Termoeléctrica Mejillones"/>
    <s v="CTM1"/>
    <s v="Carbón"/>
    <n v="66974.559999999998"/>
    <n v="21605.665130000001"/>
    <s v="Ton"/>
    <s v="SING"/>
    <n v="56902.062448936318"/>
    <n v="4.2105120205344009E-2"/>
    <d v="1998-03-31T00:00:00"/>
    <b v="1"/>
    <b v="0"/>
    <x v="0"/>
  </r>
  <r>
    <x v="13"/>
    <n v="4"/>
    <s v="Abril"/>
    <s v="E-Cl"/>
    <s v="Termoeléctrica Mejillones"/>
    <s v="CTM2"/>
    <s v="Carbón"/>
    <n v="38342.67"/>
    <n v="12355.35492"/>
    <s v="Ton"/>
    <s v="SING"/>
    <n v="32539.853460026879"/>
    <n v="2.4078115668096003E-2"/>
    <d v="1998-03-31T00:00:00"/>
    <b v="1"/>
    <b v="0"/>
    <x v="0"/>
  </r>
  <r>
    <x v="13"/>
    <n v="4"/>
    <s v="Abril"/>
    <s v="E-Cl"/>
    <s v="Termoeléctrica Tocopilla"/>
    <s v="U14"/>
    <s v="Carbón"/>
    <n v="9324.74"/>
    <n v="3626.3436879999999"/>
    <s v="Ton"/>
    <s v="SING"/>
    <n v="9550.5708227128307"/>
    <n v="7.0670185791743998E-3"/>
    <d v="1993-01-01T00:00:00"/>
    <b v="1"/>
    <b v="0"/>
    <x v="0"/>
  </r>
  <r>
    <x v="13"/>
    <n v="4"/>
    <s v="Abril"/>
    <s v="E-Cl"/>
    <s v="Termoeléctrica Tocopilla"/>
    <s v="U15"/>
    <s v="Carbón"/>
    <n v="47491.18"/>
    <n v="13022.86534"/>
    <s v="Ton"/>
    <s v="SING"/>
    <n v="34297.851622805756"/>
    <n v="2.5378959974592004E-2"/>
    <d v="1993-01-01T00:00:00"/>
    <b v="1"/>
    <b v="0"/>
    <x v="0"/>
  </r>
  <r>
    <x v="13"/>
    <n v="4"/>
    <s v="Abril"/>
    <s v="Eléctrica Ventanas"/>
    <s v="Nueva Ventanas"/>
    <m/>
    <s v="Carbón"/>
    <n v="138503"/>
    <n v="33444.697630000002"/>
    <s v="Ton"/>
    <s v="SIC"/>
    <n v="88082.096139016328"/>
    <n v="6.5177026741344013E-2"/>
    <d v="2010-02-11T00:00:00"/>
    <b v="1"/>
    <b v="0"/>
    <x v="0"/>
  </r>
  <r>
    <x v="13"/>
    <n v="4"/>
    <s v="Abril"/>
    <s v="Enel"/>
    <s v="Bocamina II"/>
    <m/>
    <s v="Carbón"/>
    <n v="242311"/>
    <n v="64319.616690000003"/>
    <s v="Ton"/>
    <s v="SIC"/>
    <n v="169396.25897025215"/>
    <n v="0.12534606900547202"/>
    <d v="2012-10-28T00:00:00"/>
    <b v="0"/>
    <b v="0"/>
    <x v="1"/>
  </r>
  <r>
    <x v="13"/>
    <n v="4"/>
    <s v="Abril"/>
    <s v="Guacolda"/>
    <s v="Guacolda 1"/>
    <m/>
    <s v="Carbón"/>
    <n v="82331"/>
    <n v="26305.537759999999"/>
    <s v="Ton"/>
    <s v="SIC"/>
    <n v="69279.947799152636"/>
    <n v="5.1264231986688003E-2"/>
    <d v="1995-01-01T00:00:00"/>
    <b v="1"/>
    <b v="0"/>
    <x v="0"/>
  </r>
  <r>
    <x v="13"/>
    <n v="4"/>
    <s v="Abril"/>
    <s v="Guacolda"/>
    <s v="Guacolda 2"/>
    <m/>
    <s v="Carbón"/>
    <n v="72782"/>
    <n v="20611.900890000001"/>
    <s v="Ton"/>
    <s v="SIC"/>
    <n v="54284.821345560958"/>
    <n v="4.016847245443201E-2"/>
    <d v="1996-01-01T00:00:00"/>
    <b v="1"/>
    <b v="0"/>
    <x v="0"/>
  </r>
  <r>
    <x v="13"/>
    <n v="4"/>
    <s v="Abril"/>
    <s v="Guacolda"/>
    <s v="Guacolda 3"/>
    <m/>
    <s v="Carbón"/>
    <n v="84724"/>
    <n v="21055.82588"/>
    <s v="Ton"/>
    <s v="SIC"/>
    <n v="55453.970610424316"/>
    <n v="4.1033593474944001E-2"/>
    <d v="2009-01-01T00:00:00"/>
    <b v="1"/>
    <b v="0"/>
    <x v="0"/>
  </r>
  <r>
    <x v="13"/>
    <n v="4"/>
    <s v="Abril"/>
    <s v="Guacolda"/>
    <s v="Guacolda 4"/>
    <m/>
    <s v="Carbón"/>
    <n v="72599"/>
    <n v="25364.845969999998"/>
    <s v="Ton"/>
    <s v="SIC"/>
    <n v="66802.481696734074"/>
    <n v="4.9431011826336003E-2"/>
    <d v="2010-01-01T00:00:00"/>
    <b v="1"/>
    <b v="0"/>
    <x v="0"/>
  </r>
  <r>
    <x v="13"/>
    <n v="4"/>
    <s v="Abril"/>
    <s v="Guacolda"/>
    <s v="Guacolda 5"/>
    <m/>
    <s v="Carbón"/>
    <n v="98441"/>
    <n v="24272.008730000001"/>
    <s v="Ton"/>
    <s v="SIC"/>
    <n v="63924.315599886722"/>
    <n v="4.7301290613024009E-2"/>
    <d v="2015-01-01T00:00:00"/>
    <b v="0"/>
    <b v="0"/>
    <x v="1"/>
  </r>
  <r>
    <x v="13"/>
    <n v="4"/>
    <s v="Abril"/>
    <s v="Hornitos"/>
    <s v="Termoeléctrica Hornitos"/>
    <s v="CTH"/>
    <s v="Carbón"/>
    <n v="90555.17"/>
    <n v="26544.48561"/>
    <s v="Ton"/>
    <s v="SING"/>
    <n v="69909.256149575027"/>
    <n v="5.1729893556768006E-2"/>
    <d v="2011-08-05T00:00:00"/>
    <b v="0"/>
    <b v="0"/>
    <x v="1"/>
  </r>
  <r>
    <x v="13"/>
    <n v="5"/>
    <s v="Mayo"/>
    <s v="Aes Gener"/>
    <s v="Campiche"/>
    <m/>
    <s v="Carbón"/>
    <n v="185029"/>
    <n v="64362.707710000002"/>
    <s v="Ton"/>
    <s v="SIC"/>
    <n v="169509.74623834944"/>
    <n v="0.12543004478524802"/>
    <d v="2013-03-15T00:00:00"/>
    <b v="0"/>
    <b v="0"/>
    <x v="1"/>
  </r>
  <r>
    <x v="13"/>
    <n v="5"/>
    <s v="Mayo"/>
    <s v="Aes Gener"/>
    <s v="Termoeléctrica Norgener"/>
    <s v="NTO1"/>
    <s v="Carbón"/>
    <n v="78740.922200000001"/>
    <n v="29105.35266"/>
    <s v="Ton"/>
    <s v="SING"/>
    <n v="76653.71950794624"/>
    <n v="5.6720511263808004E-2"/>
    <d v="1997-04-07T00:00:00"/>
    <b v="1"/>
    <b v="0"/>
    <x v="0"/>
  </r>
  <r>
    <x v="13"/>
    <n v="5"/>
    <s v="Mayo"/>
    <s v="Aes Gener"/>
    <s v="Termoeléctrica Norgener"/>
    <s v="NTO2"/>
    <s v="Carbón"/>
    <n v="90987.212899999999"/>
    <n v="33108.218509999999"/>
    <s v="Ton"/>
    <s v="SING"/>
    <n v="87195.923193920637"/>
    <n v="6.4521296232288014E-2"/>
    <d v="1997-04-07T00:00:00"/>
    <b v="1"/>
    <b v="0"/>
    <x v="0"/>
  </r>
  <r>
    <x v="13"/>
    <n v="5"/>
    <s v="Mayo"/>
    <s v="Aes Gener"/>
    <s v="Ventanas 2"/>
    <m/>
    <s v="Carbón"/>
    <n v="94536"/>
    <n v="34096.42596"/>
    <s v="Ton"/>
    <s v="SIC"/>
    <n v="89798.529579517432"/>
    <n v="6.644711491084801E-2"/>
    <d v="1977-01-01T00:00:00"/>
    <b v="1"/>
    <b v="0"/>
    <x v="0"/>
  </r>
  <r>
    <x v="13"/>
    <n v="5"/>
    <s v="Mayo"/>
    <s v="Andina"/>
    <s v="Termoeléctrica Andina"/>
    <s v="CTA"/>
    <s v="Carbón"/>
    <n v="105163.97"/>
    <n v="35890.326970000002"/>
    <s v="Ton"/>
    <s v="SING"/>
    <n v="94523.062089118073"/>
    <n v="6.994306919913601E-2"/>
    <d v="2011-07-15T00:00:00"/>
    <b v="0"/>
    <b v="0"/>
    <x v="1"/>
  </r>
  <r>
    <x v="13"/>
    <n v="5"/>
    <s v="Mayo"/>
    <s v="Angamos"/>
    <s v="Termoeléctrica Angamos"/>
    <s v="ANG1"/>
    <s v="Carbón"/>
    <n v="193723.80290000001"/>
    <n v="65025.683700000001"/>
    <s v="Ton"/>
    <s v="SING"/>
    <n v="171255.80223607679"/>
    <n v="0.12672205239456"/>
    <d v="2011-04-11T00:00:00"/>
    <b v="0"/>
    <b v="1"/>
    <x v="2"/>
  </r>
  <r>
    <x v="13"/>
    <n v="5"/>
    <s v="Mayo"/>
    <s v="Cochrane"/>
    <s v="Cochrane"/>
    <s v="CCH1"/>
    <s v="Carbón"/>
    <n v="177043.90609999999"/>
    <n v="56888.478309999999"/>
    <s v="Ton"/>
    <s v="SING"/>
    <n v="149825.13733982781"/>
    <n v="0.110864266530528"/>
    <d v="2016-07-09T00:00:00"/>
    <b v="0"/>
    <b v="0"/>
    <x v="1"/>
  </r>
  <r>
    <x v="13"/>
    <n v="5"/>
    <s v="Mayo"/>
    <s v="Cochrane"/>
    <s v="Cochrane"/>
    <s v="CCH2"/>
    <s v="Carbón"/>
    <n v="176239.2513"/>
    <n v="56632.883220000003"/>
    <s v="Ton"/>
    <s v="SING"/>
    <n v="149151.98575271809"/>
    <n v="0.11036616281913603"/>
    <d v="2016-07-09T00:00:00"/>
    <b v="0"/>
    <b v="0"/>
    <x v="1"/>
  </r>
  <r>
    <x v="13"/>
    <n v="5"/>
    <s v="Mayo"/>
    <s v="Colbún"/>
    <s v="Santa María"/>
    <m/>
    <s v="Carbón"/>
    <n v="264927"/>
    <n v="82330.988299999997"/>
    <s v="Ton"/>
    <s v="SIC"/>
    <n v="216832.15997013121"/>
    <n v="0.16044662999904002"/>
    <d v="2012-08-15T00:00:00"/>
    <b v="0"/>
    <b v="0"/>
    <x v="1"/>
  </r>
  <r>
    <x v="13"/>
    <n v="5"/>
    <s v="Mayo"/>
    <s v="E-Cl"/>
    <s v="IEM"/>
    <s v="IEM"/>
    <s v="Carbón"/>
    <n v="253192.47"/>
    <n v="81694.517919999998"/>
    <s v="Ton"/>
    <s v="SING"/>
    <n v="215155.91084325884"/>
    <n v="0.15920627652249597"/>
    <d v="2019-05-16T00:00:00"/>
    <b v="0"/>
    <b v="0"/>
    <x v="1"/>
  </r>
  <r>
    <x v="13"/>
    <n v="5"/>
    <s v="Mayo"/>
    <s v="E-Cl"/>
    <s v="Termoeléctrica Mejillones"/>
    <s v="CTM1"/>
    <s v="Carbón"/>
    <n v="54354.64"/>
    <n v="20726.62614"/>
    <s v="Ton"/>
    <s v="SING"/>
    <n v="54586.969106376957"/>
    <n v="4.0392049021632008E-2"/>
    <d v="1998-03-31T00:00:00"/>
    <b v="1"/>
    <b v="0"/>
    <x v="0"/>
  </r>
  <r>
    <x v="13"/>
    <n v="5"/>
    <s v="Mayo"/>
    <s v="E-Cl"/>
    <s v="Termoeléctrica Mejillones"/>
    <s v="CTM2"/>
    <s v="Carbón"/>
    <n v="57013.7"/>
    <n v="21481.07202"/>
    <s v="Ton"/>
    <s v="SING"/>
    <n v="56573.926060481273"/>
    <n v="4.1862313152575999E-2"/>
    <d v="1998-03-31T00:00:00"/>
    <b v="1"/>
    <b v="0"/>
    <x v="0"/>
  </r>
  <r>
    <x v="13"/>
    <n v="5"/>
    <s v="Mayo"/>
    <s v="E-Cl"/>
    <s v="Termoeléctrica Tocopilla"/>
    <s v="U14"/>
    <s v="Carbón"/>
    <n v="42870.53"/>
    <n v="16672.129830000002"/>
    <s v="Ton"/>
    <s v="SING"/>
    <n v="43908.788136597126"/>
    <n v="3.2490646612704004E-2"/>
    <d v="1993-01-01T00:00:00"/>
    <b v="1"/>
    <b v="0"/>
    <x v="0"/>
  </r>
  <r>
    <x v="13"/>
    <n v="5"/>
    <s v="Mayo"/>
    <s v="E-Cl"/>
    <s v="Termoeléctrica Tocopilla"/>
    <s v="U15"/>
    <s v="Carbón"/>
    <n v="38847.78"/>
    <n v="14208.747240000001"/>
    <s v="Ton"/>
    <s v="SING"/>
    <n v="37421.066091087356"/>
    <n v="2.7690006621312001E-2"/>
    <d v="1993-01-01T00:00:00"/>
    <b v="1"/>
    <b v="0"/>
    <x v="0"/>
  </r>
  <r>
    <x v="13"/>
    <n v="5"/>
    <s v="Mayo"/>
    <s v="Eléctrica Ventanas"/>
    <s v="Nueva Ventanas"/>
    <m/>
    <s v="Carbón"/>
    <n v="181432"/>
    <n v="60032.830220000003"/>
    <s v="Ton"/>
    <s v="SIC"/>
    <n v="158106.30376852609"/>
    <n v="0.11699197953273602"/>
    <d v="2010-02-11T00:00:00"/>
    <b v="1"/>
    <b v="0"/>
    <x v="0"/>
  </r>
  <r>
    <x v="13"/>
    <n v="5"/>
    <s v="Mayo"/>
    <s v="Enel"/>
    <s v="Bocamina II"/>
    <m/>
    <s v="Carbón"/>
    <n v="252540"/>
    <n v="87562.470010000005"/>
    <s v="Ton"/>
    <s v="SIC"/>
    <n v="230610.12501641666"/>
    <n v="0.17064174155548803"/>
    <d v="2012-10-28T00:00:00"/>
    <b v="0"/>
    <b v="0"/>
    <x v="1"/>
  </r>
  <r>
    <x v="13"/>
    <n v="5"/>
    <s v="Mayo"/>
    <s v="Guacolda"/>
    <s v="Guacolda 1"/>
    <m/>
    <s v="Carbón"/>
    <n v="92969"/>
    <n v="34084.06093"/>
    <s v="Ton"/>
    <s v="SIC"/>
    <n v="89765.964245147508"/>
    <n v="6.6423017940383994E-2"/>
    <d v="1995-01-01T00:00:00"/>
    <b v="1"/>
    <b v="0"/>
    <x v="0"/>
  </r>
  <r>
    <x v="13"/>
    <n v="5"/>
    <s v="Mayo"/>
    <s v="Guacolda"/>
    <s v="Guacolda 2"/>
    <m/>
    <s v="Carbón"/>
    <n v="75200"/>
    <n v="27962.457549999999"/>
    <s v="Ton"/>
    <s v="SIC"/>
    <n v="73643.71780096319"/>
    <n v="5.449323727344E-2"/>
    <d v="1996-01-01T00:00:00"/>
    <b v="1"/>
    <b v="0"/>
    <x v="0"/>
  </r>
  <r>
    <x v="13"/>
    <n v="5"/>
    <s v="Mayo"/>
    <s v="Guacolda"/>
    <s v="Guacolda 3"/>
    <m/>
    <s v="Carbón"/>
    <n v="37386"/>
    <n v="12747.860060000001"/>
    <s v="Ton"/>
    <s v="SIC"/>
    <n v="33573.580117059842"/>
    <n v="2.4843029684928006E-2"/>
    <d v="2009-01-01T00:00:00"/>
    <b v="1"/>
    <b v="0"/>
    <x v="0"/>
  </r>
  <r>
    <x v="13"/>
    <n v="5"/>
    <s v="Mayo"/>
    <s v="Guacolda"/>
    <s v="Guacolda 4"/>
    <m/>
    <s v="Carbón"/>
    <n v="105754"/>
    <n v="36992.455430000002"/>
    <s v="Ton"/>
    <s v="SIC"/>
    <n v="97425.698137595507"/>
    <n v="7.2090897141983995E-2"/>
    <d v="2010-01-01T00:00:00"/>
    <b v="1"/>
    <b v="0"/>
    <x v="0"/>
  </r>
  <r>
    <x v="13"/>
    <n v="5"/>
    <s v="Mayo"/>
    <s v="Guacolda"/>
    <s v="Guacolda 5"/>
    <m/>
    <s v="Carbón"/>
    <n v="108915"/>
    <n v="35984.289530000002"/>
    <s v="Ton"/>
    <s v="SIC"/>
    <n v="94770.527900737914"/>
    <n v="7.0126183436064013E-2"/>
    <d v="2015-01-01T00:00:00"/>
    <b v="0"/>
    <b v="0"/>
    <x v="1"/>
  </r>
  <r>
    <x v="13"/>
    <n v="5"/>
    <s v="Mayo"/>
    <s v="Hornitos"/>
    <s v="Termoeléctrica Hornitos"/>
    <s v="CTH"/>
    <s v="Carbón"/>
    <n v="544.08000000000004"/>
    <n v="188.54567890000001"/>
    <s v="Ton"/>
    <s v="SING"/>
    <n v="496.56596687448956"/>
    <n v="3.6743781904032002E-4"/>
    <d v="2011-08-05T00:00:00"/>
    <b v="0"/>
    <b v="0"/>
    <x v="1"/>
  </r>
  <r>
    <x v="13"/>
    <n v="6"/>
    <s v="Junio"/>
    <s v="Aes Gener"/>
    <s v="Campiche"/>
    <m/>
    <s v="Carbón"/>
    <n v="157263"/>
    <n v="54704.249080000001"/>
    <s v="Ton"/>
    <s v="SIC"/>
    <n v="144072.61144902912"/>
    <n v="0.10660764060710402"/>
    <d v="2013-03-15T00:00:00"/>
    <b v="0"/>
    <b v="0"/>
    <x v="1"/>
  </r>
  <r>
    <x v="13"/>
    <n v="6"/>
    <s v="Junio"/>
    <s v="Aes Gener"/>
    <s v="Termoeléctrica Norgener"/>
    <s v="NTO1"/>
    <s v="Carbón"/>
    <n v="84194.581999999995"/>
    <n v="31121.212869999999"/>
    <s v="Ton"/>
    <s v="SING"/>
    <n v="81962.817972055665"/>
    <n v="6.0649019641055998E-2"/>
    <d v="1997-04-07T00:00:00"/>
    <b v="1"/>
    <b v="0"/>
    <x v="0"/>
  </r>
  <r>
    <x v="13"/>
    <n v="6"/>
    <s v="Junio"/>
    <s v="Aes Gener"/>
    <s v="Termoeléctrica Norgener"/>
    <s v="NTO2"/>
    <s v="Carbón"/>
    <n v="79339.958299999998"/>
    <n v="28870.0422"/>
    <s v="Ton"/>
    <s v="SING"/>
    <n v="76033.990820620806"/>
    <n v="5.6261938239360008E-2"/>
    <d v="1997-04-07T00:00:00"/>
    <b v="1"/>
    <b v="0"/>
    <x v="0"/>
  </r>
  <r>
    <x v="13"/>
    <n v="6"/>
    <s v="Junio"/>
    <s v="Aes Gener"/>
    <s v="Ventanas 2"/>
    <m/>
    <s v="Carbón"/>
    <n v="95721"/>
    <n v="34523.821499999998"/>
    <s v="Ton"/>
    <s v="SIC"/>
    <n v="90924.14582697599"/>
    <n v="6.7280023339199996E-2"/>
    <d v="1977-01-01T00:00:00"/>
    <b v="1"/>
    <b v="0"/>
    <x v="0"/>
  </r>
  <r>
    <x v="13"/>
    <n v="6"/>
    <s v="Junio"/>
    <s v="Andina"/>
    <s v="Termoeléctrica Andina"/>
    <s v="CTA"/>
    <s v="Carbón"/>
    <n v="103754.60980000001"/>
    <n v="35409.340960000001"/>
    <s v="Ton"/>
    <s v="SING"/>
    <n v="93256.306550077439"/>
    <n v="6.9005723662848018E-2"/>
    <d v="2011-07-15T00:00:00"/>
    <b v="0"/>
    <b v="0"/>
    <x v="1"/>
  </r>
  <r>
    <x v="13"/>
    <n v="6"/>
    <s v="Junio"/>
    <s v="Angamos"/>
    <s v="Termoeléctrica Angamos"/>
    <s v="ANG1"/>
    <s v="Carbón"/>
    <n v="149392.57879999999"/>
    <n v="50145.384460000001"/>
    <s v="Ton"/>
    <s v="SING"/>
    <n v="132066.09381846144"/>
    <n v="9.7723325235648001E-2"/>
    <d v="2011-04-11T00:00:00"/>
    <b v="0"/>
    <b v="1"/>
    <x v="2"/>
  </r>
  <r>
    <x v="13"/>
    <n v="6"/>
    <s v="Junio"/>
    <s v="Angamos"/>
    <s v="Termoeléctrica Angamos"/>
    <s v="ANG2"/>
    <s v="Carbón"/>
    <n v="51647.243399999999"/>
    <n v="17336.007570000002"/>
    <s v="Ton"/>
    <s v="SING"/>
    <n v="45657.219040836477"/>
    <n v="3.3784411552416002E-2"/>
    <d v="2011-04-11T00:00:00"/>
    <b v="0"/>
    <b v="1"/>
    <x v="2"/>
  </r>
  <r>
    <x v="13"/>
    <n v="6"/>
    <s v="Junio"/>
    <s v="Cochrane"/>
    <s v="Cochrane"/>
    <s v="CCH1"/>
    <s v="Carbón"/>
    <n v="154539.20869999999"/>
    <n v="49657.176099999997"/>
    <s v="Ton"/>
    <s v="SING"/>
    <n v="130780.31703623039"/>
    <n v="9.6771904783680016E-2"/>
    <d v="2016-07-09T00:00:00"/>
    <b v="0"/>
    <b v="0"/>
    <x v="1"/>
  </r>
  <r>
    <x v="13"/>
    <n v="6"/>
    <s v="Junio"/>
    <s v="Cochrane"/>
    <s v="Cochrane"/>
    <s v="CCH2"/>
    <s v="Carbón"/>
    <n v="164436.76639999999"/>
    <n v="52840.261859999999"/>
    <s v="Ton"/>
    <s v="SING"/>
    <n v="139163.49541125502"/>
    <n v="0.10297510231276802"/>
    <d v="2016-07-09T00:00:00"/>
    <b v="0"/>
    <b v="0"/>
    <x v="1"/>
  </r>
  <r>
    <x v="13"/>
    <n v="6"/>
    <s v="Junio"/>
    <s v="Colbún"/>
    <s v="Santa María"/>
    <m/>
    <s v="Carbón"/>
    <n v="255916"/>
    <n v="79530.652600000001"/>
    <s v="Ton"/>
    <s v="SIC"/>
    <n v="209457.01664912637"/>
    <n v="0.15498933578687998"/>
    <d v="2012-08-15T00:00:00"/>
    <b v="0"/>
    <b v="0"/>
    <x v="1"/>
  </r>
  <r>
    <x v="13"/>
    <n v="6"/>
    <s v="Junio"/>
    <s v="E-Cl"/>
    <s v="IEM"/>
    <s v="IEM"/>
    <s v="Carbón"/>
    <n v="231388.19"/>
    <n v="74659.197539999994"/>
    <s v="Ton"/>
    <s v="SING"/>
    <n v="196627.24082998655"/>
    <n v="0.14549584416595202"/>
    <d v="2019-05-16T00:00:00"/>
    <b v="0"/>
    <b v="0"/>
    <x v="1"/>
  </r>
  <r>
    <x v="13"/>
    <n v="6"/>
    <s v="Junio"/>
    <s v="E-Cl"/>
    <s v="Termoeléctrica Mejillones"/>
    <s v="CTM1"/>
    <s v="Carbón"/>
    <n v="35662.74"/>
    <n v="13598.99135"/>
    <s v="Ton"/>
    <s v="SING"/>
    <n v="35815.1739548064"/>
    <n v="2.6501714342880005E-2"/>
    <d v="1998-03-31T00:00:00"/>
    <b v="1"/>
    <b v="0"/>
    <x v="0"/>
  </r>
  <r>
    <x v="13"/>
    <n v="6"/>
    <s v="Junio"/>
    <s v="E-Cl"/>
    <s v="Termoeléctrica Mejillones"/>
    <s v="CTM2"/>
    <s v="Carbón"/>
    <n v="41342.635900000001"/>
    <n v="15576.679630000001"/>
    <s v="Ton"/>
    <s v="SING"/>
    <n v="41023.740381064323"/>
    <n v="3.0355833262944002E-2"/>
    <d v="1998-03-31T00:00:00"/>
    <b v="1"/>
    <b v="0"/>
    <x v="0"/>
  </r>
  <r>
    <x v="13"/>
    <n v="6"/>
    <s v="Junio"/>
    <s v="E-Cl"/>
    <s v="Termoeléctrica Tocopilla"/>
    <s v="U14"/>
    <s v="Carbón"/>
    <n v="49211.251100000001"/>
    <n v="19138.003830000001"/>
    <s v="Ton"/>
    <s v="SING"/>
    <n v="50403.071718933119"/>
    <n v="3.7296141863904002E-2"/>
    <d v="1993-01-01T00:00:00"/>
    <b v="1"/>
    <b v="0"/>
    <x v="0"/>
  </r>
  <r>
    <x v="13"/>
    <n v="6"/>
    <s v="Junio"/>
    <s v="E-Cl"/>
    <s v="Termoeléctrica Tocopilla"/>
    <s v="U15"/>
    <s v="Carbón"/>
    <n v="49631.598599999998"/>
    <n v="18152.976549999999"/>
    <s v="Ton"/>
    <s v="SING"/>
    <n v="47808.840832579197"/>
    <n v="3.5376520700639999E-2"/>
    <d v="1993-01-01T00:00:00"/>
    <b v="1"/>
    <b v="0"/>
    <x v="0"/>
  </r>
  <r>
    <x v="13"/>
    <n v="6"/>
    <s v="Junio"/>
    <s v="Eléctrica Ventanas"/>
    <s v="Nueva Ventanas"/>
    <m/>
    <s v="Carbón"/>
    <n v="171383"/>
    <n v="56707.783309999999"/>
    <s v="Ton"/>
    <s v="SIC"/>
    <n v="149349.24742334784"/>
    <n v="0.11051212811452801"/>
    <d v="2010-02-11T00:00:00"/>
    <b v="1"/>
    <b v="0"/>
    <x v="0"/>
  </r>
  <r>
    <x v="13"/>
    <n v="6"/>
    <s v="Junio"/>
    <s v="Enel"/>
    <s v="Bocamina II"/>
    <m/>
    <s v="Carbón"/>
    <n v="238818"/>
    <n v="82804.680300000007"/>
    <s v="Ton"/>
    <s v="SIC"/>
    <n v="218079.70553761919"/>
    <n v="0.16136976096864"/>
    <d v="2012-10-28T00:00:00"/>
    <b v="0"/>
    <b v="0"/>
    <x v="1"/>
  </r>
  <r>
    <x v="13"/>
    <n v="6"/>
    <s v="Junio"/>
    <s v="Guacolda"/>
    <s v="Guacolda 1"/>
    <m/>
    <s v="Carbón"/>
    <n v="86232"/>
    <n v="31614.158930000001"/>
    <s v="Ton"/>
    <s v="SIC"/>
    <n v="83261.072264219518"/>
    <n v="6.1609672922784006E-2"/>
    <d v="1995-01-01T00:00:00"/>
    <b v="1"/>
    <b v="0"/>
    <x v="0"/>
  </r>
  <r>
    <x v="13"/>
    <n v="6"/>
    <s v="Junio"/>
    <s v="Guacolda"/>
    <s v="Guacolda 2"/>
    <m/>
    <s v="Carbón"/>
    <n v="66610.7"/>
    <n v="24768.602009999999"/>
    <s v="Ton"/>
    <s v="SIC"/>
    <n v="65232.17544406464"/>
    <n v="4.8269051597088011E-2"/>
    <d v="1996-01-01T00:00:00"/>
    <b v="1"/>
    <b v="0"/>
    <x v="0"/>
  </r>
  <r>
    <x v="13"/>
    <n v="6"/>
    <s v="Junio"/>
    <s v="Guacolda"/>
    <s v="Guacolda 3"/>
    <m/>
    <s v="Carbón"/>
    <n v="96549"/>
    <n v="32921.230960000001"/>
    <s v="Ton"/>
    <s v="SIC"/>
    <n v="86703.460815037441"/>
    <n v="6.4156894894848007E-2"/>
    <d v="2009-01-01T00:00:00"/>
    <b v="1"/>
    <b v="0"/>
    <x v="0"/>
  </r>
  <r>
    <x v="13"/>
    <n v="6"/>
    <s v="Junio"/>
    <s v="Guacolda"/>
    <s v="Guacolda 4"/>
    <m/>
    <s v="Carbón"/>
    <n v="95959"/>
    <n v="33566.191630000001"/>
    <s v="Ton"/>
    <s v="SIC"/>
    <n v="88402.070513032319"/>
    <n v="6.5413794248544002E-2"/>
    <d v="2010-01-01T00:00:00"/>
    <b v="1"/>
    <b v="0"/>
    <x v="0"/>
  </r>
  <r>
    <x v="13"/>
    <n v="6"/>
    <s v="Junio"/>
    <s v="Guacolda"/>
    <s v="Guacolda 5"/>
    <m/>
    <s v="Carbón"/>
    <n v="101792"/>
    <n v="33630.930540000001"/>
    <s v="Ton"/>
    <s v="SIC"/>
    <n v="88572.571049698556"/>
    <n v="6.5539957436352006E-2"/>
    <d v="2015-01-01T00:00:00"/>
    <b v="0"/>
    <b v="0"/>
    <x v="1"/>
  </r>
  <r>
    <x v="13"/>
    <n v="6"/>
    <s v="Junio"/>
    <s v="Hornitos"/>
    <s v="Termoeléctrica Hornitos"/>
    <s v="CTH"/>
    <s v="Carbón"/>
    <n v="18229.77"/>
    <n v="6317.3510539999997"/>
    <s v="Ton"/>
    <s v="SING"/>
    <n v="16637.780046281852"/>
    <n v="1.23112537340352E-2"/>
    <d v="2011-08-05T00:00:00"/>
    <b v="0"/>
    <b v="0"/>
    <x v="1"/>
  </r>
  <r>
    <x v="13"/>
    <n v="7"/>
    <s v="Julio"/>
    <s v="Aes Gener"/>
    <s v="Campiche"/>
    <m/>
    <s v="Carbón"/>
    <n v="171062"/>
    <n v="59504.258820000003"/>
    <s v="Ton"/>
    <s v="SIC"/>
    <n v="156714.22430091648"/>
    <n v="0.11596189958841602"/>
    <d v="2013-03-15T00:00:00"/>
    <b v="0"/>
    <b v="0"/>
    <x v="1"/>
  </r>
  <r>
    <x v="13"/>
    <n v="7"/>
    <s v="Julio"/>
    <s v="Aes Gener"/>
    <s v="Termoeléctrica Norgener"/>
    <s v="NTO1"/>
    <s v="Carbón"/>
    <n v="84916.229300000006"/>
    <n v="31387.95853"/>
    <s v="Ton"/>
    <s v="SING"/>
    <n v="82665.336413953919"/>
    <n v="6.1168853583264002E-2"/>
    <d v="1997-04-07T00:00:00"/>
    <b v="1"/>
    <b v="0"/>
    <x v="0"/>
  </r>
  <r>
    <x v="13"/>
    <n v="7"/>
    <s v="Julio"/>
    <s v="Aes Gener"/>
    <s v="Termoeléctrica Norgener"/>
    <s v="NTO2"/>
    <s v="Carbón"/>
    <n v="84438.419399999999"/>
    <n v="30725.258539999999"/>
    <s v="Ton"/>
    <s v="SING"/>
    <n v="80920.007307490552"/>
    <n v="5.9877383842752006E-2"/>
    <d v="1997-04-07T00:00:00"/>
    <b v="1"/>
    <b v="0"/>
    <x v="0"/>
  </r>
  <r>
    <x v="13"/>
    <n v="7"/>
    <s v="Julio"/>
    <s v="Aes Gener"/>
    <s v="Ventanas 2"/>
    <m/>
    <s v="Carbón"/>
    <n v="76622"/>
    <n v="27635.359540000001"/>
    <s v="Ton"/>
    <s v="SIC"/>
    <n v="72782.251547554566"/>
    <n v="5.385578867155201E-2"/>
    <d v="1977-01-01T00:00:00"/>
    <b v="1"/>
    <b v="0"/>
    <x v="0"/>
  </r>
  <r>
    <x v="13"/>
    <n v="7"/>
    <s v="Julio"/>
    <s v="Andina"/>
    <s v="Termoeléctrica Andina"/>
    <s v="CTA"/>
    <s v="Carbón"/>
    <n v="96345.22"/>
    <n v="32880.666709999998"/>
    <s v="Ton"/>
    <s v="SING"/>
    <n v="86596.628210125433"/>
    <n v="6.4077843284448002E-2"/>
    <d v="2011-07-15T00:00:00"/>
    <b v="0"/>
    <b v="0"/>
    <x v="1"/>
  </r>
  <r>
    <x v="13"/>
    <n v="7"/>
    <s v="Julio"/>
    <s v="Angamos"/>
    <s v="Termoeléctrica Angamos"/>
    <s v="ANG1"/>
    <s v="Carbón"/>
    <n v="75947.787700000001"/>
    <n v="25492.772420000001"/>
    <s v="Ton"/>
    <s v="SING"/>
    <n v="67139.396982746883"/>
    <n v="4.9680314892096004E-2"/>
    <d v="2011-04-11T00:00:00"/>
    <b v="0"/>
    <b v="1"/>
    <x v="2"/>
  </r>
  <r>
    <x v="13"/>
    <n v="7"/>
    <s v="Julio"/>
    <s v="Angamos"/>
    <s v="Termoeléctrica Angamos"/>
    <s v="ANG2"/>
    <s v="Carbón"/>
    <n v="177096.46350000001"/>
    <n v="59444.52074"/>
    <s v="Ton"/>
    <s v="SING"/>
    <n v="156556.89427019135"/>
    <n v="0.11584548201811201"/>
    <d v="2011-04-11T00:00:00"/>
    <b v="0"/>
    <b v="1"/>
    <x v="2"/>
  </r>
  <r>
    <x v="13"/>
    <n v="7"/>
    <s v="Julio"/>
    <s v="Cochrane"/>
    <s v="Cochrane"/>
    <s v="CCH1"/>
    <s v="Carbón"/>
    <n v="174306.69260000001"/>
    <n v="56008.94558"/>
    <s v="Ton"/>
    <s v="SING"/>
    <n v="147508.7436520051"/>
    <n v="0.10915023314630401"/>
    <d v="2016-07-09T00:00:00"/>
    <b v="0"/>
    <b v="0"/>
    <x v="1"/>
  </r>
  <r>
    <x v="13"/>
    <n v="7"/>
    <s v="Julio"/>
    <s v="Cochrane"/>
    <s v="Cochrane"/>
    <s v="CCH2"/>
    <s v="Carbón"/>
    <n v="168924.00760000001"/>
    <n v="54282.196080000002"/>
    <s v="Ton"/>
    <s v="SING"/>
    <n v="142961.06565683711"/>
    <n v="0.10578514372070401"/>
    <d v="2016-07-09T00:00:00"/>
    <b v="0"/>
    <b v="0"/>
    <x v="1"/>
  </r>
  <r>
    <x v="13"/>
    <n v="7"/>
    <s v="Julio"/>
    <s v="Colbún"/>
    <s v="Santa María"/>
    <m/>
    <s v="Carbón"/>
    <n v="269298"/>
    <n v="83689.357780000006"/>
    <s v="Ton"/>
    <s v="SIC"/>
    <n v="220409.64876830592"/>
    <n v="0.16309382044166404"/>
    <d v="2012-08-15T00:00:00"/>
    <b v="0"/>
    <b v="0"/>
    <x v="1"/>
  </r>
  <r>
    <x v="13"/>
    <n v="7"/>
    <s v="Julio"/>
    <s v="E-Cl"/>
    <s v="IEM"/>
    <s v="IEM"/>
    <s v="Carbón"/>
    <n v="243274.76"/>
    <n v="78494.491720000005"/>
    <s v="Ton"/>
    <s v="SING"/>
    <n v="206728.1170412621"/>
    <n v="0.15297006546393604"/>
    <d v="2019-05-16T00:00:00"/>
    <b v="0"/>
    <b v="0"/>
    <x v="1"/>
  </r>
  <r>
    <x v="13"/>
    <n v="7"/>
    <s v="Julio"/>
    <s v="E-Cl"/>
    <s v="Termoeléctrica Mejillones"/>
    <s v="CTM1"/>
    <s v="Carbón"/>
    <n v="64739.45"/>
    <n v="24686.58382"/>
    <s v="Ton"/>
    <s v="SING"/>
    <n v="65016.16708971648"/>
    <n v="4.8109214548416004E-2"/>
    <d v="1998-03-31T00:00:00"/>
    <b v="1"/>
    <b v="0"/>
    <x v="0"/>
  </r>
  <r>
    <x v="13"/>
    <n v="7"/>
    <s v="Julio"/>
    <s v="E-Cl"/>
    <s v="Termoeléctrica Mejillones"/>
    <s v="CTM2"/>
    <s v="Carbón"/>
    <n v="57975.13"/>
    <n v="21843.31035"/>
    <s v="Ton"/>
    <s v="SING"/>
    <n v="57527.940109622403"/>
    <n v="4.2568243210080008E-2"/>
    <d v="1998-03-31T00:00:00"/>
    <b v="1"/>
    <b v="0"/>
    <x v="0"/>
  </r>
  <r>
    <x v="13"/>
    <n v="7"/>
    <s v="Julio"/>
    <s v="E-Cl"/>
    <s v="Termoeléctrica Tocopilla"/>
    <s v="U14"/>
    <s v="Carbón"/>
    <n v="52377.33"/>
    <n v="20369.275720000001"/>
    <s v="Ton"/>
    <s v="SING"/>
    <n v="53645.828169838082"/>
    <n v="3.9695644523136002E-2"/>
    <d v="1993-01-01T00:00:00"/>
    <b v="1"/>
    <b v="0"/>
    <x v="0"/>
  </r>
  <r>
    <x v="13"/>
    <n v="7"/>
    <s v="Julio"/>
    <s v="E-Cl"/>
    <s v="Termoeléctrica Tocopilla"/>
    <s v="U15"/>
    <s v="Carbón"/>
    <n v="56426.18"/>
    <n v="20638.12473"/>
    <s v="Ton"/>
    <s v="SING"/>
    <n v="54353.886128910715"/>
    <n v="4.0219577473824E-2"/>
    <d v="1993-01-01T00:00:00"/>
    <b v="1"/>
    <b v="0"/>
    <x v="0"/>
  </r>
  <r>
    <x v="13"/>
    <n v="7"/>
    <s v="Julio"/>
    <s v="Eléctrica Ventanas"/>
    <s v="Nueva Ventanas"/>
    <m/>
    <s v="Carbón"/>
    <n v="185437"/>
    <n v="61358.018089999998"/>
    <s v="Ton"/>
    <s v="SIC"/>
    <n v="161596.40335498174"/>
    <n v="0.119574505653792"/>
    <d v="2010-02-11T00:00:00"/>
    <b v="1"/>
    <b v="0"/>
    <x v="0"/>
  </r>
  <r>
    <x v="13"/>
    <n v="7"/>
    <s v="Julio"/>
    <s v="Enel"/>
    <s v="Bocamina II"/>
    <m/>
    <s v="Carbón"/>
    <n v="243719"/>
    <n v="84503.989969999995"/>
    <s v="Ton"/>
    <s v="SIC"/>
    <n v="222555.11624035003"/>
    <n v="0.16468137565353602"/>
    <d v="2012-10-28T00:00:00"/>
    <b v="0"/>
    <b v="0"/>
    <x v="1"/>
  </r>
  <r>
    <x v="13"/>
    <n v="7"/>
    <s v="Julio"/>
    <s v="Guacolda"/>
    <s v="Guacolda 1"/>
    <m/>
    <s v="Carbón"/>
    <n v="91614"/>
    <n v="33587.294240000003"/>
    <s v="Ton"/>
    <s v="SIC"/>
    <n v="88457.647697295368"/>
    <n v="6.5454919014912016E-2"/>
    <d v="1995-01-01T00:00:00"/>
    <b v="1"/>
    <b v="0"/>
    <x v="0"/>
  </r>
  <r>
    <x v="13"/>
    <n v="7"/>
    <s v="Julio"/>
    <s v="Guacolda"/>
    <s v="Guacolda 2"/>
    <m/>
    <s v="Carbón"/>
    <n v="53601"/>
    <n v="19931.059669999999"/>
    <s v="Ton"/>
    <s v="SIC"/>
    <n v="52491.714334730874"/>
    <n v="3.8841649084896006E-2"/>
    <d v="1996-01-01T00:00:00"/>
    <b v="1"/>
    <b v="0"/>
    <x v="0"/>
  </r>
  <r>
    <x v="13"/>
    <n v="7"/>
    <s v="Julio"/>
    <s v="Guacolda"/>
    <s v="Guacolda 3"/>
    <m/>
    <s v="Carbón"/>
    <n v="98463"/>
    <n v="33573.865749999997"/>
    <s v="Ton"/>
    <s v="SIC"/>
    <n v="88422.281566607984"/>
    <n v="6.5428749573599995E-2"/>
    <d v="2009-01-01T00:00:00"/>
    <b v="1"/>
    <b v="0"/>
    <x v="0"/>
  </r>
  <r>
    <x v="13"/>
    <n v="7"/>
    <s v="Julio"/>
    <s v="Guacolda"/>
    <s v="Guacolda 4"/>
    <m/>
    <s v="Carbón"/>
    <n v="96050"/>
    <n v="33598.023179999997"/>
    <s v="Ton"/>
    <s v="SIC"/>
    <n v="88485.904120331499"/>
    <n v="6.5475827573183987E-2"/>
    <d v="2010-01-01T00:00:00"/>
    <b v="1"/>
    <b v="0"/>
    <x v="0"/>
  </r>
  <r>
    <x v="13"/>
    <n v="7"/>
    <s v="Julio"/>
    <s v="Guacolda"/>
    <s v="Guacolda 5"/>
    <m/>
    <s v="Carbón"/>
    <n v="105277"/>
    <n v="34782.335299999999"/>
    <s v="Ton"/>
    <s v="SIC"/>
    <n v="91604.984315539186"/>
    <n v="6.7783815032640013E-2"/>
    <d v="2015-01-01T00:00:00"/>
    <b v="0"/>
    <b v="0"/>
    <x v="1"/>
  </r>
  <r>
    <x v="13"/>
    <n v="7"/>
    <s v="Julio"/>
    <s v="Hornitos"/>
    <s v="Termoeléctrica Hornitos"/>
    <s v="CTH"/>
    <s v="Carbón"/>
    <n v="106736.9"/>
    <n v="36988.64372"/>
    <s v="Ton"/>
    <s v="SING"/>
    <n v="97415.659374190072"/>
    <n v="7.2083468881536009E-2"/>
    <d v="2011-08-05T00:00:00"/>
    <b v="0"/>
    <b v="0"/>
    <x v="1"/>
  </r>
  <r>
    <x v="13"/>
    <n v="8"/>
    <s v="Agosto"/>
    <s v="Aes Gener"/>
    <s v="Campiche"/>
    <m/>
    <s v="Carbón"/>
    <n v="133793"/>
    <n v="47790.859600000003"/>
    <s v="Ton"/>
    <s v="SIC"/>
    <n v="125865.0664575744"/>
    <n v="9.3134827188480013E-2"/>
    <d v="2013-03-15T00:00:00"/>
    <b v="0"/>
    <b v="0"/>
    <x v="1"/>
  </r>
  <r>
    <x v="13"/>
    <n v="8"/>
    <s v="Agosto"/>
    <s v="Aes Gener"/>
    <s v="Termoeléctrica Norgener"/>
    <s v="NTO1"/>
    <s v="Carbón"/>
    <n v="52712.763700000003"/>
    <n v="20966.729340000002"/>
    <s v="Ton"/>
    <s v="SING"/>
    <n v="55219.320260501765"/>
    <n v="4.0859962137792014E-2"/>
    <d v="1997-04-07T00:00:00"/>
    <b v="1"/>
    <b v="0"/>
    <x v="0"/>
  </r>
  <r>
    <x v="13"/>
    <n v="8"/>
    <s v="Agosto"/>
    <s v="Aes Gener"/>
    <s v="Termoeléctrica Norgener"/>
    <s v="NTO2"/>
    <s v="Carbón"/>
    <n v="83204.873800000001"/>
    <n v="32259.100999999999"/>
    <s v="Ton"/>
    <s v="SING"/>
    <n v="84959.632976063993"/>
    <n v="6.2866536028800005E-2"/>
    <d v="1997-04-07T00:00:00"/>
    <b v="1"/>
    <b v="0"/>
    <x v="0"/>
  </r>
  <r>
    <x v="13"/>
    <n v="8"/>
    <s v="Agosto"/>
    <s v="Aes Gener"/>
    <s v="Ventanas 2"/>
    <m/>
    <s v="Carbón"/>
    <n v="82849"/>
    <n v="31180.718239999998"/>
    <s v="Ton"/>
    <s v="SIC"/>
    <n v="82119.535122831352"/>
    <n v="6.0764983706112004E-2"/>
    <d v="1977-01-01T00:00:00"/>
    <b v="1"/>
    <b v="0"/>
    <x v="0"/>
  </r>
  <r>
    <x v="13"/>
    <n v="8"/>
    <s v="Agosto"/>
    <s v="Andina"/>
    <s v="Termoeléctrica Andina"/>
    <s v="CTA"/>
    <s v="Carbón"/>
    <n v="74482.42"/>
    <n v="27980.227449999998"/>
    <s v="Ton"/>
    <s v="SING"/>
    <n v="73690.517746876794"/>
    <n v="5.4527867254559999E-2"/>
    <d v="2011-07-15T00:00:00"/>
    <b v="0"/>
    <b v="0"/>
    <x v="1"/>
  </r>
  <r>
    <x v="13"/>
    <n v="8"/>
    <s v="Agosto"/>
    <s v="Angamos"/>
    <s v="Termoeléctrica Angamos"/>
    <s v="ANG2"/>
    <s v="Carbón"/>
    <n v="177540.24849999999"/>
    <n v="66135.825060000003"/>
    <s v="Ton"/>
    <s v="SING"/>
    <n v="174179.54157081983"/>
    <n v="0.12888549587692802"/>
    <d v="2011-04-11T00:00:00"/>
    <b v="0"/>
    <b v="1"/>
    <x v="2"/>
  </r>
  <r>
    <x v="13"/>
    <n v="8"/>
    <s v="Agosto"/>
    <s v="Cochrane"/>
    <s v="Cochrane"/>
    <s v="CCH1"/>
    <s v="Carbón"/>
    <n v="92839.558099999995"/>
    <n v="33753.464870000003"/>
    <s v="Ton"/>
    <s v="SING"/>
    <n v="88895.285303383687"/>
    <n v="6.5778752338656016E-2"/>
    <d v="2016-07-09T00:00:00"/>
    <b v="0"/>
    <b v="0"/>
    <x v="1"/>
  </r>
  <r>
    <x v="13"/>
    <n v="8"/>
    <s v="Agosto"/>
    <s v="Cochrane"/>
    <s v="Cochrane"/>
    <s v="CCH2"/>
    <s v="Carbón"/>
    <n v="160477.2844"/>
    <n v="58348.1414"/>
    <s v="Ton"/>
    <s v="SING"/>
    <n v="153669.3994720896"/>
    <n v="0.11370885796032001"/>
    <d v="2016-07-09T00:00:00"/>
    <b v="0"/>
    <b v="0"/>
    <x v="1"/>
  </r>
  <r>
    <x v="13"/>
    <n v="8"/>
    <s v="Agosto"/>
    <s v="Colbún"/>
    <s v="Santa María"/>
    <m/>
    <s v="Carbón"/>
    <n v="264291"/>
    <n v="85988.028300000005"/>
    <s v="Ton"/>
    <s v="SIC"/>
    <n v="226463.5745646912"/>
    <n v="0.16757346955103999"/>
    <d v="2012-08-15T00:00:00"/>
    <b v="0"/>
    <b v="0"/>
    <x v="1"/>
  </r>
  <r>
    <x v="13"/>
    <n v="8"/>
    <s v="Agosto"/>
    <s v="E-Cl"/>
    <s v="IEM"/>
    <s v="IEM"/>
    <s v="Carbón"/>
    <n v="211495.43"/>
    <n v="73930.142670000001"/>
    <s v="Ton"/>
    <s v="SING"/>
    <n v="194707.15526484285"/>
    <n v="0.14407506203529602"/>
    <d v="2019-05-16T00:00:00"/>
    <b v="0"/>
    <b v="0"/>
    <x v="1"/>
  </r>
  <r>
    <x v="13"/>
    <n v="8"/>
    <s v="Agosto"/>
    <s v="E-Cl"/>
    <s v="Termoeléctrica Mejillones"/>
    <s v="CTM1"/>
    <s v="Carbón"/>
    <n v="71858.36"/>
    <n v="30255.198629999999"/>
    <s v="Ton"/>
    <s v="SING"/>
    <n v="79682.027444680309"/>
    <n v="5.8961331090144002E-2"/>
    <d v="1998-03-31T00:00:00"/>
    <b v="1"/>
    <b v="0"/>
    <x v="0"/>
  </r>
  <r>
    <x v="13"/>
    <n v="8"/>
    <s v="Agosto"/>
    <s v="E-Cl"/>
    <s v="Termoeléctrica Mejillones"/>
    <s v="CTM2"/>
    <s v="Carbón"/>
    <n v="15447.41"/>
    <n v="6391.8220119999996"/>
    <s v="Ton"/>
    <s v="SING"/>
    <n v="16833.911527411965"/>
    <n v="1.2456382736985601E-2"/>
    <d v="1998-03-31T00:00:00"/>
    <b v="1"/>
    <b v="0"/>
    <x v="0"/>
  </r>
  <r>
    <x v="13"/>
    <n v="8"/>
    <s v="Agosto"/>
    <s v="E-Cl"/>
    <s v="Termoeléctrica Tocopilla"/>
    <s v="U14"/>
    <s v="Carbón"/>
    <n v="47250.1"/>
    <n v="19631.815989999999"/>
    <s v="Ton"/>
    <s v="SING"/>
    <n v="51703.607027487349"/>
    <n v="3.8258483001312002E-2"/>
    <d v="1993-01-01T00:00:00"/>
    <b v="1"/>
    <b v="0"/>
    <x v="0"/>
  </r>
  <r>
    <x v="13"/>
    <n v="8"/>
    <s v="Agosto"/>
    <s v="E-Cl"/>
    <s v="Termoeléctrica Tocopilla"/>
    <s v="U15"/>
    <s v="Carbón"/>
    <n v="45675.09"/>
    <n v="17828.92684"/>
    <s v="Ton"/>
    <s v="SING"/>
    <n v="46955.40277714176"/>
    <n v="3.4745012625792E-2"/>
    <d v="1993-01-01T00:00:00"/>
    <b v="1"/>
    <b v="0"/>
    <x v="0"/>
  </r>
  <r>
    <x v="13"/>
    <n v="8"/>
    <s v="Agosto"/>
    <s v="Eléctrica Ventanas"/>
    <s v="Nueva Ventanas"/>
    <m/>
    <s v="Carbón"/>
    <n v="126587"/>
    <n v="44033.541120000002"/>
    <s v="Ton"/>
    <s v="SIC"/>
    <n v="115969.55204026369"/>
    <n v="8.5812564934656027E-2"/>
    <d v="2010-02-11T00:00:00"/>
    <b v="1"/>
    <b v="0"/>
    <x v="0"/>
  </r>
  <r>
    <x v="13"/>
    <n v="8"/>
    <s v="Agosto"/>
    <s v="Enel"/>
    <s v="Bocamina II"/>
    <m/>
    <s v="Carbón"/>
    <n v="120836"/>
    <n v="42064.736940000003"/>
    <s v="Ton"/>
    <s v="SIC"/>
    <n v="110784.38334834817"/>
    <n v="8.1975759348672017E-2"/>
    <d v="2012-10-28T00:00:00"/>
    <b v="0"/>
    <b v="0"/>
    <x v="1"/>
  </r>
  <r>
    <x v="13"/>
    <n v="8"/>
    <s v="Agosto"/>
    <s v="Guacolda"/>
    <s v="Guacolda 1"/>
    <m/>
    <s v="Carbón"/>
    <n v="81132"/>
    <n v="30291.852370000001"/>
    <s v="Ton"/>
    <s v="SIC"/>
    <n v="79778.561080183688"/>
    <n v="5.9032761898656014E-2"/>
    <d v="1995-01-01T00:00:00"/>
    <b v="1"/>
    <b v="0"/>
    <x v="0"/>
  </r>
  <r>
    <x v="13"/>
    <n v="8"/>
    <s v="Agosto"/>
    <s v="Guacolda"/>
    <s v="Guacolda 2"/>
    <m/>
    <s v="Carbón"/>
    <n v="35192"/>
    <n v="13365.03487"/>
    <s v="Ton"/>
    <s v="SIC"/>
    <n v="35199.011195863677"/>
    <n v="2.6045779954656002E-2"/>
    <d v="1996-01-01T00:00:00"/>
    <b v="1"/>
    <b v="0"/>
    <x v="0"/>
  </r>
  <r>
    <x v="13"/>
    <n v="8"/>
    <s v="Agosto"/>
    <s v="Guacolda"/>
    <s v="Guacolda 3"/>
    <m/>
    <s v="Carbón"/>
    <n v="96836.800000000003"/>
    <n v="32607.177039999999"/>
    <s v="Ton"/>
    <s v="SIC"/>
    <n v="85876.34831187455"/>
    <n v="6.3544866615552004E-2"/>
    <d v="2009-01-01T00:00:00"/>
    <b v="1"/>
    <b v="0"/>
    <x v="0"/>
  </r>
  <r>
    <x v="13"/>
    <n v="8"/>
    <s v="Agosto"/>
    <s v="Guacolda"/>
    <s v="Guacolda 4"/>
    <m/>
    <s v="Carbón"/>
    <n v="84954"/>
    <n v="29401.40208"/>
    <s v="Ton"/>
    <s v="SIC"/>
    <n v="77433.414207621114"/>
    <n v="5.7297452373504011E-2"/>
    <d v="2010-01-01T00:00:00"/>
    <b v="1"/>
    <b v="0"/>
    <x v="0"/>
  </r>
  <r>
    <x v="13"/>
    <n v="8"/>
    <s v="Agosto"/>
    <s v="Guacolda"/>
    <s v="Guacolda 5"/>
    <m/>
    <s v="Carbón"/>
    <n v="96196"/>
    <n v="31840.822980000001"/>
    <s v="Ton"/>
    <s v="SIC"/>
    <n v="83858.02921279872"/>
    <n v="6.2051395823424012E-2"/>
    <d v="2015-01-01T00:00:00"/>
    <b v="0"/>
    <b v="0"/>
    <x v="1"/>
  </r>
  <r>
    <x v="13"/>
    <n v="8"/>
    <s v="Agosto"/>
    <s v="Hornitos"/>
    <s v="Termoeléctrica Hornitos"/>
    <s v="CTH"/>
    <s v="Carbón"/>
    <n v="99944.28"/>
    <n v="38112.367590000002"/>
    <s v="Ton"/>
    <s v="SING"/>
    <n v="100375.17047654976"/>
    <n v="7.427338195939201E-2"/>
    <d v="2011-08-05T00:00:00"/>
    <b v="0"/>
    <b v="0"/>
    <x v="1"/>
  </r>
  <r>
    <x v="13"/>
    <n v="9"/>
    <s v="Septiembre"/>
    <s v="Aes Gener"/>
    <s v="Campiche"/>
    <m/>
    <s v="Carbón"/>
    <n v="87359"/>
    <n v="31204.6348"/>
    <s v="Ton"/>
    <s v="SIC"/>
    <n v="82182.523305907191"/>
    <n v="6.081159229824E-2"/>
    <d v="2013-03-15T00:00:00"/>
    <b v="0"/>
    <b v="0"/>
    <x v="1"/>
  </r>
  <r>
    <x v="13"/>
    <n v="9"/>
    <s v="Septiembre"/>
    <s v="Aes Gener"/>
    <s v="Termoeléctrica Norgener"/>
    <s v="NTO1"/>
    <s v="Carbón"/>
    <n v="58697.9061"/>
    <n v="23347.345570000001"/>
    <s v="Ton"/>
    <s v="SING"/>
    <n v="61489.063523268487"/>
    <n v="4.5499307046816012E-2"/>
    <d v="1997-04-07T00:00:00"/>
    <b v="1"/>
    <b v="0"/>
    <x v="0"/>
  </r>
  <r>
    <x v="13"/>
    <n v="9"/>
    <s v="Septiembre"/>
    <s v="Aes Gener"/>
    <s v="Termoeléctrica Norgener"/>
    <s v="NTO2"/>
    <s v="Carbón"/>
    <n v="70171.986699999994"/>
    <n v="27206.16116"/>
    <s v="Ton"/>
    <s v="SING"/>
    <n v="71651.887225290237"/>
    <n v="5.3019366868608003E-2"/>
    <d v="1997-04-07T00:00:00"/>
    <b v="1"/>
    <b v="0"/>
    <x v="0"/>
  </r>
  <r>
    <x v="13"/>
    <n v="9"/>
    <s v="Septiembre"/>
    <s v="Aes Gener"/>
    <s v="Ventanas 2"/>
    <m/>
    <s v="Carbón"/>
    <n v="91903"/>
    <n v="34588.245470000002"/>
    <s v="Ton"/>
    <s v="SIC"/>
    <n v="91093.816917502074"/>
    <n v="6.7405572771936012E-2"/>
    <d v="1977-01-01T00:00:00"/>
    <b v="1"/>
    <b v="0"/>
    <x v="0"/>
  </r>
  <r>
    <x v="13"/>
    <n v="9"/>
    <s v="Septiembre"/>
    <s v="Andina"/>
    <s v="Termoeléctrica Andina"/>
    <s v="CTA"/>
    <s v="Carbón"/>
    <n v="83263.240000000005"/>
    <n v="31278.849330000001"/>
    <s v="Ton"/>
    <s v="SING"/>
    <n v="82377.97944184512"/>
    <n v="6.0956221574304005E-2"/>
    <d v="2011-07-15T00:00:00"/>
    <b v="0"/>
    <b v="0"/>
    <x v="1"/>
  </r>
  <r>
    <x v="13"/>
    <n v="9"/>
    <s v="Septiembre"/>
    <s v="Angamos"/>
    <s v="Termoeléctrica Angamos"/>
    <s v="ANG1"/>
    <s v="Carbón"/>
    <n v="111617.84110000001"/>
    <n v="41930.83352"/>
    <s v="Ton"/>
    <s v="SING"/>
    <n v="110431.72673161727"/>
    <n v="8.1714808363775995E-2"/>
    <d v="2011-04-11T00:00:00"/>
    <b v="0"/>
    <b v="1"/>
    <x v="2"/>
  </r>
  <r>
    <x v="13"/>
    <n v="9"/>
    <s v="Septiembre"/>
    <s v="Angamos"/>
    <s v="Termoeléctrica Angamos"/>
    <s v="ANG2"/>
    <s v="Carbón"/>
    <n v="148813.6925"/>
    <n v="55434.845999999998"/>
    <s v="Ton"/>
    <s v="SING"/>
    <n v="145996.758255744"/>
    <n v="0.10803142788480001"/>
    <d v="2011-04-11T00:00:00"/>
    <b v="0"/>
    <b v="1"/>
    <x v="2"/>
  </r>
  <r>
    <x v="13"/>
    <n v="9"/>
    <s v="Septiembre"/>
    <s v="Cochrane"/>
    <s v="Cochrane"/>
    <s v="CCH1"/>
    <s v="Carbón"/>
    <n v="141550.9706"/>
    <n v="51463.361210000003"/>
    <s v="Ton"/>
    <s v="SING"/>
    <n v="135537.20173777343"/>
    <n v="0.10029179832604801"/>
    <d v="2016-07-09T00:00:00"/>
    <b v="0"/>
    <b v="0"/>
    <x v="1"/>
  </r>
  <r>
    <x v="13"/>
    <n v="9"/>
    <s v="Septiembre"/>
    <s v="Cochrane"/>
    <s v="Cochrane"/>
    <s v="CCH2"/>
    <s v="Carbón"/>
    <n v="134310.13740000001"/>
    <n v="48833.994899999998"/>
    <s v="Ton"/>
    <s v="SING"/>
    <n v="128612.33434431358"/>
    <n v="9.516768926112E-2"/>
    <d v="2016-07-09T00:00:00"/>
    <b v="0"/>
    <b v="0"/>
    <x v="1"/>
  </r>
  <r>
    <x v="13"/>
    <n v="9"/>
    <s v="Septiembre"/>
    <s v="Colbún"/>
    <s v="Santa María"/>
    <m/>
    <s v="Carbón"/>
    <n v="185678"/>
    <n v="60411.005740000001"/>
    <s v="Ton"/>
    <s v="SIC"/>
    <n v="159102.29102123136"/>
    <n v="0.11772896798611203"/>
    <d v="2012-08-15T00:00:00"/>
    <b v="0"/>
    <b v="0"/>
    <x v="1"/>
  </r>
  <r>
    <x v="13"/>
    <n v="9"/>
    <s v="Septiembre"/>
    <s v="E-Cl"/>
    <s v="IEM"/>
    <s v="IEM"/>
    <s v="Carbón"/>
    <n v="185026.92"/>
    <n v="64677.835330000002"/>
    <s v="Ton"/>
    <s v="SING"/>
    <n v="170339.68650654913"/>
    <n v="0.12604416549110403"/>
    <d v="2019-05-16T00:00:00"/>
    <b v="0"/>
    <b v="0"/>
    <x v="1"/>
  </r>
  <r>
    <x v="13"/>
    <n v="9"/>
    <s v="Septiembre"/>
    <s v="E-Cl"/>
    <s v="Termoeléctrica Mejillones"/>
    <s v="CTM1"/>
    <s v="Carbón"/>
    <n v="68049.09"/>
    <n v="28651.345990000002"/>
    <s v="Ton"/>
    <s v="SING"/>
    <n v="75458.01848540736"/>
    <n v="5.5835743065312006E-2"/>
    <d v="1998-03-31T00:00:00"/>
    <b v="1"/>
    <b v="0"/>
    <x v="0"/>
  </r>
  <r>
    <x v="13"/>
    <n v="9"/>
    <s v="Septiembre"/>
    <s v="E-Cl"/>
    <s v="Termoeléctrica Mejillones"/>
    <s v="CTM2"/>
    <s v="Carbón"/>
    <n v="2747.57"/>
    <n v="1136.8882169999999"/>
    <s v="Ton"/>
    <s v="SING"/>
    <n v="2994.1815691370875"/>
    <n v="2.2155677572895998E-3"/>
    <d v="1998-03-31T00:00:00"/>
    <b v="1"/>
    <b v="0"/>
    <x v="0"/>
  </r>
  <r>
    <x v="13"/>
    <n v="9"/>
    <s v="Septiembre"/>
    <s v="E-Cl"/>
    <s v="Termoeléctrica Tocopilla"/>
    <s v="U14"/>
    <s v="Carbón"/>
    <n v="22259.55"/>
    <n v="9248.5601019999995"/>
    <s v="Ton"/>
    <s v="SING"/>
    <n v="24357.599792473728"/>
    <n v="1.80235939267776E-2"/>
    <d v="1993-01-01T00:00:00"/>
    <b v="1"/>
    <b v="0"/>
    <x v="0"/>
  </r>
  <r>
    <x v="13"/>
    <n v="9"/>
    <s v="Septiembre"/>
    <s v="E-Cl"/>
    <s v="Termoeléctrica Tocopilla"/>
    <s v="U15"/>
    <s v="Carbón"/>
    <n v="45567.38"/>
    <n v="17786.88306"/>
    <s v="Ton"/>
    <s v="SING"/>
    <n v="46844.673587331839"/>
    <n v="3.4663077707328009E-2"/>
    <d v="1993-01-01T00:00:00"/>
    <b v="1"/>
    <b v="0"/>
    <x v="0"/>
  </r>
  <r>
    <x v="13"/>
    <n v="9"/>
    <s v="Septiembre"/>
    <s v="Eléctrica Ventanas"/>
    <s v="Nueva Ventanas"/>
    <m/>
    <s v="Carbón"/>
    <n v="125663"/>
    <n v="43712.12588"/>
    <s v="Ton"/>
    <s v="SIC"/>
    <n v="115123.05229362432"/>
    <n v="8.5186190914944018E-2"/>
    <d v="2010-02-11T00:00:00"/>
    <b v="1"/>
    <b v="0"/>
    <x v="0"/>
  </r>
  <r>
    <x v="13"/>
    <n v="9"/>
    <s v="Septiembre"/>
    <s v="Enel"/>
    <s v="Bocamina II"/>
    <m/>
    <s v="Carbón"/>
    <n v="223656"/>
    <n v="77857.847039999993"/>
    <s v="Ton"/>
    <s v="SIC"/>
    <n v="205051.40886675453"/>
    <n v="0.15172937231155201"/>
    <d v="2012-10-28T00:00:00"/>
    <b v="0"/>
    <b v="0"/>
    <x v="1"/>
  </r>
  <r>
    <x v="13"/>
    <n v="9"/>
    <s v="Septiembre"/>
    <s v="Guacolda"/>
    <s v="Guacolda 1"/>
    <m/>
    <s v="Carbón"/>
    <n v="27137"/>
    <n v="10132.00707"/>
    <s v="Ton"/>
    <s v="SIC"/>
    <n v="26684.302268004478"/>
    <n v="1.9745255378016E-2"/>
    <d v="1995-01-01T00:00:00"/>
    <b v="1"/>
    <b v="0"/>
    <x v="0"/>
  </r>
  <r>
    <x v="13"/>
    <n v="9"/>
    <s v="Septiembre"/>
    <s v="Guacolda"/>
    <s v="Guacolda 2"/>
    <m/>
    <s v="Carbón"/>
    <n v="38238"/>
    <n v="14521.82892"/>
    <s v="Ton"/>
    <s v="SIC"/>
    <n v="38245.618040762878"/>
    <n v="2.8300140199296005E-2"/>
    <d v="1996-01-01T00:00:00"/>
    <b v="1"/>
    <b v="0"/>
    <x v="0"/>
  </r>
  <r>
    <x v="13"/>
    <n v="9"/>
    <s v="Septiembre"/>
    <s v="Guacolda"/>
    <s v="Guacolda 3"/>
    <m/>
    <s v="Carbón"/>
    <n v="51751"/>
    <n v="17425.75157"/>
    <s v="Ton"/>
    <s v="SIC"/>
    <n v="45893.574582852481"/>
    <n v="3.3959304659616003E-2"/>
    <d v="2009-01-01T00:00:00"/>
    <b v="1"/>
    <b v="0"/>
    <x v="0"/>
  </r>
  <r>
    <x v="13"/>
    <n v="9"/>
    <s v="Septiembre"/>
    <s v="Guacolda"/>
    <s v="Guacolda 4"/>
    <m/>
    <s v="Carbón"/>
    <n v="68069"/>
    <n v="23557.737580000001"/>
    <s v="Ton"/>
    <s v="SIC"/>
    <n v="62043.165385893117"/>
    <n v="4.590931899590401E-2"/>
    <d v="2010-01-01T00:00:00"/>
    <b v="1"/>
    <b v="0"/>
    <x v="0"/>
  </r>
  <r>
    <x v="13"/>
    <n v="9"/>
    <s v="Septiembre"/>
    <s v="Guacolda"/>
    <s v="Guacolda 5"/>
    <m/>
    <s v="Carbón"/>
    <n v="27313"/>
    <n v="9040.5879459999996"/>
    <s v="Ton"/>
    <s v="SIC"/>
    <n v="23809.871012214142"/>
    <n v="1.7618297789164804E-2"/>
    <d v="2015-01-01T00:00:00"/>
    <b v="0"/>
    <b v="0"/>
    <x v="1"/>
  </r>
  <r>
    <x v="13"/>
    <n v="9"/>
    <s v="Septiembre"/>
    <s v="Hornitos"/>
    <s v="Termoeléctrica Hornitos"/>
    <s v="CTH"/>
    <s v="Carbón"/>
    <n v="60944.58"/>
    <n v="23240.371889999999"/>
    <s v="Ton"/>
    <s v="SING"/>
    <n v="61207.330793304958"/>
    <n v="4.5290836739232003E-2"/>
    <d v="2011-08-05T00:00:00"/>
    <b v="0"/>
    <b v="0"/>
    <x v="1"/>
  </r>
  <r>
    <x v="13"/>
    <n v="10"/>
    <s v="Octubre"/>
    <s v="Aes Gener"/>
    <s v="Campiche"/>
    <m/>
    <s v="Carbón"/>
    <n v="87884"/>
    <n v="31392.164799999999"/>
    <s v="Ton"/>
    <s v="SIC"/>
    <n v="82676.414315827191"/>
    <n v="6.1177050762239997E-2"/>
    <d v="2013-03-15T00:00:00"/>
    <b v="0"/>
    <b v="0"/>
    <x v="1"/>
  </r>
  <r>
    <x v="13"/>
    <n v="10"/>
    <s v="Octubre"/>
    <s v="Aes Gener"/>
    <s v="Termoeléctrica Norgener"/>
    <s v="NTO1"/>
    <s v="Carbón"/>
    <n v="42036.822699999997"/>
    <n v="16720.327710000001"/>
    <s v="Ton"/>
    <s v="SING"/>
    <n v="44035.72515802944"/>
    <n v="3.2584574641248004E-2"/>
    <d v="1997-04-07T00:00:00"/>
    <b v="1"/>
    <b v="0"/>
    <x v="0"/>
  </r>
  <r>
    <x v="13"/>
    <n v="10"/>
    <s v="Octubre"/>
    <s v="Aes Gener"/>
    <s v="Termoeléctrica Norgener"/>
    <s v="NTO2"/>
    <s v="Carbón"/>
    <n v="69287.596699999995"/>
    <n v="26863.27709"/>
    <s v="Ton"/>
    <s v="SING"/>
    <n v="70748.845793957749"/>
    <n v="5.2351154392992004E-2"/>
    <d v="1997-04-07T00:00:00"/>
    <b v="1"/>
    <b v="0"/>
    <x v="0"/>
  </r>
  <r>
    <x v="13"/>
    <n v="10"/>
    <s v="Octubre"/>
    <s v="Aes Gener"/>
    <s v="Ventanas 2"/>
    <m/>
    <s v="Carbón"/>
    <n v="103163"/>
    <n v="38826.014029999998"/>
    <s v="Ton"/>
    <s v="SIC"/>
    <n v="102254.67541430591"/>
    <n v="7.5664136141664007E-2"/>
    <d v="1977-01-01T00:00:00"/>
    <b v="1"/>
    <b v="0"/>
    <x v="0"/>
  </r>
  <r>
    <x v="13"/>
    <n v="10"/>
    <s v="Octubre"/>
    <s v="Andina"/>
    <s v="Termoeléctrica Andina"/>
    <s v="CTA"/>
    <s v="Carbón"/>
    <n v="89966.400599999994"/>
    <n v="33796.973180000001"/>
    <s v="Ton"/>
    <s v="SING"/>
    <n v="89009.871573131517"/>
    <n v="6.5863541333184006E-2"/>
    <d v="2011-07-15T00:00:00"/>
    <b v="0"/>
    <b v="0"/>
    <x v="1"/>
  </r>
  <r>
    <x v="13"/>
    <n v="10"/>
    <s v="Octubre"/>
    <s v="Angamos"/>
    <s v="Termoeléctrica Angamos"/>
    <s v="ANG1"/>
    <s v="Carbón"/>
    <n v="144911.2347"/>
    <n v="54437.971550000002"/>
    <s v="Ton"/>
    <s v="SING"/>
    <n v="143371.3259042592"/>
    <n v="0.10608871895664"/>
    <d v="2011-04-11T00:00:00"/>
    <b v="0"/>
    <b v="1"/>
    <x v="2"/>
  </r>
  <r>
    <x v="13"/>
    <n v="10"/>
    <s v="Octubre"/>
    <s v="Angamos"/>
    <s v="Termoeléctrica Angamos"/>
    <s v="ANG2"/>
    <s v="Carbón"/>
    <n v="115075.4277"/>
    <n v="42866.946620000002"/>
    <s v="Ton"/>
    <s v="SING"/>
    <n v="112897.13410301568"/>
    <n v="8.3539105573056008E-2"/>
    <d v="2011-04-11T00:00:00"/>
    <b v="0"/>
    <b v="1"/>
    <x v="2"/>
  </r>
  <r>
    <x v="13"/>
    <n v="10"/>
    <s v="Octubre"/>
    <s v="Cochrane"/>
    <s v="Cochrane"/>
    <s v="CCH1"/>
    <s v="Carbón"/>
    <n v="97672.562099999996"/>
    <n v="35510.589030000003"/>
    <s v="Ton"/>
    <s v="SING"/>
    <n v="93522.959947105919"/>
    <n v="6.9203035901664003E-2"/>
    <d v="2016-07-09T00:00:00"/>
    <b v="0"/>
    <b v="0"/>
    <x v="1"/>
  </r>
  <r>
    <x v="13"/>
    <n v="10"/>
    <s v="Octubre"/>
    <s v="Cochrane"/>
    <s v="Cochrane"/>
    <s v="CCH2"/>
    <s v="Carbón"/>
    <n v="143946.14319999999"/>
    <n v="52337.562590000001"/>
    <s v="Ton"/>
    <s v="SING"/>
    <n v="137839.55444102976"/>
    <n v="0.10199544197539201"/>
    <d v="2016-07-09T00:00:00"/>
    <b v="0"/>
    <b v="0"/>
    <x v="1"/>
  </r>
  <r>
    <x v="13"/>
    <n v="10"/>
    <s v="Octubre"/>
    <s v="Colbún"/>
    <s v="Santa María"/>
    <m/>
    <s v="Carbón"/>
    <n v="167247"/>
    <n v="54414.413540000001"/>
    <s v="Ton"/>
    <s v="SIC"/>
    <n v="143309.28202141056"/>
    <n v="0.10604280910675201"/>
    <d v="2012-08-15T00:00:00"/>
    <b v="0"/>
    <b v="0"/>
    <x v="1"/>
  </r>
  <r>
    <x v="13"/>
    <n v="10"/>
    <s v="Octubre"/>
    <s v="E-Cl"/>
    <s v="IEM"/>
    <s v="IEM"/>
    <s v="Carbón"/>
    <n v="143141.98000000001"/>
    <n v="50036.575279999997"/>
    <s v="Ton"/>
    <s v="SING"/>
    <n v="131779.52699822589"/>
    <n v="9.7511277905663996E-2"/>
    <d v="2019-05-16T00:00:00"/>
    <b v="0"/>
    <b v="0"/>
    <x v="1"/>
  </r>
  <r>
    <x v="13"/>
    <n v="10"/>
    <s v="Octubre"/>
    <s v="E-Cl"/>
    <s v="Termoeléctrica Mejillones"/>
    <s v="CTM1"/>
    <s v="Carbón"/>
    <n v="50978.580800000003"/>
    <n v="21463.989549999998"/>
    <s v="Ton"/>
    <s v="SING"/>
    <n v="56528.936574211199"/>
    <n v="4.182902283504001E-2"/>
    <d v="1998-03-31T00:00:00"/>
    <b v="1"/>
    <b v="0"/>
    <x v="0"/>
  </r>
  <r>
    <x v="13"/>
    <n v="10"/>
    <s v="Octubre"/>
    <s v="E-Cl"/>
    <s v="Termoeléctrica Mejillones"/>
    <s v="CTM2"/>
    <s v="Carbón"/>
    <n v="28529.39"/>
    <n v="11804.87752"/>
    <s v="Ton"/>
    <s v="SING"/>
    <n v="31090.080948833278"/>
    <n v="2.3005345310976002E-2"/>
    <d v="1998-03-31T00:00:00"/>
    <b v="1"/>
    <b v="0"/>
    <x v="0"/>
  </r>
  <r>
    <x v="13"/>
    <n v="10"/>
    <s v="Octubre"/>
    <s v="E-Cl"/>
    <s v="Termoeléctrica Tocopilla"/>
    <s v="U14"/>
    <s v="Carbón"/>
    <n v="38529.295100000003"/>
    <n v="16008.4324"/>
    <s v="Ton"/>
    <s v="SING"/>
    <n v="42160.832108313596"/>
    <n v="3.1197233061120003E-2"/>
    <d v="1993-01-01T00:00:00"/>
    <b v="1"/>
    <b v="0"/>
    <x v="0"/>
  </r>
  <r>
    <x v="13"/>
    <n v="10"/>
    <s v="Octubre"/>
    <s v="E-Cl"/>
    <s v="Termoeléctrica Tocopilla"/>
    <s v="U15"/>
    <s v="Carbón"/>
    <n v="9693.57"/>
    <n v="3783.811929"/>
    <s v="Ton"/>
    <s v="SING"/>
    <n v="9965.2892601778549"/>
    <n v="7.3738926872352001E-3"/>
    <d v="1993-01-01T00:00:00"/>
    <b v="1"/>
    <b v="0"/>
    <x v="0"/>
  </r>
  <r>
    <x v="13"/>
    <n v="10"/>
    <s v="Octubre"/>
    <s v="Eléctrica Ventanas"/>
    <s v="Nueva Ventanas"/>
    <m/>
    <s v="Carbón"/>
    <n v="5663"/>
    <n v="1969.8858760000001"/>
    <s v="Ton"/>
    <s v="SIC"/>
    <n v="5188.0175157296635"/>
    <n v="3.8389135951488007E-3"/>
    <d v="2010-02-11T00:00:00"/>
    <b v="1"/>
    <b v="0"/>
    <x v="0"/>
  </r>
  <r>
    <x v="13"/>
    <n v="10"/>
    <s v="Octubre"/>
    <s v="Enel"/>
    <s v="Bocamina II"/>
    <m/>
    <s v="Carbón"/>
    <n v="216611"/>
    <n v="75405.381949999995"/>
    <s v="Ton"/>
    <s v="SIC"/>
    <n v="198592.43984796476"/>
    <n v="0.14695000834415997"/>
    <d v="2012-10-28T00:00:00"/>
    <b v="0"/>
    <b v="0"/>
    <x v="1"/>
  </r>
  <r>
    <x v="13"/>
    <n v="10"/>
    <s v="Octubre"/>
    <s v="Guacolda"/>
    <s v="Guacolda 1"/>
    <m/>
    <s v="Carbón"/>
    <n v="33120"/>
    <n v="12365.8501"/>
    <s v="Ton"/>
    <s v="SIC"/>
    <n v="32567.494237766397"/>
    <n v="2.4098568674880003E-2"/>
    <d v="1995-01-01T00:00:00"/>
    <b v="1"/>
    <b v="0"/>
    <x v="0"/>
  </r>
  <r>
    <x v="13"/>
    <n v="10"/>
    <s v="Octubre"/>
    <s v="Guacolda"/>
    <s v="Guacolda 2"/>
    <m/>
    <s v="Carbón"/>
    <n v="39286"/>
    <n v="14919.832920000001"/>
    <s v="Ton"/>
    <s v="SIC"/>
    <n v="39293.826847418881"/>
    <n v="2.9075770394496003E-2"/>
    <d v="1996-01-01T00:00:00"/>
    <b v="1"/>
    <b v="0"/>
    <x v="0"/>
  </r>
  <r>
    <x v="13"/>
    <n v="10"/>
    <s v="Octubre"/>
    <s v="Guacolda"/>
    <s v="Guacolda 3"/>
    <m/>
    <s v="Carbón"/>
    <n v="61412"/>
    <n v="20678.83239"/>
    <s v="Ton"/>
    <s v="SIC"/>
    <n v="54461.096427576958"/>
    <n v="4.0298908561632006E-2"/>
    <d v="2009-01-01T00:00:00"/>
    <b v="1"/>
    <b v="0"/>
    <x v="0"/>
  </r>
  <r>
    <x v="13"/>
    <n v="10"/>
    <s v="Octubre"/>
    <s v="Guacolda"/>
    <s v="Guacolda 4"/>
    <m/>
    <s v="Carbón"/>
    <n v="69282"/>
    <n v="23977.540069999999"/>
    <s v="Ton"/>
    <s v="SIC"/>
    <n v="63148.784090916481"/>
    <n v="4.6727430088416004E-2"/>
    <d v="2010-01-01T00:00:00"/>
    <b v="1"/>
    <b v="0"/>
    <x v="0"/>
  </r>
  <r>
    <x v="13"/>
    <n v="10"/>
    <s v="Octubre"/>
    <s v="Guacolda"/>
    <s v="Guacolda 5"/>
    <m/>
    <s v="Carbón"/>
    <n v="47004"/>
    <n v="15558.29809"/>
    <s v="Ton"/>
    <s v="SIC"/>
    <n v="40975.329580901758"/>
    <n v="3.0320011317792002E-2"/>
    <d v="2015-01-01T00:00:00"/>
    <b v="0"/>
    <b v="0"/>
    <x v="1"/>
  </r>
  <r>
    <x v="13"/>
    <n v="10"/>
    <s v="Octubre"/>
    <s v="Hornitos"/>
    <s v="Termoeléctrica Hornitos"/>
    <s v="CTH"/>
    <s v="Carbón"/>
    <n v="82063.907900000006"/>
    <n v="31293.935219999999"/>
    <s v="Ton"/>
    <s v="SING"/>
    <n v="82417.710607246074"/>
    <n v="6.0985620956736E-2"/>
    <d v="2011-08-05T00:00:00"/>
    <b v="0"/>
    <b v="0"/>
    <x v="1"/>
  </r>
  <r>
    <x v="13"/>
    <n v="11"/>
    <s v="Noviembre"/>
    <s v="Aes Gener"/>
    <s v="Campiche"/>
    <m/>
    <s v="Carbón"/>
    <n v="133006"/>
    <n v="47509.743199999997"/>
    <s v="Ton"/>
    <s v="SIC"/>
    <n v="125124.70031508477"/>
    <n v="9.2586987548159999E-2"/>
    <d v="2013-03-15T00:00:00"/>
    <b v="0"/>
    <b v="0"/>
    <x v="1"/>
  </r>
  <r>
    <x v="13"/>
    <n v="11"/>
    <s v="Noviembre"/>
    <s v="Aes Gener"/>
    <s v="Termoeléctrica Norgener"/>
    <s v="NTO1"/>
    <s v="Carbón"/>
    <n v="71816.284100000004"/>
    <n v="28565.23705"/>
    <s v="Ton"/>
    <s v="SING"/>
    <n v="75231.236470051197"/>
    <n v="5.5667933963040005E-2"/>
    <d v="1997-04-07T00:00:00"/>
    <b v="1"/>
    <b v="0"/>
    <x v="0"/>
  </r>
  <r>
    <x v="13"/>
    <n v="11"/>
    <s v="Noviembre"/>
    <s v="Aes Gener"/>
    <s v="Termoeléctrica Norgener"/>
    <s v="NTO2"/>
    <s v="Carbón"/>
    <n v="72154.086899999995"/>
    <n v="27974.635020000002"/>
    <s v="Ton"/>
    <s v="SING"/>
    <n v="73675.789165313283"/>
    <n v="5.4516968726976013E-2"/>
    <d v="1997-04-07T00:00:00"/>
    <b v="1"/>
    <b v="0"/>
    <x v="0"/>
  </r>
  <r>
    <x v="13"/>
    <n v="11"/>
    <s v="Noviembre"/>
    <s v="Aes Gener"/>
    <s v="Ventanas 2"/>
    <m/>
    <s v="Carbón"/>
    <n v="92214"/>
    <n v="34705.292179999997"/>
    <s v="Ton"/>
    <s v="SIC"/>
    <n v="91402.078623947513"/>
    <n v="6.7633673400383995E-2"/>
    <d v="1977-01-01T00:00:00"/>
    <b v="1"/>
    <b v="0"/>
    <x v="0"/>
  </r>
  <r>
    <x v="13"/>
    <n v="11"/>
    <s v="Noviembre"/>
    <s v="Andina"/>
    <s v="Termoeléctrica Andina"/>
    <s v="CTA"/>
    <s v="Carbón"/>
    <n v="58465.919999999998"/>
    <n v="21963.43432"/>
    <s v="Ton"/>
    <s v="SING"/>
    <n v="57844.306284948478"/>
    <n v="4.2802340802816002E-2"/>
    <d v="2011-07-15T00:00:00"/>
    <b v="0"/>
    <b v="0"/>
    <x v="1"/>
  </r>
  <r>
    <x v="13"/>
    <n v="11"/>
    <s v="Noviembre"/>
    <s v="Angamos"/>
    <s v="Termoeléctrica Angamos"/>
    <s v="ANG1"/>
    <s v="Carbón"/>
    <n v="140504.44469999999"/>
    <n v="52782.498050000002"/>
    <s v="Ton"/>
    <s v="SING"/>
    <n v="139011.36494435518"/>
    <n v="0.10286253219984"/>
    <d v="2011-04-11T00:00:00"/>
    <b v="0"/>
    <b v="1"/>
    <x v="2"/>
  </r>
  <r>
    <x v="13"/>
    <n v="11"/>
    <s v="Noviembre"/>
    <s v="Angamos"/>
    <s v="Termoeléctrica Angamos"/>
    <s v="ANG2"/>
    <s v="Carbón"/>
    <n v="145280.53630000001"/>
    <n v="54118.703869999998"/>
    <s v="Ton"/>
    <s v="SING"/>
    <n v="142530.48210907966"/>
    <n v="0.10546653010185601"/>
    <d v="2011-04-11T00:00:00"/>
    <b v="0"/>
    <b v="1"/>
    <x v="2"/>
  </r>
  <r>
    <x v="13"/>
    <n v="11"/>
    <s v="Noviembre"/>
    <s v="Cochrane"/>
    <s v="Cochrane"/>
    <s v="CCH1"/>
    <s v="Carbón"/>
    <n v="134701.40419999999"/>
    <n v="48973.080090000003"/>
    <s v="Ton"/>
    <s v="SING"/>
    <n v="128978.63800214976"/>
    <n v="9.5438738479392021E-2"/>
    <d v="2016-07-09T00:00:00"/>
    <b v="0"/>
    <b v="0"/>
    <x v="1"/>
  </r>
  <r>
    <x v="13"/>
    <n v="11"/>
    <s v="Noviembre"/>
    <s v="Cochrane"/>
    <s v="Cochrane"/>
    <s v="CCH2"/>
    <s v="Carbón"/>
    <n v="144484.11129999999"/>
    <n v="52533.163099999998"/>
    <s v="Ton"/>
    <s v="SING"/>
    <n v="138354.70046259838"/>
    <n v="0.10237662824928"/>
    <d v="2016-07-09T00:00:00"/>
    <b v="0"/>
    <b v="0"/>
    <x v="1"/>
  </r>
  <r>
    <x v="13"/>
    <n v="11"/>
    <s v="Noviembre"/>
    <s v="E-Cl"/>
    <s v="IEM"/>
    <s v="IEM"/>
    <s v="Carbón"/>
    <n v="156668.19"/>
    <n v="54764.784460000003"/>
    <s v="Ton"/>
    <s v="SING"/>
    <n v="144232.04130006142"/>
    <n v="0.106725611955648"/>
    <d v="2019-05-16T00:00:00"/>
    <b v="0"/>
    <b v="0"/>
    <x v="1"/>
  </r>
  <r>
    <x v="13"/>
    <n v="11"/>
    <s v="Noviembre"/>
    <s v="E-Cl"/>
    <s v="Termoeléctrica Mejillones"/>
    <s v="CTM2"/>
    <s v="Carbón"/>
    <n v="18039.87"/>
    <n v="7464.5288860000001"/>
    <s v="Ton"/>
    <s v="SING"/>
    <n v="19659.061004018302"/>
    <n v="1.4546873893036801E-2"/>
    <d v="1998-03-31T00:00:00"/>
    <b v="1"/>
    <b v="0"/>
    <x v="0"/>
  </r>
  <r>
    <x v="13"/>
    <n v="11"/>
    <s v="Noviembre"/>
    <s v="E-Cl"/>
    <s v="Termoeléctrica Tocopilla"/>
    <s v="U14"/>
    <s v="Carbón"/>
    <n v="3010"/>
    <n v="1250.6167419999999"/>
    <s v="Ton"/>
    <s v="SING"/>
    <n v="3293.7042912026877"/>
    <n v="2.4372019068096005E-3"/>
    <d v="1993-01-01T00:00:00"/>
    <b v="1"/>
    <b v="0"/>
    <x v="0"/>
  </r>
  <r>
    <x v="13"/>
    <n v="11"/>
    <s v="Noviembre"/>
    <s v="E-Cl"/>
    <s v="Termoeléctrica Tocopilla"/>
    <s v="U15"/>
    <s v="Carbón"/>
    <n v="11692.95"/>
    <n v="4564.2548299999999"/>
    <s v="Ton"/>
    <s v="SING"/>
    <n v="12020.713632597119"/>
    <n v="8.8948198127039996E-3"/>
    <d v="1993-01-01T00:00:00"/>
    <b v="1"/>
    <b v="0"/>
    <x v="0"/>
  </r>
  <r>
    <x v="13"/>
    <n v="11"/>
    <s v="Noviembre"/>
    <s v="Enel"/>
    <s v="Bocamina II"/>
    <m/>
    <s v="Carbón"/>
    <n v="212791"/>
    <n v="74075.58541"/>
    <s v="Ton"/>
    <s v="SIC"/>
    <n v="195090.20257324222"/>
    <n v="0.14435850084700799"/>
    <d v="2012-10-28T00:00:00"/>
    <b v="0"/>
    <b v="0"/>
    <x v="1"/>
  </r>
  <r>
    <x v="13"/>
    <n v="11"/>
    <s v="Noviembre"/>
    <s v="Guacolda"/>
    <s v="Guacolda 1"/>
    <m/>
    <s v="Carbón"/>
    <n v="65854"/>
    <n v="24587.581300000002"/>
    <s v="Ton"/>
    <s v="SIC"/>
    <n v="64755.427716883198"/>
    <n v="4.7916278437440007E-2"/>
    <d v="1995-01-01T00:00:00"/>
    <b v="1"/>
    <b v="0"/>
    <x v="0"/>
  </r>
  <r>
    <x v="13"/>
    <n v="11"/>
    <s v="Noviembre"/>
    <s v="Guacolda"/>
    <s v="Guacolda 2"/>
    <m/>
    <s v="Carbón"/>
    <n v="56972"/>
    <n v="21636.53009"/>
    <s v="Ton"/>
    <s v="SIC"/>
    <n v="56983.350382949757"/>
    <n v="4.2165269839392006E-2"/>
    <d v="1996-01-01T00:00:00"/>
    <b v="1"/>
    <b v="0"/>
    <x v="0"/>
  </r>
  <r>
    <x v="13"/>
    <n v="11"/>
    <s v="Noviembre"/>
    <s v="Guacolda"/>
    <s v="Guacolda 3"/>
    <m/>
    <s v="Carbón"/>
    <n v="69997"/>
    <n v="23569.599279999999"/>
    <s v="Ton"/>
    <s v="SIC"/>
    <n v="62074.405118161914"/>
    <n v="4.5932435076864002E-2"/>
    <d v="2009-01-01T00:00:00"/>
    <b v="1"/>
    <b v="0"/>
    <x v="0"/>
  </r>
  <r>
    <x v="13"/>
    <n v="11"/>
    <s v="Noviembre"/>
    <s v="Guacolda"/>
    <s v="Guacolda 4"/>
    <m/>
    <s v="Carbón"/>
    <n v="30861"/>
    <n v="10680.564420000001"/>
    <s v="Ton"/>
    <s v="SIC"/>
    <n v="28129.018012634882"/>
    <n v="2.0814283941696005E-2"/>
    <d v="2010-01-01T00:00:00"/>
    <b v="1"/>
    <b v="0"/>
    <x v="0"/>
  </r>
  <r>
    <x v="13"/>
    <n v="11"/>
    <s v="Noviembre"/>
    <s v="Guacolda"/>
    <s v="Guacolda 5"/>
    <m/>
    <s v="Carbón"/>
    <n v="75900"/>
    <n v="25122.85817"/>
    <s v="Ton"/>
    <s v="SIC"/>
    <n v="66165.167139434867"/>
    <n v="4.8959426001696005E-2"/>
    <d v="2015-01-01T00:00:00"/>
    <b v="0"/>
    <b v="0"/>
    <x v="1"/>
  </r>
  <r>
    <x v="13"/>
    <n v="11"/>
    <s v="Noviembre"/>
    <s v="Hornitos"/>
    <s v="Termoeléctrica Hornitos"/>
    <s v="CTH"/>
    <s v="Carbón"/>
    <n v="87774.17"/>
    <n v="33471.464619999999"/>
    <s v="Ton"/>
    <s v="SING"/>
    <n v="88152.591396967677"/>
    <n v="6.5229190251456001E-2"/>
    <d v="2011-08-05T00:00:00"/>
    <b v="0"/>
    <b v="0"/>
    <x v="1"/>
  </r>
  <r>
    <x v="13"/>
    <n v="12"/>
    <s v="Diciembre"/>
    <s v="Aes Gener"/>
    <s v="Campiche"/>
    <m/>
    <s v="Carbón"/>
    <n v="158607"/>
    <n v="60270.66"/>
    <s v="Ton"/>
    <s v="SIC"/>
    <n v="158732.66749823999"/>
    <n v="0.11745546220800002"/>
    <d v="2013-03-15T00:00:00"/>
    <b v="0"/>
    <b v="0"/>
    <x v="1"/>
  </r>
  <r>
    <x v="13"/>
    <n v="12"/>
    <s v="Diciembre"/>
    <s v="Aes Gener"/>
    <s v="Termoeléctrica Norgener"/>
    <s v="NTO1"/>
    <s v="Carbón"/>
    <n v="78485.234400000001"/>
    <n v="31274.202929999999"/>
    <s v="Ton"/>
    <s v="SING"/>
    <n v="82365.742385435515"/>
    <n v="6.0947166669984003E-2"/>
    <d v="1997-04-07T00:00:00"/>
    <b v="1"/>
    <b v="0"/>
    <x v="0"/>
  </r>
  <r>
    <x v="13"/>
    <n v="12"/>
    <s v="Diciembre"/>
    <s v="Aes Gener"/>
    <s v="Termoeléctrica Norgener"/>
    <s v="NTO2"/>
    <s v="Carbón"/>
    <n v="78264.030599999998"/>
    <n v="30458.881700000002"/>
    <s v="Ton"/>
    <s v="SING"/>
    <n v="80218.460213548795"/>
    <n v="5.9358268656960006E-2"/>
    <d v="1997-04-07T00:00:00"/>
    <b v="1"/>
    <b v="0"/>
    <x v="0"/>
  </r>
  <r>
    <x v="13"/>
    <n v="12"/>
    <s v="Diciembre"/>
    <s v="Aes Gener"/>
    <s v="Ventanas 2"/>
    <m/>
    <s v="Carbón"/>
    <n v="52884"/>
    <n v="21181.915840000001"/>
    <s v="Ton"/>
    <s v="SIC"/>
    <n v="55786.049198837762"/>
    <n v="4.1279317588992011E-2"/>
    <d v="1977-01-01T00:00:00"/>
    <b v="1"/>
    <b v="0"/>
    <x v="0"/>
  </r>
  <r>
    <x v="13"/>
    <n v="12"/>
    <s v="Diciembre"/>
    <s v="Andina"/>
    <s v="Termoeléctrica Andina"/>
    <s v="CTA"/>
    <s v="Carbón"/>
    <n v="49436.52"/>
    <n v="18571.430329999999"/>
    <s v="Ton"/>
    <s v="SING"/>
    <n v="48910.90748862912"/>
    <n v="3.6192003427104005E-2"/>
    <d v="2011-07-15T00:00:00"/>
    <b v="0"/>
    <b v="0"/>
    <x v="1"/>
  </r>
  <r>
    <x v="13"/>
    <n v="12"/>
    <s v="Diciembre"/>
    <s v="Angamos"/>
    <s v="Termoeléctrica Angamos"/>
    <s v="ANG1"/>
    <s v="Carbón"/>
    <n v="125306.0573"/>
    <n v="46811.185689999998"/>
    <s v="Ton"/>
    <s v="SING"/>
    <n v="123284.93454906814"/>
    <n v="9.1225638672671999E-2"/>
    <d v="2011-04-11T00:00:00"/>
    <b v="0"/>
    <b v="1"/>
    <x v="2"/>
  </r>
  <r>
    <x v="13"/>
    <n v="12"/>
    <s v="Diciembre"/>
    <s v="Angamos"/>
    <s v="Termoeléctrica Angamos"/>
    <s v="ANG2"/>
    <s v="Carbón"/>
    <n v="161249.5338"/>
    <n v="60238.762849999999"/>
    <s v="Ton"/>
    <s v="SING"/>
    <n v="158648.66112258239"/>
    <n v="0.11739330104208001"/>
    <d v="2011-04-11T00:00:00"/>
    <b v="0"/>
    <b v="1"/>
    <x v="2"/>
  </r>
  <r>
    <x v="13"/>
    <n v="12"/>
    <s v="Diciembre"/>
    <s v="Cochrane"/>
    <s v="Cochrane"/>
    <s v="CCH1"/>
    <s v="Carbón"/>
    <n v="138108.6752"/>
    <n v="49827.870060000001"/>
    <s v="Ton"/>
    <s v="SING"/>
    <n v="131229.86757369983"/>
    <n v="9.7104553172928015E-2"/>
    <d v="2016-07-09T00:00:00"/>
    <b v="0"/>
    <b v="0"/>
    <x v="1"/>
  </r>
  <r>
    <x v="13"/>
    <n v="12"/>
    <s v="Diciembre"/>
    <s v="Cochrane"/>
    <s v="Cochrane"/>
    <s v="CCH2"/>
    <s v="Carbón"/>
    <n v="132602.45310000001"/>
    <n v="47841.294500000004"/>
    <s v="Ton"/>
    <s v="SING"/>
    <n v="125997.89503804799"/>
    <n v="9.3233114721600022E-2"/>
    <d v="2016-07-09T00:00:00"/>
    <b v="0"/>
    <b v="0"/>
    <x v="1"/>
  </r>
  <r>
    <x v="13"/>
    <n v="12"/>
    <s v="Diciembre"/>
    <s v="Colbún"/>
    <s v="Santa María"/>
    <m/>
    <s v="Carbón"/>
    <n v="216547"/>
    <n v="72807.534650000001"/>
    <s v="Ton"/>
    <s v="SIC"/>
    <n v="191750.58293645759"/>
    <n v="0.14188732352592001"/>
    <d v="2012-08-15T00:00:00"/>
    <b v="0"/>
    <b v="0"/>
    <x v="1"/>
  </r>
  <r>
    <x v="13"/>
    <n v="12"/>
    <s v="Diciembre"/>
    <s v="E-Cl"/>
    <s v="IEM"/>
    <s v="IEM"/>
    <s v="Carbón"/>
    <n v="179301.73"/>
    <n v="62676.543319999997"/>
    <s v="Ton"/>
    <s v="SING"/>
    <n v="165068.95578632446"/>
    <n v="0.122144047622016"/>
    <d v="2019-05-16T00:00:00"/>
    <b v="0"/>
    <b v="0"/>
    <x v="1"/>
  </r>
  <r>
    <x v="13"/>
    <n v="12"/>
    <s v="Diciembre"/>
    <s v="E-Cl"/>
    <s v="Termoeléctrica Mejillones"/>
    <s v="CTM1"/>
    <s v="Carbón"/>
    <n v="23077.57"/>
    <n v="9716.5655360000001"/>
    <s v="Ton"/>
    <s v="SING"/>
    <n v="25590.168855803902"/>
    <n v="1.8935642916556802E-2"/>
    <d v="1998-03-31T00:00:00"/>
    <b v="1"/>
    <b v="0"/>
    <x v="0"/>
  </r>
  <r>
    <x v="13"/>
    <n v="12"/>
    <s v="Diciembre"/>
    <s v="E-Cl"/>
    <s v="Termoeléctrica Mejillones"/>
    <s v="CTM2"/>
    <s v="Carbón"/>
    <n v="11296.48"/>
    <n v="4674.2521569999999"/>
    <s v="Ton"/>
    <s v="SING"/>
    <n v="12310.409632813247"/>
    <n v="9.1091826035616004E-3"/>
    <d v="1998-03-31T00:00:00"/>
    <b v="1"/>
    <b v="0"/>
    <x v="0"/>
  </r>
  <r>
    <x v="13"/>
    <n v="12"/>
    <s v="Diciembre"/>
    <s v="E-Cl"/>
    <s v="Termoeléctrica Tocopilla"/>
    <s v="U14"/>
    <s v="Carbón"/>
    <n v="4585.76"/>
    <n v="1905.3249940000001"/>
    <s v="Ton"/>
    <s v="SING"/>
    <n v="5017.9858449980156"/>
    <n v="3.7130973483072006E-3"/>
    <d v="1993-01-01T00:00:00"/>
    <b v="1"/>
    <b v="0"/>
    <x v="0"/>
  </r>
  <r>
    <x v="13"/>
    <n v="12"/>
    <s v="Diciembre"/>
    <s v="E-Cl"/>
    <s v="Termoeléctrica Tocopilla"/>
    <s v="U15"/>
    <s v="Carbón"/>
    <n v="1200.83"/>
    <n v="468.73493239999999"/>
    <s v="Ton"/>
    <s v="SING"/>
    <n v="1234.4903170043135"/>
    <n v="9.1347063626112017E-4"/>
    <d v="1993-01-01T00:00:00"/>
    <b v="1"/>
    <b v="0"/>
    <x v="0"/>
  </r>
  <r>
    <x v="13"/>
    <n v="12"/>
    <s v="Diciembre"/>
    <s v="Enel"/>
    <s v="Bocamina II"/>
    <m/>
    <s v="Carbón"/>
    <n v="185074"/>
    <n v="70211.537949999998"/>
    <s v="Ton"/>
    <s v="SIC"/>
    <n v="184913.59988354877"/>
    <n v="0.13682824515696002"/>
    <d v="2012-10-28T00:00:00"/>
    <b v="0"/>
    <b v="0"/>
    <x v="1"/>
  </r>
  <r>
    <x v="13"/>
    <n v="12"/>
    <s v="Diciembre"/>
    <s v="Guacolda"/>
    <s v="Guacolda 1"/>
    <m/>
    <s v="Carbón"/>
    <n v="38540.269999999997"/>
    <n v="15308.07386"/>
    <s v="Ton"/>
    <s v="SIC"/>
    <n v="40316.32303442304"/>
    <n v="2.9832374338368006E-2"/>
    <d v="1995-01-01T00:00:00"/>
    <b v="1"/>
    <b v="0"/>
    <x v="0"/>
  </r>
  <r>
    <x v="13"/>
    <n v="12"/>
    <s v="Diciembre"/>
    <s v="Guacolda"/>
    <s v="Guacolda 2"/>
    <m/>
    <s v="Carbón"/>
    <n v="66152.240000000005"/>
    <n v="26726.546729999998"/>
    <s v="Ton"/>
    <s v="SIC"/>
    <n v="70388.743967118717"/>
    <n v="5.2084694267424007E-2"/>
    <d v="1996-01-01T00:00:00"/>
    <b v="1"/>
    <b v="0"/>
    <x v="0"/>
  </r>
  <r>
    <x v="13"/>
    <n v="12"/>
    <s v="Diciembre"/>
    <s v="Guacolda"/>
    <s v="Guacolda 3"/>
    <m/>
    <s v="Carbón"/>
    <n v="72912.070000000007"/>
    <n v="27218.592430000001"/>
    <s v="Ton"/>
    <s v="SIC"/>
    <n v="71684.627013563513"/>
    <n v="5.3043592927584003E-2"/>
    <d v="2009-01-01T00:00:00"/>
    <b v="1"/>
    <b v="0"/>
    <x v="0"/>
  </r>
  <r>
    <x v="13"/>
    <n v="12"/>
    <s v="Diciembre"/>
    <s v="Guacolda"/>
    <s v="Guacolda 4"/>
    <m/>
    <s v="Carbón"/>
    <n v="80723.539999999994"/>
    <n v="30532.56667"/>
    <s v="Ton"/>
    <s v="SIC"/>
    <n v="80412.521666378874"/>
    <n v="5.9501865926495999E-2"/>
    <d v="2010-01-01T00:00:00"/>
    <b v="1"/>
    <b v="0"/>
    <x v="0"/>
  </r>
  <r>
    <x v="13"/>
    <n v="12"/>
    <s v="Diciembre"/>
    <s v="Guacolda"/>
    <s v="Guacolda 5"/>
    <m/>
    <s v="Carbón"/>
    <n v="72963.08"/>
    <n v="26394.25056"/>
    <s v="Ton"/>
    <s v="SIC"/>
    <n v="69513.587506851836"/>
    <n v="5.1437115491328005E-2"/>
    <d v="2015-01-01T00:00:00"/>
    <b v="0"/>
    <b v="0"/>
    <x v="1"/>
  </r>
  <r>
    <x v="13"/>
    <n v="12"/>
    <s v="Diciembre"/>
    <s v="Hornitos"/>
    <s v="Termoeléctrica Hornitos"/>
    <s v="CTH"/>
    <s v="Carbón"/>
    <n v="36062.14"/>
    <n v="13751.797860000001"/>
    <s v="Ton"/>
    <s v="SING"/>
    <n v="36217.614959159044"/>
    <n v="2.6799503669568004E-2"/>
    <d v="2011-08-05T00:00:00"/>
    <b v="0"/>
    <b v="0"/>
    <x v="1"/>
  </r>
  <r>
    <x v="14"/>
    <n v="1"/>
    <s v="Enero"/>
    <s v="Aes Andes"/>
    <s v="Campiche"/>
    <m/>
    <s v="Carbón"/>
    <n v="141128"/>
    <n v="53628.639999999999"/>
    <s v="Ton"/>
    <s v="SIC"/>
    <n v="141239.81853696"/>
    <n v="0.104511493632"/>
    <d v="2013-03-15T00:00:00"/>
    <b v="0"/>
    <b v="0"/>
    <x v="1"/>
  </r>
  <r>
    <x v="14"/>
    <n v="1"/>
    <s v="Enero"/>
    <s v="Aes Andes"/>
    <s v="Nueva Ventanas"/>
    <m/>
    <s v="Carbón"/>
    <n v="1716"/>
    <n v="623.81329133860004"/>
    <s v="Ton"/>
    <s v="SIC"/>
    <n v="1642.9146081199826"/>
    <n v="1.2156873421606638E-3"/>
    <d v="2010-02-11T00:00:00"/>
    <b v="1"/>
    <b v="0"/>
    <x v="0"/>
  </r>
  <r>
    <x v="14"/>
    <n v="1"/>
    <s v="Enero"/>
    <s v="Aes Andes"/>
    <s v="Termoeléctrica Norgener"/>
    <s v="NTO1"/>
    <s v="Carbón"/>
    <n v="52139.891799999998"/>
    <n v="20776.309956148001"/>
    <s v="Ton"/>
    <s v="SING"/>
    <n v="54717.819584348566"/>
    <n v="4.0488872842541226E-2"/>
    <d v="1997-04-07T00:00:00"/>
    <b v="1"/>
    <b v="0"/>
    <x v="0"/>
  </r>
  <r>
    <x v="14"/>
    <n v="1"/>
    <s v="Enero"/>
    <s v="Aes Andes"/>
    <s v="Termoeléctrica Norgener"/>
    <s v="NTO2"/>
    <s v="Carbón"/>
    <n v="71831.754000000001"/>
    <n v="27955.561206330702"/>
    <s v="Ton"/>
    <s v="SING"/>
    <n v="73625.555148909742"/>
    <n v="5.4479797678897275E-2"/>
    <d v="1997-04-07T00:00:00"/>
    <b v="1"/>
    <b v="0"/>
    <x v="0"/>
  </r>
  <r>
    <x v="14"/>
    <n v="1"/>
    <s v="Enero"/>
    <s v="Aes Andes"/>
    <s v="Ventanas 2"/>
    <m/>
    <s v="Carbón"/>
    <n v="44311"/>
    <n v="17748.125574803202"/>
    <s v="Ton"/>
    <s v="SIC"/>
    <n v="46742.5993938385"/>
    <n v="3.4587547120176483E-2"/>
    <d v="1977-01-01T00:00:00"/>
    <b v="1"/>
    <b v="0"/>
    <x v="0"/>
  </r>
  <r>
    <x v="14"/>
    <n v="1"/>
    <s v="Enero"/>
    <s v="Andina"/>
    <s v="Termoeléctrica Andina"/>
    <s v="CTA"/>
    <s v="Carbón"/>
    <n v="78570.37"/>
    <n v="29515.915609223299"/>
    <s v="Ton"/>
    <s v="SING"/>
    <n v="77735.004367049463"/>
    <n v="5.7520616339254371E-2"/>
    <d v="2011-07-15T00:00:00"/>
    <b v="0"/>
    <b v="0"/>
    <x v="1"/>
  </r>
  <r>
    <x v="14"/>
    <n v="1"/>
    <s v="Enero"/>
    <s v="Angamos"/>
    <s v="Termoeléctrica Angamos"/>
    <s v="ANG1"/>
    <s v="Carbón"/>
    <n v="107216.8401"/>
    <n v="40053.509934680304"/>
    <s v="Ton"/>
    <s v="SING"/>
    <n v="105487.48718860987"/>
    <n v="7.8056280160704983E-2"/>
    <d v="2011-04-11T00:00:00"/>
    <b v="0"/>
    <b v="1"/>
    <x v="2"/>
  </r>
  <r>
    <x v="14"/>
    <n v="1"/>
    <s v="Enero"/>
    <s v="Angamos"/>
    <s v="Termoeléctrica Angamos"/>
    <s v="ANG2"/>
    <s v="Carbón"/>
    <n v="125476.3236"/>
    <n v="46874.792888806303"/>
    <s v="Ton"/>
    <s v="SING"/>
    <n v="123452.45453870515"/>
    <n v="9.1349596381705728E-2"/>
    <d v="2011-04-11T00:00:00"/>
    <b v="0"/>
    <b v="1"/>
    <x v="2"/>
  </r>
  <r>
    <x v="14"/>
    <n v="1"/>
    <s v="Enero"/>
    <s v="Cochrane"/>
    <s v="Cochrane"/>
    <s v="CCH1"/>
    <s v="Carbón"/>
    <n v="135499.48560000001"/>
    <n v="48886.507324346501"/>
    <s v="Ton"/>
    <s v="SING"/>
    <n v="128750.63442586768"/>
    <n v="9.5270025473686473E-2"/>
    <d v="2016-07-09T00:00:00"/>
    <b v="0"/>
    <b v="0"/>
    <x v="1"/>
  </r>
  <r>
    <x v="14"/>
    <n v="1"/>
    <s v="Enero"/>
    <s v="Cochrane"/>
    <s v="Cochrane"/>
    <s v="CCH2"/>
    <s v="Carbón"/>
    <n v="131328.95269999999"/>
    <n v="47381.831596173201"/>
    <s v="Ton"/>
    <s v="SING"/>
    <n v="124787.82412890389"/>
    <n v="9.2337713414622338E-2"/>
    <d v="2016-07-09T00:00:00"/>
    <b v="0"/>
    <b v="0"/>
    <x v="1"/>
  </r>
  <r>
    <x v="14"/>
    <n v="1"/>
    <s v="Enero"/>
    <s v="Colbún"/>
    <s v="Santa María"/>
    <m/>
    <s v="Carbón"/>
    <n v="235386"/>
    <n v="79141.592125984302"/>
    <s v="Ton"/>
    <s v="SIC"/>
    <n v="208432.36208488833"/>
    <n v="0.15423113473511821"/>
    <d v="2012-08-15T00:00:00"/>
    <b v="0"/>
    <b v="0"/>
    <x v="1"/>
  </r>
  <r>
    <x v="14"/>
    <n v="1"/>
    <s v="Enero"/>
    <s v="E-Cl"/>
    <s v="IEM"/>
    <s v="IEM"/>
    <s v="Carbón"/>
    <n v="114943.69"/>
    <n v="40179.607668188997"/>
    <s v="Ton"/>
    <s v="SING"/>
    <n v="105819.5862498333"/>
    <n v="7.8302019423766717E-2"/>
    <d v="2019-05-16T00:00:00"/>
    <b v="0"/>
    <b v="0"/>
    <x v="1"/>
  </r>
  <r>
    <x v="14"/>
    <n v="1"/>
    <s v="Enero"/>
    <s v="E-Cl"/>
    <s v="Termoeléctrica Mejillones"/>
    <s v="CTM1"/>
    <s v="Carbón"/>
    <n v="7849.88"/>
    <n v="3305.1085303937002"/>
    <s v="Ton"/>
    <s v="SING"/>
    <n v="8704.5453525907924"/>
    <n v="6.4409955040312435E-3"/>
    <d v="1998-03-31T00:00:00"/>
    <b v="1"/>
    <b v="0"/>
    <x v="0"/>
  </r>
  <r>
    <x v="14"/>
    <n v="1"/>
    <s v="Enero"/>
    <s v="E-Cl"/>
    <s v="Termoeléctrica Mejillones"/>
    <s v="CTM2"/>
    <s v="Carbón"/>
    <n v="3894.991"/>
    <n v="1611.6675358268001"/>
    <s v="Ton"/>
    <s v="SING"/>
    <n v="4244.5907690757531"/>
    <n v="3.1408176938192683E-3"/>
    <d v="1998-03-31T00:00:00"/>
    <b v="1"/>
    <b v="0"/>
    <x v="0"/>
  </r>
  <r>
    <x v="14"/>
    <n v="1"/>
    <s v="Enero"/>
    <s v="E-Cl"/>
    <s v="Termoeléctrica Tocopilla"/>
    <s v="U14"/>
    <s v="Carbón"/>
    <n v="1983.39"/>
    <n v="824.0733357757"/>
    <s v="Ton"/>
    <s v="SING"/>
    <n v="2170.3322777923731"/>
    <n v="1.6059541167596843E-3"/>
    <d v="1993-01-01T00:00:00"/>
    <b v="1"/>
    <b v="0"/>
    <x v="0"/>
  </r>
  <r>
    <x v="14"/>
    <n v="1"/>
    <s v="Enero"/>
    <s v="E-Cl"/>
    <s v="Termoeléctrica Tocopilla"/>
    <s v="U15"/>
    <s v="Carbón"/>
    <n v="4007.05"/>
    <n v="1564.1217414421999"/>
    <s v="Ton"/>
    <s v="SING"/>
    <n v="4119.3711220536297"/>
    <n v="3.0481604497225594E-3"/>
    <d v="1993-01-01T00:00:00"/>
    <b v="1"/>
    <b v="0"/>
    <x v="0"/>
  </r>
  <r>
    <x v="14"/>
    <n v="1"/>
    <s v="Enero"/>
    <s v="Enel"/>
    <s v="Bocamina II"/>
    <m/>
    <s v="Carbón"/>
    <n v="105133"/>
    <n v="39884.314488188997"/>
    <s v="Ton"/>
    <s v="SIC"/>
    <n v="105041.88323222178"/>
    <n v="7.7726552074582733E-2"/>
    <d v="2012-10-28T00:00:00"/>
    <b v="0"/>
    <b v="0"/>
    <x v="1"/>
  </r>
  <r>
    <x v="14"/>
    <n v="1"/>
    <s v="Enero"/>
    <s v="Guacolda"/>
    <s v="Guacolda 1"/>
    <m/>
    <s v="Carbón"/>
    <n v="67720.934999999998"/>
    <n v="26898.542087716502"/>
    <s v="Ton"/>
    <s v="SIC"/>
    <n v="70841.721948903782"/>
    <n v="5.2419878820541922E-2"/>
    <d v="1995-01-01T00:00:00"/>
    <b v="1"/>
    <b v="0"/>
    <x v="0"/>
  </r>
  <r>
    <x v="14"/>
    <n v="1"/>
    <s v="Enero"/>
    <s v="Guacolda"/>
    <s v="Guacolda 2"/>
    <m/>
    <s v="Carbón"/>
    <n v="40635.46"/>
    <n v="16417.3657685039"/>
    <s v="Ton"/>
    <s v="SIC"/>
    <n v="43237.825199341052"/>
    <n v="3.1994162409660402E-2"/>
    <d v="1996-01-01T00:00:00"/>
    <b v="1"/>
    <b v="0"/>
    <x v="0"/>
  </r>
  <r>
    <x v="14"/>
    <n v="1"/>
    <s v="Enero"/>
    <s v="Guacolda"/>
    <s v="Guacolda 3"/>
    <m/>
    <s v="Carbón"/>
    <n v="70210.55"/>
    <n v="26210.095870078701"/>
    <s v="Ton"/>
    <s v="SIC"/>
    <n v="69028.58592957494"/>
    <n v="5.1078234831609379E-2"/>
    <d v="2009-01-01T00:00:00"/>
    <b v="1"/>
    <b v="0"/>
    <x v="0"/>
  </r>
  <r>
    <x v="14"/>
    <n v="1"/>
    <s v="Enero"/>
    <s v="Guacolda"/>
    <s v="Guacolda 4"/>
    <m/>
    <s v="Carbón"/>
    <n v="73796.149999999994"/>
    <n v="27912.376861417299"/>
    <s v="Ton"/>
    <s v="SIC"/>
    <n v="73511.822094347721"/>
    <n v="5.4395640027530036E-2"/>
    <d v="2010-01-01T00:00:00"/>
    <b v="1"/>
    <b v="0"/>
    <x v="0"/>
  </r>
  <r>
    <x v="14"/>
    <n v="1"/>
    <s v="Enero"/>
    <s v="Guacolda"/>
    <s v="Guacolda 5"/>
    <m/>
    <s v="Carbón"/>
    <n v="72831.009999999995"/>
    <n v="26346.474499370099"/>
    <s v="Ton"/>
    <s v="SIC"/>
    <n v="69387.761415909044"/>
    <n v="5.134400950437245E-2"/>
    <d v="2015-01-01T00:00:00"/>
    <b v="0"/>
    <b v="0"/>
    <x v="1"/>
  </r>
  <r>
    <x v="14"/>
    <n v="1"/>
    <s v="Enero"/>
    <s v="Hornitos"/>
    <s v="Termoeléctrica Hornitos"/>
    <s v="CTH"/>
    <s v="Carbón"/>
    <n v="75138.66"/>
    <n v="28653.087799707799"/>
    <s v="Ton"/>
    <s v="SING"/>
    <n v="75462.605826929634"/>
    <n v="5.5839137504070567E-2"/>
    <d v="2011-08-05T00:00:00"/>
    <b v="0"/>
    <b v="0"/>
    <x v="1"/>
  </r>
  <r>
    <x v="14"/>
    <n v="2"/>
    <s v="Febrero"/>
    <s v="Aes Andes"/>
    <s v="Campiche"/>
    <m/>
    <s v="Carbón"/>
    <n v="82291"/>
    <n v="31270.58"/>
    <s v="Ton"/>
    <s v="SIC"/>
    <n v="82356.200805119995"/>
    <n v="6.0940106304000013E-2"/>
    <d v="2013-03-15T00:00:00"/>
    <b v="0"/>
    <b v="0"/>
    <x v="1"/>
  </r>
  <r>
    <x v="14"/>
    <n v="2"/>
    <s v="Febrero"/>
    <s v="Aes Andes"/>
    <s v="Nueva Ventanas"/>
    <m/>
    <s v="Carbón"/>
    <n v="81880"/>
    <n v="29765.636535433099"/>
    <s v="Ton"/>
    <s v="SIC"/>
    <n v="78392.685380454874"/>
    <n v="5.8007272480252024E-2"/>
    <d v="2010-02-11T00:00:00"/>
    <b v="1"/>
    <b v="0"/>
    <x v="0"/>
  </r>
  <r>
    <x v="14"/>
    <n v="2"/>
    <s v="Febrero"/>
    <s v="Aes Andes"/>
    <s v="Termoeléctrica Norgener"/>
    <s v="NTO1"/>
    <s v="Carbón"/>
    <n v="60234.699399999998"/>
    <n v="24001.867699499198"/>
    <s v="Ton"/>
    <s v="SING"/>
    <n v="63212.854892933858"/>
    <n v="4.6774839772784051E-2"/>
    <d v="1997-04-07T00:00:00"/>
    <b v="1"/>
    <b v="0"/>
    <x v="0"/>
  </r>
  <r>
    <x v="14"/>
    <n v="2"/>
    <s v="Febrero"/>
    <s v="Aes Andes"/>
    <s v="Termoeléctrica Norgener"/>
    <s v="NTO2"/>
    <s v="Carbón"/>
    <n v="85840.115099999995"/>
    <n v="33407.350621516503"/>
    <s v="Ton"/>
    <s v="SING"/>
    <n v="87983.736667265635"/>
    <n v="6.510424489121136E-2"/>
    <d v="1997-04-07T00:00:00"/>
    <b v="1"/>
    <b v="0"/>
    <x v="0"/>
  </r>
  <r>
    <x v="14"/>
    <n v="2"/>
    <s v="Febrero"/>
    <s v="Aes Andes"/>
    <s v="Ventanas 2"/>
    <m/>
    <s v="Carbón"/>
    <n v="53003"/>
    <n v="21229.579559055099"/>
    <s v="Ton"/>
    <s v="SIC"/>
    <n v="55911.579419819289"/>
    <n v="4.1372204644686585E-2"/>
    <d v="1977-01-01T00:00:00"/>
    <b v="1"/>
    <b v="0"/>
    <x v="0"/>
  </r>
  <r>
    <x v="14"/>
    <n v="2"/>
    <s v="Febrero"/>
    <s v="Andina"/>
    <s v="Termoeléctrica Andina"/>
    <s v="CTA"/>
    <s v="Carbón"/>
    <n v="74419.539999999994"/>
    <n v="27956.605808490101"/>
    <s v="Ton"/>
    <s v="SING"/>
    <n v="73628.306280011268"/>
    <n v="5.4481833399585511E-2"/>
    <d v="2011-07-15T00:00:00"/>
    <b v="0"/>
    <b v="0"/>
    <x v="1"/>
  </r>
  <r>
    <x v="14"/>
    <n v="2"/>
    <s v="Febrero"/>
    <s v="Angamos"/>
    <s v="Termoeléctrica Angamos"/>
    <s v="ANG1"/>
    <s v="Carbón"/>
    <n v="145541.448"/>
    <n v="54370.617786708703"/>
    <s v="Ton"/>
    <s v="SING"/>
    <n v="143193.93872261437"/>
    <n v="0.10595745994273793"/>
    <d v="2011-04-11T00:00:00"/>
    <b v="0"/>
    <b v="1"/>
    <x v="2"/>
  </r>
  <r>
    <x v="14"/>
    <n v="2"/>
    <s v="Febrero"/>
    <s v="Angamos"/>
    <s v="Termoeléctrica Angamos"/>
    <s v="ANG2"/>
    <s v="Carbón"/>
    <n v="146149.35949999999"/>
    <n v="54597.718205653502"/>
    <s v="Ton"/>
    <s v="SING"/>
    <n v="143792.0449203742"/>
    <n v="0.10640003323917754"/>
    <d v="2011-04-11T00:00:00"/>
    <b v="0"/>
    <b v="1"/>
    <x v="2"/>
  </r>
  <r>
    <x v="14"/>
    <n v="2"/>
    <s v="Febrero"/>
    <s v="Cochrane"/>
    <s v="Cochrane"/>
    <s v="CCH1"/>
    <s v="Carbón"/>
    <n v="27800.6685"/>
    <n v="10030.1309501575"/>
    <s v="Ton"/>
    <s v="SING"/>
    <n v="26415.994798715597"/>
    <n v="1.9546719195666938E-2"/>
    <d v="2016-07-09T00:00:00"/>
    <b v="0"/>
    <b v="0"/>
    <x v="1"/>
  </r>
  <r>
    <x v="14"/>
    <n v="2"/>
    <s v="Febrero"/>
    <s v="Cochrane"/>
    <s v="Cochrane"/>
    <s v="CCH2"/>
    <s v="Carbón"/>
    <n v="87614.370299999995"/>
    <n v="31610.161001149601"/>
    <s v="Ton"/>
    <s v="SING"/>
    <n v="83250.543062931654"/>
    <n v="6.1601881759040349E-2"/>
    <d v="2016-07-09T00:00:00"/>
    <b v="0"/>
    <b v="0"/>
    <x v="1"/>
  </r>
  <r>
    <x v="14"/>
    <n v="2"/>
    <s v="Febrero"/>
    <s v="Colbún"/>
    <s v="Santa María"/>
    <m/>
    <s v="Carbón"/>
    <n v="205377"/>
    <n v="69051.951968503898"/>
    <s v="Ton"/>
    <s v="SIC"/>
    <n v="181859.64002917786"/>
    <n v="0.13456844399622042"/>
    <d v="2012-08-15T00:00:00"/>
    <b v="0"/>
    <b v="0"/>
    <x v="1"/>
  </r>
  <r>
    <x v="14"/>
    <n v="2"/>
    <s v="Febrero"/>
    <s v="E-Cl"/>
    <s v="IEM"/>
    <s v="IEM"/>
    <s v="Carbón"/>
    <n v="123995.34"/>
    <n v="43343.693889448798"/>
    <s v="Ton"/>
    <s v="SING"/>
    <n v="114152.72622366126"/>
    <n v="8.4468190651757827E-2"/>
    <d v="2019-05-16T00:00:00"/>
    <b v="0"/>
    <b v="0"/>
    <x v="1"/>
  </r>
  <r>
    <x v="14"/>
    <n v="2"/>
    <s v="Febrero"/>
    <s v="E-Cl"/>
    <s v="Termoeléctrica Mejillones"/>
    <s v="CTM1"/>
    <s v="Carbón"/>
    <n v="7243.16"/>
    <n v="3049.6555237795001"/>
    <s v="Ton"/>
    <s v="SING"/>
    <n v="8031.7679653792129"/>
    <n v="5.9431686847414905E-3"/>
    <d v="1998-03-31T00:00:00"/>
    <b v="1"/>
    <b v="0"/>
    <x v="0"/>
  </r>
  <r>
    <x v="14"/>
    <n v="2"/>
    <s v="Febrero"/>
    <s v="E-Cl"/>
    <s v="Termoeléctrica Mejillones"/>
    <s v="CTM2"/>
    <s v="Carbón"/>
    <n v="5116.5600000000004"/>
    <n v="2117.1277795276001"/>
    <s v="Ton"/>
    <s v="SING"/>
    <n v="5575.8032163417765"/>
    <n v="4.1258586167433869E-3"/>
    <d v="1998-03-31T00:00:00"/>
    <b v="1"/>
    <b v="0"/>
    <x v="0"/>
  </r>
  <r>
    <x v="14"/>
    <n v="2"/>
    <s v="Febrero"/>
    <s v="E-Cl"/>
    <s v="Termoeléctrica Tocopilla"/>
    <s v="U14"/>
    <s v="Carbón"/>
    <n v="7024.67"/>
    <n v="2918.6611002495001"/>
    <s v="Ton"/>
    <s v="SING"/>
    <n v="7686.7726679274992"/>
    <n v="5.6878867521662265E-3"/>
    <d v="1993-01-01T00:00:00"/>
    <b v="1"/>
    <b v="0"/>
    <x v="0"/>
  </r>
  <r>
    <x v="14"/>
    <n v="2"/>
    <s v="Febrero"/>
    <s v="E-Cl"/>
    <s v="Termoeléctrica Tocopilla"/>
    <s v="U15"/>
    <s v="Carbón"/>
    <n v="15994.41"/>
    <n v="6243.2972941542002"/>
    <s v="Ton"/>
    <s v="SING"/>
    <n v="16442.747324911328"/>
    <n v="1.2166937766847706E-2"/>
    <d v="1993-01-01T00:00:00"/>
    <b v="1"/>
    <b v="0"/>
    <x v="0"/>
  </r>
  <r>
    <x v="14"/>
    <n v="2"/>
    <s v="Febrero"/>
    <s v="Enel"/>
    <s v="Bocamina II"/>
    <m/>
    <s v="Carbón"/>
    <n v="158735"/>
    <n v="60219.309448818902"/>
    <s v="Ton"/>
    <s v="SIC"/>
    <n v="158597.42740021419"/>
    <n v="0.11735539025385829"/>
    <d v="2012-10-28T00:00:00"/>
    <b v="0"/>
    <b v="0"/>
    <x v="1"/>
  </r>
  <r>
    <x v="14"/>
    <n v="2"/>
    <s v="Febrero"/>
    <s v="Guacolda"/>
    <s v="Guacolda 1"/>
    <m/>
    <s v="Carbón"/>
    <n v="67959.850000000006"/>
    <n v="26993.438373228299"/>
    <s v="Ton"/>
    <s v="SIC"/>
    <n v="71091.646879789929"/>
    <n v="5.2604812701747314E-2"/>
    <d v="1995-01-01T00:00:00"/>
    <b v="1"/>
    <b v="0"/>
    <x v="0"/>
  </r>
  <r>
    <x v="14"/>
    <n v="2"/>
    <s v="Febrero"/>
    <s v="Guacolda"/>
    <s v="Guacolda 2"/>
    <m/>
    <s v="Carbón"/>
    <n v="52511.89"/>
    <n v="21215.6305188976"/>
    <s v="Ton"/>
    <s v="SIC"/>
    <n v="55874.84233492193"/>
    <n v="4.1345020755227654E-2"/>
    <d v="1996-01-01T00:00:00"/>
    <b v="1"/>
    <b v="0"/>
    <x v="0"/>
  </r>
  <r>
    <x v="14"/>
    <n v="2"/>
    <s v="Febrero"/>
    <s v="Guacolda"/>
    <s v="Guacolda 3"/>
    <m/>
    <s v="Carbón"/>
    <n v="76248.34"/>
    <n v="28464.0456645669"/>
    <s v="Ton"/>
    <s v="SIC"/>
    <n v="74964.73236112592"/>
    <n v="5.5470732191107985E-2"/>
    <d v="2009-01-01T00:00:00"/>
    <b v="1"/>
    <b v="0"/>
    <x v="0"/>
  </r>
  <r>
    <x v="14"/>
    <n v="2"/>
    <s v="Febrero"/>
    <s v="Guacolda"/>
    <s v="Guacolda 4"/>
    <m/>
    <s v="Carbón"/>
    <n v="70473.100000000006"/>
    <n v="26655.4789889764"/>
    <s v="Ton"/>
    <s v="SIC"/>
    <n v="70201.575416023537"/>
    <n v="5.1946197453717209E-2"/>
    <d v="2010-01-01T00:00:00"/>
    <b v="1"/>
    <b v="0"/>
    <x v="0"/>
  </r>
  <r>
    <x v="14"/>
    <n v="2"/>
    <s v="Febrero"/>
    <s v="Guacolda"/>
    <s v="Guacolda 5"/>
    <m/>
    <s v="Carbón"/>
    <n v="67971.95"/>
    <n v="24588.719109448801"/>
    <s v="Ton"/>
    <s v="SIC"/>
    <n v="64758.424324667365"/>
    <n v="4.7918495800493829E-2"/>
    <d v="2015-01-01T00:00:00"/>
    <b v="0"/>
    <b v="0"/>
    <x v="1"/>
  </r>
  <r>
    <x v="14"/>
    <n v="2"/>
    <s v="Febrero"/>
    <s v="Hornitos"/>
    <s v="Termoeléctrica Hornitos"/>
    <s v="CTH"/>
    <s v="Carbón"/>
    <n v="81652.850000000006"/>
    <n v="31137.183976216402"/>
    <s v="Ton"/>
    <s v="SING"/>
    <n v="82004.880499537991"/>
    <n v="6.0680144132850528E-2"/>
    <d v="2011-08-05T00:00:00"/>
    <b v="0"/>
    <b v="0"/>
    <x v="1"/>
  </r>
  <r>
    <x v="14"/>
    <n v="3"/>
    <s v="Marzo"/>
    <s v="Aes Andes"/>
    <s v="Campiche"/>
    <m/>
    <s v="Carbón"/>
    <n v="145971"/>
    <n v="55468.98"/>
    <s v="Ton"/>
    <s v="SIC"/>
    <n v="146086.65574272"/>
    <n v="0.10809794822400001"/>
    <d v="2013-03-15T00:00:00"/>
    <b v="0"/>
    <b v="0"/>
    <x v="1"/>
  </r>
  <r>
    <x v="14"/>
    <n v="3"/>
    <s v="Marzo"/>
    <s v="Aes Andes"/>
    <s v="Nueva Ventanas"/>
    <m/>
    <s v="Carbón"/>
    <n v="112316"/>
    <n v="40829.961322834599"/>
    <s v="Ton"/>
    <s v="SIC"/>
    <n v="107532.39925734185"/>
    <n v="7.9569428625940061E-2"/>
    <d v="2010-02-11T00:00:00"/>
    <b v="1"/>
    <b v="0"/>
    <x v="0"/>
  </r>
  <r>
    <x v="14"/>
    <n v="3"/>
    <s v="Marzo"/>
    <s v="Aes Andes"/>
    <s v="Termoeléctrica Norgener"/>
    <s v="NTO1"/>
    <s v="Carbón"/>
    <n v="80449.81"/>
    <n v="32057.032164251999"/>
    <s v="Ton"/>
    <s v="SING"/>
    <n v="84427.451557832566"/>
    <n v="6.2472744281694303E-2"/>
    <d v="1997-04-07T00:00:00"/>
    <b v="1"/>
    <b v="0"/>
    <x v="0"/>
  </r>
  <r>
    <x v="14"/>
    <n v="3"/>
    <s v="Marzo"/>
    <s v="Aes Andes"/>
    <s v="Termoeléctrica Norgener"/>
    <s v="NTO2"/>
    <s v="Carbón"/>
    <n v="76456.179999999993"/>
    <n v="29755.300414803201"/>
    <s v="Ton"/>
    <s v="SING"/>
    <n v="78365.463511652255"/>
    <n v="5.798712944836848E-2"/>
    <d v="1997-04-07T00:00:00"/>
    <b v="1"/>
    <b v="0"/>
    <x v="0"/>
  </r>
  <r>
    <x v="14"/>
    <n v="3"/>
    <s v="Marzo"/>
    <s v="Aes Andes"/>
    <s v="Ventanas 2"/>
    <m/>
    <s v="Carbón"/>
    <n v="27682"/>
    <n v="11087.621858267699"/>
    <s v="Ton"/>
    <s v="SIC"/>
    <n v="29201.070533732738"/>
    <n v="2.1607557477392091E-2"/>
    <d v="1977-01-01T00:00:00"/>
    <b v="1"/>
    <b v="0"/>
    <x v="0"/>
  </r>
  <r>
    <x v="14"/>
    <n v="3"/>
    <s v="Marzo"/>
    <s v="Andina"/>
    <s v="Termoeléctrica Andina"/>
    <s v="CTA"/>
    <s v="Carbón"/>
    <n v="64202.06"/>
    <n v="24118.285110510398"/>
    <s v="Ton"/>
    <s v="SING"/>
    <n v="63519.459237287258"/>
    <n v="4.7001714023362666E-2"/>
    <d v="2011-07-15T00:00:00"/>
    <b v="0"/>
    <b v="0"/>
    <x v="1"/>
  </r>
  <r>
    <x v="14"/>
    <n v="3"/>
    <s v="Marzo"/>
    <s v="Angamos"/>
    <s v="Termoeléctrica Angamos"/>
    <s v="ANG1"/>
    <s v="Carbón"/>
    <n v="149585.34"/>
    <n v="55881.3139445669"/>
    <s v="Ton"/>
    <s v="SING"/>
    <n v="147172.60480850385"/>
    <n v="0.10890150461517199"/>
    <d v="2011-04-11T00:00:00"/>
    <b v="0"/>
    <b v="1"/>
    <x v="2"/>
  </r>
  <r>
    <x v="14"/>
    <n v="3"/>
    <s v="Marzo"/>
    <s v="Angamos"/>
    <s v="Termoeléctrica Angamos"/>
    <s v="ANG2"/>
    <s v="Carbón"/>
    <n v="107529.74"/>
    <n v="40170.401453228304"/>
    <s v="Ton"/>
    <s v="SING"/>
    <n v="105795.34017291505"/>
    <n v="7.8284078352051326E-2"/>
    <d v="2011-04-11T00:00:00"/>
    <b v="0"/>
    <b v="1"/>
    <x v="2"/>
  </r>
  <r>
    <x v="14"/>
    <n v="3"/>
    <s v="Marzo"/>
    <s v="Cochrane"/>
    <s v="Cochrane"/>
    <s v="CCH1"/>
    <s v="Carbón"/>
    <n v="146685.68"/>
    <n v="52922.3453354331"/>
    <s v="Ton"/>
    <s v="SING"/>
    <n v="139379.67570549808"/>
    <n v="0.10313506658969204"/>
    <d v="2016-07-09T00:00:00"/>
    <b v="0"/>
    <b v="0"/>
    <x v="1"/>
  </r>
  <r>
    <x v="14"/>
    <n v="3"/>
    <s v="Marzo"/>
    <s v="Cochrane"/>
    <s v="Cochrane"/>
    <s v="CCH2"/>
    <s v="Carbón"/>
    <n v="107714.02"/>
    <n v="38861.861388976402"/>
    <s v="Ton"/>
    <s v="SING"/>
    <n v="102349.08531313713"/>
    <n v="7.573399547483721E-2"/>
    <d v="2016-07-09T00:00:00"/>
    <b v="0"/>
    <b v="0"/>
    <x v="1"/>
  </r>
  <r>
    <x v="14"/>
    <n v="3"/>
    <s v="Marzo"/>
    <s v="Colbún"/>
    <s v="Santa María"/>
    <m/>
    <s v="Carbón"/>
    <n v="197348"/>
    <n v="66352.437795275604"/>
    <s v="Ton"/>
    <s v="SIC"/>
    <n v="174750.0267336567"/>
    <n v="0.12930763077543309"/>
    <d v="2012-08-15T00:00:00"/>
    <b v="0"/>
    <b v="0"/>
    <x v="1"/>
  </r>
  <r>
    <x v="14"/>
    <n v="3"/>
    <s v="Marzo"/>
    <s v="E-Cl"/>
    <s v="IEM"/>
    <s v="IEM"/>
    <s v="Carbón"/>
    <n v="130047.88"/>
    <n v="45459.414052913402"/>
    <s v="Ton"/>
    <s v="SING"/>
    <n v="119724.82225225212"/>
    <n v="8.8591306106317658E-2"/>
    <d v="2019-05-16T00:00:00"/>
    <b v="0"/>
    <b v="0"/>
    <x v="1"/>
  </r>
  <r>
    <x v="14"/>
    <n v="3"/>
    <s v="Marzo"/>
    <s v="E-Cl"/>
    <s v="Termoeléctrica Mejillones"/>
    <s v="CTM1"/>
    <s v="Carbón"/>
    <n v="41421.9"/>
    <n v="17440.250683464601"/>
    <s v="Ton"/>
    <s v="SING"/>
    <n v="45931.760376016115"/>
    <n v="3.3987560531935822E-2"/>
    <d v="1998-03-31T00:00:00"/>
    <b v="1"/>
    <b v="0"/>
    <x v="0"/>
  </r>
  <r>
    <x v="14"/>
    <n v="3"/>
    <s v="Marzo"/>
    <s v="E-Cl"/>
    <s v="Termoeléctrica Mejillones"/>
    <s v="CTM2"/>
    <s v="Carbón"/>
    <n v="48188.959999999999"/>
    <n v="19939.605102362199"/>
    <s v="Ton"/>
    <s v="SING"/>
    <n v="52514.22013230763"/>
    <n v="3.8858302423483454E-2"/>
    <d v="1998-03-31T00:00:00"/>
    <b v="1"/>
    <b v="0"/>
    <x v="0"/>
  </r>
  <r>
    <x v="14"/>
    <n v="3"/>
    <s v="Marzo"/>
    <s v="E-Cl"/>
    <s v="Termoeléctrica Tocopilla"/>
    <s v="U14"/>
    <s v="Carbón"/>
    <n v="3016.25"/>
    <n v="1253.2135379495001"/>
    <s v="Ton"/>
    <s v="SING"/>
    <n v="3300.5433792102322"/>
    <n v="2.4422625427559862E-3"/>
    <d v="1993-01-01T00:00:00"/>
    <b v="1"/>
    <b v="0"/>
    <x v="0"/>
  </r>
  <r>
    <x v="14"/>
    <n v="3"/>
    <s v="Marzo"/>
    <s v="E-Cl"/>
    <s v="Termoeléctrica Tocopilla"/>
    <s v="U15"/>
    <s v="Carbón"/>
    <n v="36283.199999999997"/>
    <n v="14162.873427857299"/>
    <s v="Ton"/>
    <s v="SING"/>
    <n v="37300.249883504366"/>
    <n v="2.7600607736208309E-2"/>
    <d v="1993-01-01T00:00:00"/>
    <b v="1"/>
    <b v="0"/>
    <x v="0"/>
  </r>
  <r>
    <x v="14"/>
    <n v="3"/>
    <s v="Marzo"/>
    <s v="Enel"/>
    <s v="Bocamina II"/>
    <m/>
    <s v="Carbón"/>
    <n v="216222"/>
    <n v="82028.157165354307"/>
    <s v="Ton"/>
    <s v="SIC"/>
    <n v="216034.60451273568"/>
    <n v="0.15985647268384251"/>
    <d v="2012-10-28T00:00:00"/>
    <b v="0"/>
    <b v="0"/>
    <x v="1"/>
  </r>
  <r>
    <x v="14"/>
    <n v="3"/>
    <s v="Marzo"/>
    <s v="Guacolda"/>
    <s v="Guacolda 1"/>
    <m/>
    <s v="Carbón"/>
    <n v="86061.48"/>
    <n v="34183.348796220504"/>
    <s v="Ton"/>
    <s v="SIC"/>
    <n v="90027.455124049273"/>
    <n v="6.6616510134074519E-2"/>
    <d v="1995-01-01T00:00:00"/>
    <b v="1"/>
    <b v="0"/>
    <x v="0"/>
  </r>
  <r>
    <x v="14"/>
    <n v="3"/>
    <s v="Marzo"/>
    <s v="Guacolda"/>
    <s v="Guacolda 2"/>
    <m/>
    <s v="Carbón"/>
    <n v="64347.49"/>
    <n v="25997.399306299201"/>
    <s v="Ton"/>
    <s v="SIC"/>
    <n v="68468.41464662517"/>
    <n v="5.0663731768115887E-2"/>
    <d v="1996-01-01T00:00:00"/>
    <b v="1"/>
    <b v="0"/>
    <x v="0"/>
  </r>
  <r>
    <x v="14"/>
    <n v="3"/>
    <s v="Marzo"/>
    <s v="Guacolda"/>
    <s v="Guacolda 3"/>
    <m/>
    <s v="Carbón"/>
    <n v="87186.61"/>
    <n v="32547.3793708661"/>
    <s v="Ton"/>
    <s v="SIC"/>
    <n v="85718.861343392695"/>
    <n v="6.3428332917943864E-2"/>
    <d v="2009-01-01T00:00:00"/>
    <b v="1"/>
    <b v="0"/>
    <x v="0"/>
  </r>
  <r>
    <x v="14"/>
    <n v="3"/>
    <s v="Marzo"/>
    <s v="Guacolda"/>
    <s v="Guacolda 4"/>
    <m/>
    <s v="Carbón"/>
    <n v="82152.09"/>
    <n v="31072.8960255118"/>
    <s v="Ton"/>
    <s v="SIC"/>
    <n v="81835.567638133507"/>
    <n v="6.0554859774517397E-2"/>
    <d v="2010-01-01T00:00:00"/>
    <b v="1"/>
    <b v="0"/>
    <x v="0"/>
  </r>
  <r>
    <x v="14"/>
    <n v="3"/>
    <s v="Marzo"/>
    <s v="Guacolda"/>
    <s v="Guacolda 5"/>
    <m/>
    <s v="Carbón"/>
    <n v="79868.22"/>
    <n v="28892.171364094502"/>
    <s v="Ton"/>
    <s v="SIC"/>
    <n v="76092.27160344657"/>
    <n v="5.6305063554347369E-2"/>
    <d v="2015-01-01T00:00:00"/>
    <b v="0"/>
    <b v="0"/>
    <x v="1"/>
  </r>
  <r>
    <x v="14"/>
    <n v="3"/>
    <s v="Marzo"/>
    <s v="Hornitos"/>
    <s v="Termoeléctrica Hornitos"/>
    <s v="CTH"/>
    <s v="Carbón"/>
    <n v="67983.350000000006"/>
    <n v="25924.5093866229"/>
    <s v="Ton"/>
    <s v="SING"/>
    <n v="68276.447089210807"/>
    <n v="5.0521683892650708E-2"/>
    <d v="2011-08-05T00:00:00"/>
    <b v="0"/>
    <b v="0"/>
    <x v="1"/>
  </r>
  <r>
    <x v="14"/>
    <n v="4"/>
    <s v="Abril"/>
    <s v="Aes Andes"/>
    <s v="Campiche"/>
    <m/>
    <s v="Carbón"/>
    <n v="153584"/>
    <n v="58361.919999999998"/>
    <s v="Ton"/>
    <s v="SIC"/>
    <n v="153705.68767487997"/>
    <n v="0.113735709696"/>
    <d v="2013-03-15T00:00:00"/>
    <b v="0"/>
    <b v="0"/>
    <x v="1"/>
  </r>
  <r>
    <x v="14"/>
    <n v="4"/>
    <s v="Abril"/>
    <s v="Aes Andes"/>
    <s v="Nueva Ventanas"/>
    <m/>
    <s v="Carbón"/>
    <n v="138345"/>
    <n v="50292.220157480297"/>
    <s v="Ton"/>
    <s v="SIC"/>
    <n v="132452.8097088302"/>
    <n v="9.8009478642897621E-2"/>
    <d v="2010-02-11T00:00:00"/>
    <b v="1"/>
    <b v="0"/>
    <x v="0"/>
  </r>
  <r>
    <x v="14"/>
    <n v="4"/>
    <s v="Abril"/>
    <s v="Aes Andes"/>
    <s v="Termoeléctrica Norgener"/>
    <s v="NTO1"/>
    <s v="Carbón"/>
    <n v="75510.899999999994"/>
    <n v="30089.0126409449"/>
    <s v="Ton"/>
    <s v="SING"/>
    <n v="79244.349388001501"/>
    <n v="5.8637467834673433E-2"/>
    <d v="1997-04-07T00:00:00"/>
    <b v="1"/>
    <b v="0"/>
    <x v="0"/>
  </r>
  <r>
    <x v="14"/>
    <n v="4"/>
    <s v="Abril"/>
    <s v="Aes Andes"/>
    <s v="Termoeléctrica Norgener"/>
    <s v="NTO2"/>
    <s v="Carbón"/>
    <n v="78028.11"/>
    <n v="30367.0658650394"/>
    <s v="Ton"/>
    <s v="SING"/>
    <n v="79976.648154383118"/>
    <n v="5.9179337957788791E-2"/>
    <d v="1997-04-07T00:00:00"/>
    <b v="1"/>
    <b v="0"/>
    <x v="0"/>
  </r>
  <r>
    <x v="14"/>
    <n v="4"/>
    <s v="Abril"/>
    <s v="Andina"/>
    <s v="Termoeléctrica Andina"/>
    <s v="CTA"/>
    <s v="Carbón"/>
    <n v="89043.44"/>
    <n v="33450.251800964397"/>
    <s v="Ton"/>
    <s v="SING"/>
    <n v="88096.723959135095"/>
    <n v="6.5187850709719428E-2"/>
    <d v="2011-07-15T00:00:00"/>
    <b v="0"/>
    <b v="0"/>
    <x v="1"/>
  </r>
  <r>
    <x v="14"/>
    <n v="4"/>
    <s v="Abril"/>
    <s v="Angamos"/>
    <s v="Termoeléctrica Angamos"/>
    <s v="ANG1"/>
    <s v="Carbón"/>
    <n v="144561.68"/>
    <n v="54004.601148976399"/>
    <s v="Ton"/>
    <s v="SING"/>
    <n v="142229.97388041776"/>
    <n v="0.10524416671912522"/>
    <d v="2011-04-11T00:00:00"/>
    <b v="0"/>
    <b v="1"/>
    <x v="2"/>
  </r>
  <r>
    <x v="14"/>
    <n v="4"/>
    <s v="Abril"/>
    <s v="Cochrane"/>
    <s v="Cochrane"/>
    <s v="CCH1"/>
    <s v="Carbón"/>
    <n v="145641.53"/>
    <n v="52545.629170078697"/>
    <s v="Ton"/>
    <s v="SING"/>
    <n v="138387.53190258614"/>
    <n v="0.10240092212664938"/>
    <d v="2016-07-09T00:00:00"/>
    <b v="0"/>
    <b v="0"/>
    <x v="1"/>
  </r>
  <r>
    <x v="14"/>
    <n v="4"/>
    <s v="Abril"/>
    <s v="Cochrane"/>
    <s v="Cochrane"/>
    <s v="CCH2"/>
    <s v="Carbón"/>
    <n v="120552.17"/>
    <n v="43493.7041685039"/>
    <s v="Ton"/>
    <s v="SING"/>
    <n v="114547.80289523865"/>
    <n v="8.4760530683580415E-2"/>
    <d v="2016-07-09T00:00:00"/>
    <b v="0"/>
    <b v="0"/>
    <x v="1"/>
  </r>
  <r>
    <x v="14"/>
    <n v="4"/>
    <s v="Abril"/>
    <s v="Colbún"/>
    <s v="Santa María"/>
    <m/>
    <s v="Carbón"/>
    <n v="211762"/>
    <n v="71198.719685039396"/>
    <s v="Ton"/>
    <s v="SIC"/>
    <n v="187513.50488057957"/>
    <n v="0.13875206492220479"/>
    <d v="2012-08-15T00:00:00"/>
    <b v="0"/>
    <b v="0"/>
    <x v="1"/>
  </r>
  <r>
    <x v="14"/>
    <n v="4"/>
    <s v="Abril"/>
    <s v="E-Cl"/>
    <s v="IEM"/>
    <s v="IEM"/>
    <s v="Carbón"/>
    <n v="140315.46"/>
    <n v="49048.539616062997"/>
    <s v="Ton"/>
    <s v="SING"/>
    <n v="129177.37303939894"/>
    <n v="9.5585794003783572E-2"/>
    <d v="2019-05-16T00:00:00"/>
    <b v="0"/>
    <b v="0"/>
    <x v="1"/>
  </r>
  <r>
    <x v="14"/>
    <n v="4"/>
    <s v="Abril"/>
    <s v="E-Cl"/>
    <s v="Termoeléctrica Mejillones"/>
    <s v="CTM1"/>
    <s v="Carbón"/>
    <n v="16834.13"/>
    <n v="7087.8314910236004"/>
    <s v="Ton"/>
    <s v="SING"/>
    <n v="18666.966635975179"/>
    <n v="1.3812766009706793E-2"/>
    <d v="1998-03-31T00:00:00"/>
    <b v="1"/>
    <b v="0"/>
    <x v="0"/>
  </r>
  <r>
    <x v="14"/>
    <n v="4"/>
    <s v="Abril"/>
    <s v="E-Cl"/>
    <s v="Termoeléctrica Mejillones"/>
    <s v="CTM2"/>
    <s v="Carbón"/>
    <n v="65868.02"/>
    <n v="27254.8381968504"/>
    <s v="Ton"/>
    <s v="SING"/>
    <n v="71780.086184869811"/>
    <n v="5.3114228678022068E-2"/>
    <d v="1998-03-31T00:00:00"/>
    <b v="1"/>
    <b v="0"/>
    <x v="0"/>
  </r>
  <r>
    <x v="14"/>
    <n v="4"/>
    <s v="Abril"/>
    <s v="E-Cl"/>
    <s v="Termoeléctrica Tocopilla"/>
    <s v="U15"/>
    <s v="Carbón"/>
    <n v="19332.68"/>
    <n v="7546.3658073507004"/>
    <s v="Ton"/>
    <s v="SING"/>
    <n v="19874.591957650471"/>
    <n v="1.4706357685365046E-2"/>
    <d v="1993-01-01T00:00:00"/>
    <b v="1"/>
    <b v="0"/>
    <x v="0"/>
  </r>
  <r>
    <x v="14"/>
    <n v="4"/>
    <s v="Abril"/>
    <s v="Enel"/>
    <s v="Bocamina II"/>
    <m/>
    <s v="Carbón"/>
    <n v="87112"/>
    <n v="33047.686299212597"/>
    <s v="Ton"/>
    <s v="SIC"/>
    <n v="87036.501689529439"/>
    <n v="6.4403331059905505E-2"/>
    <d v="2012-10-28T00:00:00"/>
    <b v="0"/>
    <b v="0"/>
    <x v="1"/>
  </r>
  <r>
    <x v="14"/>
    <n v="4"/>
    <s v="Abril"/>
    <s v="Guacolda"/>
    <s v="Guacolda 1"/>
    <m/>
    <s v="Carbón"/>
    <n v="76240.98"/>
    <n v="30282.677126929098"/>
    <s v="Ton"/>
    <s v="SIC"/>
    <n v="79754.396572816593"/>
    <n v="5.9014881184959428E-2"/>
    <d v="1995-01-01T00:00:00"/>
    <b v="1"/>
    <b v="0"/>
    <x v="0"/>
  </r>
  <r>
    <x v="14"/>
    <n v="4"/>
    <s v="Abril"/>
    <s v="Guacolda"/>
    <s v="Guacolda 2"/>
    <m/>
    <s v="Carbón"/>
    <n v="74219"/>
    <n v="29985.6448031496"/>
    <s v="Ton"/>
    <s v="SIC"/>
    <n v="78972.113234842182"/>
    <n v="5.8436024592377948E-2"/>
    <d v="1996-01-01T00:00:00"/>
    <b v="1"/>
    <b v="0"/>
    <x v="0"/>
  </r>
  <r>
    <x v="14"/>
    <n v="4"/>
    <s v="Abril"/>
    <s v="Guacolda"/>
    <s v="Guacolda 3"/>
    <m/>
    <s v="Carbón"/>
    <n v="64483.88"/>
    <n v="24072.289376378001"/>
    <s v="Ton"/>
    <s v="SIC"/>
    <n v="63398.321928149191"/>
    <n v="4.6912077536685456E-2"/>
    <d v="2009-01-01T00:00:00"/>
    <b v="1"/>
    <b v="0"/>
    <x v="0"/>
  </r>
  <r>
    <x v="14"/>
    <n v="4"/>
    <s v="Abril"/>
    <s v="Guacolda"/>
    <s v="Guacolda 4"/>
    <m/>
    <s v="Carbón"/>
    <n v="58016.18"/>
    <n v="21943.8206494488"/>
    <s v="Ton"/>
    <s v="SIC"/>
    <n v="57792.650466909923"/>
    <n v="4.2764117681645827E-2"/>
    <d v="2010-01-01T00:00:00"/>
    <b v="1"/>
    <b v="0"/>
    <x v="0"/>
  </r>
  <r>
    <x v="14"/>
    <n v="4"/>
    <s v="Abril"/>
    <s v="Guacolda"/>
    <s v="Guacolda 5"/>
    <m/>
    <s v="Carbón"/>
    <n v="76710.880000000005"/>
    <n v="27750.0098343307"/>
    <s v="Ton"/>
    <s v="SIC"/>
    <n v="73084.201900322732"/>
    <n v="5.4079219165143674E-2"/>
    <d v="2015-01-01T00:00:00"/>
    <b v="0"/>
    <b v="0"/>
    <x v="1"/>
  </r>
  <r>
    <x v="14"/>
    <n v="4"/>
    <s v="Abril"/>
    <s v="Hornitos"/>
    <s v="Termoeléctrica Hornitos"/>
    <s v="CTH"/>
    <s v="Carbón"/>
    <n v="53331.18"/>
    <n v="20337.107196242501"/>
    <s v="Ton"/>
    <s v="SING"/>
    <n v="53561.107086884804"/>
    <n v="3.9632954504037386E-2"/>
    <d v="2011-08-05T00:00:00"/>
    <b v="0"/>
    <b v="0"/>
    <x v="1"/>
  </r>
  <r>
    <x v="14"/>
    <n v="5"/>
    <s v="Mayo"/>
    <s v="Aes Andes"/>
    <s v="Campiche"/>
    <m/>
    <s v="Carbón"/>
    <n v="149716"/>
    <n v="56892.08"/>
    <s v="Ton"/>
    <s v="SIC"/>
    <n v="149834.62298112002"/>
    <n v="0.11087128550400001"/>
    <d v="2013-03-15T00:00:00"/>
    <b v="0"/>
    <b v="0"/>
    <x v="1"/>
  </r>
  <r>
    <x v="14"/>
    <n v="5"/>
    <s v="Mayo"/>
    <s v="Aes Andes"/>
    <s v="Nueva Ventanas"/>
    <m/>
    <s v="Carbón"/>
    <n v="167844"/>
    <n v="61015.919622047302"/>
    <s v="Ton"/>
    <s v="SIC"/>
    <n v="160695.43093547958"/>
    <n v="0.1189078241594458"/>
    <d v="2010-02-11T00:00:00"/>
    <b v="1"/>
    <b v="0"/>
    <x v="0"/>
  </r>
  <r>
    <x v="14"/>
    <n v="5"/>
    <s v="Mayo"/>
    <s v="Aes Andes"/>
    <s v="Termoeléctrica Norgener"/>
    <s v="NTO1"/>
    <s v="Carbón"/>
    <n v="74700.149999999994"/>
    <n v="29765.951109448801"/>
    <s v="Ton"/>
    <s v="SING"/>
    <n v="78393.513862715365"/>
    <n v="5.8007885522093829E-2"/>
    <d v="1997-04-07T00:00:00"/>
    <b v="1"/>
    <b v="0"/>
    <x v="0"/>
  </r>
  <r>
    <x v="14"/>
    <n v="5"/>
    <s v="Mayo"/>
    <s v="Aes Andes"/>
    <s v="Termoeléctrica Norgener"/>
    <s v="NTO2"/>
    <s v="Carbón"/>
    <n v="78413.89"/>
    <n v="30517.204150708701"/>
    <s v="Ton"/>
    <s v="SING"/>
    <n v="80372.061952372082"/>
    <n v="5.9471927448901125E-2"/>
    <d v="1997-04-07T00:00:00"/>
    <b v="1"/>
    <b v="0"/>
    <x v="0"/>
  </r>
  <r>
    <x v="14"/>
    <n v="5"/>
    <s v="Mayo"/>
    <s v="Aes Andes"/>
    <s v="Ventanas 2"/>
    <m/>
    <s v="Carbón"/>
    <n v="24234"/>
    <n v="9706.5756850393991"/>
    <s v="Ton"/>
    <s v="SIC"/>
    <n v="25563.858944963602"/>
    <n v="1.891617469500478E-2"/>
    <d v="1977-01-01T00:00:00"/>
    <b v="1"/>
    <b v="0"/>
    <x v="0"/>
  </r>
  <r>
    <x v="14"/>
    <n v="5"/>
    <s v="Mayo"/>
    <s v="Andina"/>
    <s v="Termoeléctrica Andina"/>
    <s v="CTA"/>
    <s v="Carbón"/>
    <n v="88721.9"/>
    <n v="33329.461387160904"/>
    <s v="Ton"/>
    <s v="SING"/>
    <n v="87778.602594755735"/>
    <n v="6.4952454351299177E-2"/>
    <d v="2011-07-15T00:00:00"/>
    <b v="0"/>
    <b v="0"/>
    <x v="1"/>
  </r>
  <r>
    <x v="14"/>
    <n v="5"/>
    <s v="Mayo"/>
    <s v="Angamos"/>
    <s v="Termoeléctrica Angamos"/>
    <s v="ANG1"/>
    <s v="Carbón"/>
    <n v="175352.51"/>
    <n v="65507.2794050394"/>
    <s v="Ton"/>
    <s v="SING"/>
    <n v="172524.16350699367"/>
    <n v="0.12766058610454079"/>
    <d v="2011-04-11T00:00:00"/>
    <b v="0"/>
    <b v="1"/>
    <x v="2"/>
  </r>
  <r>
    <x v="14"/>
    <n v="5"/>
    <s v="Mayo"/>
    <s v="Cochrane"/>
    <s v="Cochrane"/>
    <s v="CCH1"/>
    <s v="Carbón"/>
    <n v="141524.09"/>
    <n v="51060.108691338603"/>
    <s v="Ton"/>
    <s v="SING"/>
    <n v="134475.17009646556"/>
    <n v="9.9505939817680675E-2"/>
    <d v="2016-07-09T00:00:00"/>
    <b v="0"/>
    <b v="0"/>
    <x v="1"/>
  </r>
  <r>
    <x v="14"/>
    <n v="5"/>
    <s v="Mayo"/>
    <s v="Cochrane"/>
    <s v="Cochrane"/>
    <s v="CCH2"/>
    <s v="Carbón"/>
    <n v="144119.84"/>
    <n v="51996.622588976403"/>
    <s v="Ton"/>
    <s v="SING"/>
    <n v="136941.63303417395"/>
    <n v="0.10133101810139723"/>
    <d v="2016-07-09T00:00:00"/>
    <b v="0"/>
    <b v="0"/>
    <x v="1"/>
  </r>
  <r>
    <x v="14"/>
    <n v="5"/>
    <s v="Mayo"/>
    <s v="Colbún"/>
    <s v="Santa María"/>
    <m/>
    <s v="Carbón"/>
    <n v="248075"/>
    <n v="83407.893700787405"/>
    <s v="Ton"/>
    <s v="SIC"/>
    <n v="219668.36695559052"/>
    <n v="0.1625453032440945"/>
    <d v="2012-08-15T00:00:00"/>
    <b v="0"/>
    <b v="0"/>
    <x v="1"/>
  </r>
  <r>
    <x v="14"/>
    <n v="5"/>
    <s v="Mayo"/>
    <s v="E-Cl"/>
    <s v="IEM"/>
    <s v="IEM"/>
    <s v="Carbón"/>
    <n v="106027.7"/>
    <n v="37062.9426283465"/>
    <s v="Ton"/>
    <s v="SING"/>
    <n v="97611.337734341563"/>
    <n v="7.222826259412167E-2"/>
    <d v="2019-05-16T00:00:00"/>
    <b v="0"/>
    <b v="0"/>
    <x v="1"/>
  </r>
  <r>
    <x v="14"/>
    <n v="5"/>
    <s v="Mayo"/>
    <s v="E-Cl"/>
    <s v="Termoeléctrica Mejillones"/>
    <s v="CTM1"/>
    <s v="Carbón"/>
    <n v="47058.400000000001"/>
    <n v="19813.439092913399"/>
    <s v="Ton"/>
    <s v="SING"/>
    <n v="52181.941255198668"/>
    <n v="3.8612430104269638E-2"/>
    <d v="1998-03-31T00:00:00"/>
    <b v="1"/>
    <b v="0"/>
    <x v="0"/>
  </r>
  <r>
    <x v="14"/>
    <n v="5"/>
    <s v="Mayo"/>
    <s v="E-Cl"/>
    <s v="Termoeléctrica Mejillones"/>
    <s v="CTM2"/>
    <s v="Carbón"/>
    <n v="55694.3"/>
    <n v="23045.1611417323"/>
    <s v="Ton"/>
    <s v="SING"/>
    <n v="60693.211273179251"/>
    <n v="4.4910410033007914E-2"/>
    <d v="1998-03-31T00:00:00"/>
    <b v="1"/>
    <b v="0"/>
    <x v="0"/>
  </r>
  <r>
    <x v="14"/>
    <n v="5"/>
    <s v="Mayo"/>
    <s v="E-Cl"/>
    <s v="Termoeléctrica Tocopilla"/>
    <s v="U15"/>
    <s v="Carbón"/>
    <n v="41475.599999999999"/>
    <n v="16189.6876004443"/>
    <s v="Ton"/>
    <s v="SING"/>
    <n v="42638.197404536535"/>
    <n v="3.1550463195745858E-2"/>
    <d v="1993-01-01T00:00:00"/>
    <b v="1"/>
    <b v="0"/>
    <x v="0"/>
  </r>
  <r>
    <x v="14"/>
    <n v="5"/>
    <s v="Mayo"/>
    <s v="Enel"/>
    <s v="Bocamina II"/>
    <m/>
    <s v="Carbón"/>
    <n v="211528"/>
    <n v="80247.394015747996"/>
    <s v="Ton"/>
    <s v="SIC"/>
    <n v="211344.67271309093"/>
    <n v="0.15638612145788972"/>
    <d v="2012-10-28T00:00:00"/>
    <b v="0"/>
    <b v="0"/>
    <x v="1"/>
  </r>
  <r>
    <x v="14"/>
    <n v="5"/>
    <s v="Mayo"/>
    <s v="Guacolda"/>
    <s v="Guacolda 1"/>
    <m/>
    <s v="Carbón"/>
    <n v="39122.400000000001"/>
    <n v="15539.294059842499"/>
    <s v="Ton"/>
    <s v="SIC"/>
    <n v="40925.279350821038"/>
    <n v="3.0282976263821065E-2"/>
    <d v="1995-01-01T00:00:00"/>
    <b v="1"/>
    <b v="0"/>
    <x v="0"/>
  </r>
  <r>
    <x v="14"/>
    <n v="5"/>
    <s v="Mayo"/>
    <s v="Guacolda"/>
    <s v="Guacolda 2"/>
    <m/>
    <s v="Carbón"/>
    <n v="65730.12"/>
    <n v="26556.0036"/>
    <s v="Ton"/>
    <s v="SIC"/>
    <n v="69939.590665190393"/>
    <n v="5.1752339815680004E-2"/>
    <d v="1996-01-01T00:00:00"/>
    <b v="1"/>
    <b v="0"/>
    <x v="0"/>
  </r>
  <r>
    <x v="14"/>
    <n v="5"/>
    <s v="Mayo"/>
    <s v="Guacolda"/>
    <s v="Guacolda 3"/>
    <m/>
    <s v="Carbón"/>
    <n v="86250.31"/>
    <n v="32197.851945669299"/>
    <s v="Ton"/>
    <s v="SIC"/>
    <n v="84798.323546639193"/>
    <n v="6.2747173871720338E-2"/>
    <d v="2009-01-01T00:00:00"/>
    <b v="1"/>
    <b v="0"/>
    <x v="0"/>
  </r>
  <r>
    <x v="14"/>
    <n v="5"/>
    <s v="Mayo"/>
    <s v="Guacolda"/>
    <s v="Guacolda 4"/>
    <m/>
    <s v="Carbón"/>
    <n v="67443.73"/>
    <n v="25509.661529763802"/>
    <s v="Ton"/>
    <s v="SIC"/>
    <n v="67183.877223123854"/>
    <n v="4.9713228389203709E-2"/>
    <d v="2010-01-01T00:00:00"/>
    <b v="1"/>
    <b v="0"/>
    <x v="0"/>
  </r>
  <r>
    <x v="14"/>
    <n v="5"/>
    <s v="Mayo"/>
    <s v="Guacolda"/>
    <s v="Guacolda 5"/>
    <m/>
    <s v="Carbón"/>
    <n v="72931.61"/>
    <n v="26382.866351338602"/>
    <s v="Ton"/>
    <s v="SIC"/>
    <n v="69483.605326331817"/>
    <n v="5.1414929945488672E-2"/>
    <d v="2015-01-01T00:00:00"/>
    <b v="0"/>
    <b v="0"/>
    <x v="1"/>
  </r>
  <r>
    <x v="14"/>
    <n v="5"/>
    <s v="Mayo"/>
    <s v="Hornitos"/>
    <s v="Termoeléctrica Hornitos"/>
    <s v="CTH"/>
    <s v="Carbón"/>
    <n v="55878.5"/>
    <n v="21308.492414104399"/>
    <s v="Ton"/>
    <s v="SING"/>
    <n v="56119.409365299849"/>
    <n v="4.1525990016606666E-2"/>
    <d v="2011-08-05T00:00:00"/>
    <b v="0"/>
    <b v="0"/>
    <x v="1"/>
  </r>
  <r>
    <x v="14"/>
    <n v="6"/>
    <s v="Junio"/>
    <s v="Aes Andes"/>
    <s v="Campiche"/>
    <m/>
    <s v="Carbón"/>
    <n v="143580"/>
    <n v="54560.4"/>
    <s v="Ton"/>
    <s v="SIC"/>
    <n v="143693.7613056"/>
    <n v="0.10632730752000001"/>
    <d v="2013-03-15T00:00:00"/>
    <b v="0"/>
    <b v="0"/>
    <x v="1"/>
  </r>
  <r>
    <x v="14"/>
    <n v="6"/>
    <s v="Junio"/>
    <s v="Aes Andes"/>
    <s v="Nueva Ventanas"/>
    <m/>
    <s v="Carbón"/>
    <n v="135071"/>
    <n v="49102.0309291339"/>
    <s v="Ton"/>
    <s v="SIC"/>
    <n v="129318.25118494651"/>
    <n v="9.5690037874696154E-2"/>
    <d v="2010-02-11T00:00:00"/>
    <b v="1"/>
    <b v="0"/>
    <x v="0"/>
  </r>
  <r>
    <x v="14"/>
    <n v="6"/>
    <s v="Junio"/>
    <s v="Aes Andes"/>
    <s v="Termoeléctrica Norgener"/>
    <s v="NTO1"/>
    <s v="Carbón"/>
    <n v="80194.45"/>
    <n v="31955.2782417323"/>
    <s v="Ton"/>
    <s v="SING"/>
    <n v="84159.465915233639"/>
    <n v="6.2274446237487908E-2"/>
    <d v="1997-04-07T00:00:00"/>
    <b v="1"/>
    <b v="0"/>
    <x v="0"/>
  </r>
  <r>
    <x v="14"/>
    <n v="6"/>
    <s v="Junio"/>
    <s v="Aes Andes"/>
    <s v="Termoeléctrica Norgener"/>
    <s v="NTO2"/>
    <s v="Carbón"/>
    <n v="83672.86"/>
    <n v="32563.895892598401"/>
    <s v="Ton"/>
    <s v="SING"/>
    <n v="85762.36031208426"/>
    <n v="6.3460520315495761E-2"/>
    <d v="1997-04-07T00:00:00"/>
    <b v="1"/>
    <b v="0"/>
    <x v="0"/>
  </r>
  <r>
    <x v="14"/>
    <n v="6"/>
    <s v="Junio"/>
    <s v="Aes Andes"/>
    <s v="Ventanas 2"/>
    <m/>
    <s v="Carbón"/>
    <n v="43664"/>
    <n v="17488.979149606301"/>
    <s v="Ton"/>
    <s v="SIC"/>
    <n v="46060.094783068729"/>
    <n v="3.4082522566752767E-2"/>
    <d v="1977-01-01T00:00:00"/>
    <b v="1"/>
    <b v="0"/>
    <x v="0"/>
  </r>
  <r>
    <x v="14"/>
    <n v="6"/>
    <s v="Junio"/>
    <s v="Andina"/>
    <s v="Termoeléctrica Andina"/>
    <s v="CTA"/>
    <s v="Carbón"/>
    <n v="95144.08"/>
    <n v="35742.031455333497"/>
    <s v="Ton"/>
    <s v="SING"/>
    <n v="94132.501530779424"/>
    <n v="6.9654070900153922E-2"/>
    <d v="2011-07-15T00:00:00"/>
    <b v="0"/>
    <b v="0"/>
    <x v="1"/>
  </r>
  <r>
    <x v="14"/>
    <n v="6"/>
    <s v="Junio"/>
    <s v="Angamos"/>
    <s v="Termoeléctrica Angamos"/>
    <s v="ANG1"/>
    <s v="Carbón"/>
    <n v="167134.48000000001"/>
    <n v="62437.230465511799"/>
    <s v="Ton"/>
    <s v="SING"/>
    <n v="164438.68613672166"/>
    <n v="0.12167767473118941"/>
    <d v="2011-04-11T00:00:00"/>
    <b v="0"/>
    <b v="1"/>
    <x v="2"/>
  </r>
  <r>
    <x v="14"/>
    <n v="6"/>
    <s v="Junio"/>
    <s v="Cochrane"/>
    <s v="Cochrane"/>
    <s v="CCH1"/>
    <s v="Carbón"/>
    <n v="153578.57"/>
    <n v="55409.213207874003"/>
    <s v="Ton"/>
    <s v="SING"/>
    <n v="145929.25009390226"/>
    <n v="0.10798147469950488"/>
    <d v="2016-07-09T00:00:00"/>
    <b v="0"/>
    <b v="0"/>
    <x v="1"/>
  </r>
  <r>
    <x v="14"/>
    <n v="6"/>
    <s v="Junio"/>
    <s v="Cochrane"/>
    <s v="Cochrane"/>
    <s v="CCH2"/>
    <s v="Carbón"/>
    <n v="143080.51"/>
    <n v="51621.645418897599"/>
    <s v="Ton"/>
    <s v="SING"/>
    <n v="135954.0691605155"/>
    <n v="0.10060026259234765"/>
    <d v="2016-07-09T00:00:00"/>
    <b v="0"/>
    <b v="0"/>
    <x v="1"/>
  </r>
  <r>
    <x v="14"/>
    <n v="6"/>
    <s v="Junio"/>
    <s v="Colbún"/>
    <s v="Santa María"/>
    <m/>
    <s v="Carbón"/>
    <n v="193414"/>
    <n v="65029.746456692897"/>
    <s v="Ton"/>
    <s v="SIC"/>
    <n v="171266.50217211965"/>
    <n v="0.12672996989480315"/>
    <d v="2012-08-15T00:00:00"/>
    <b v="0"/>
    <b v="0"/>
    <x v="1"/>
  </r>
  <r>
    <x v="14"/>
    <n v="6"/>
    <s v="Junio"/>
    <s v="E-Cl"/>
    <s v="IEM"/>
    <s v="IEM"/>
    <s v="Carbón"/>
    <n v="8027.05"/>
    <n v="2805.9280133858001"/>
    <s v="Ton"/>
    <s v="SING"/>
    <n v="7389.8715954457002"/>
    <n v="5.4681925124862481E-3"/>
    <d v="2019-05-16T00:00:00"/>
    <b v="0"/>
    <b v="0"/>
    <x v="1"/>
  </r>
  <r>
    <x v="14"/>
    <n v="6"/>
    <s v="Junio"/>
    <s v="E-Cl"/>
    <s v="Termoeléctrica Mejillones"/>
    <s v="CTM1"/>
    <s v="Carbón"/>
    <n v="38981.699999999997"/>
    <n v="16412.8304125984"/>
    <s v="Ton"/>
    <s v="SING"/>
    <n v="43225.88059576555"/>
    <n v="3.198532390807176E-2"/>
    <d v="1998-03-31T00:00:00"/>
    <b v="1"/>
    <b v="0"/>
    <x v="0"/>
  </r>
  <r>
    <x v="14"/>
    <n v="6"/>
    <s v="Junio"/>
    <s v="E-Cl"/>
    <s v="Termoeléctrica Mejillones"/>
    <s v="CTM2"/>
    <s v="Carbón"/>
    <n v="51273"/>
    <n v="21215.717716535401"/>
    <s v="Ton"/>
    <s v="SING"/>
    <n v="55875.071984201488"/>
    <n v="4.134519068598419E-2"/>
    <d v="1998-03-31T00:00:00"/>
    <b v="1"/>
    <b v="0"/>
    <x v="0"/>
  </r>
  <r>
    <x v="14"/>
    <n v="6"/>
    <s v="Junio"/>
    <s v="E-Cl"/>
    <s v="Termoeléctrica Tocopilla"/>
    <s v="U15"/>
    <s v="Carbón"/>
    <n v="46347.5"/>
    <n v="18091.397015633102"/>
    <s v="Ton"/>
    <s v="SING"/>
    <n v="47646.661029780335"/>
    <n v="3.5256514504065792E-2"/>
    <d v="1993-01-01T00:00:00"/>
    <b v="1"/>
    <b v="0"/>
    <x v="0"/>
  </r>
  <r>
    <x v="14"/>
    <n v="6"/>
    <s v="Junio"/>
    <s v="Enel"/>
    <s v="Bocamina II"/>
    <m/>
    <s v="Carbón"/>
    <n v="150483"/>
    <n v="57088.747559055097"/>
    <s v="Ton"/>
    <s v="SIC"/>
    <n v="150352.57925137129"/>
    <n v="0.1112545512430866"/>
    <d v="2012-10-28T00:00:00"/>
    <b v="0"/>
    <b v="0"/>
    <x v="1"/>
  </r>
  <r>
    <x v="14"/>
    <n v="6"/>
    <s v="Junio"/>
    <s v="Guacolda"/>
    <s v="Guacolda 1"/>
    <m/>
    <s v="Carbón"/>
    <n v="87259.39"/>
    <n v="34659.154875275599"/>
    <s v="Ton"/>
    <s v="SIC"/>
    <n v="91280.568465437827"/>
    <n v="6.7543761020937093E-2"/>
    <d v="1995-01-01T00:00:00"/>
    <b v="1"/>
    <b v="0"/>
    <x v="0"/>
  </r>
  <r>
    <x v="14"/>
    <n v="6"/>
    <s v="Junio"/>
    <s v="Guacolda"/>
    <s v="Guacolda 2"/>
    <m/>
    <s v="Carbón"/>
    <n v="71723.679999999993"/>
    <n v="28977.4962267716"/>
    <s v="Ton"/>
    <s v="SIC"/>
    <n v="76316.988622584191"/>
    <n v="5.6471344646732508E-2"/>
    <d v="1996-01-01T00:00:00"/>
    <b v="1"/>
    <b v="0"/>
    <x v="0"/>
  </r>
  <r>
    <x v="14"/>
    <n v="6"/>
    <s v="Junio"/>
    <s v="Guacolda"/>
    <s v="Guacolda 3"/>
    <m/>
    <s v="Carbón"/>
    <n v="89552.84"/>
    <n v="33430.709798425203"/>
    <s v="Ton"/>
    <s v="SIC"/>
    <n v="88045.256890559715"/>
    <n v="6.5149767255171048E-2"/>
    <d v="2009-01-01T00:00:00"/>
    <b v="1"/>
    <b v="0"/>
    <x v="0"/>
  </r>
  <r>
    <x v="14"/>
    <n v="6"/>
    <s v="Junio"/>
    <s v="Guacolda"/>
    <s v="Guacolda 4"/>
    <m/>
    <s v="Carbón"/>
    <n v="84354.2"/>
    <n v="31905.8137889764"/>
    <s v="Ton"/>
    <s v="SIC"/>
    <n v="84029.193166730736"/>
    <n v="6.2178049911957217E-2"/>
    <d v="2010-01-01T00:00:00"/>
    <b v="1"/>
    <b v="0"/>
    <x v="0"/>
  </r>
  <r>
    <x v="14"/>
    <n v="6"/>
    <s v="Junio"/>
    <s v="Guacolda"/>
    <s v="Guacolda 5"/>
    <m/>
    <s v="Carbón"/>
    <n v="85218.64"/>
    <n v="30827.675266771599"/>
    <s v="Ton"/>
    <s v="SIC"/>
    <n v="81189.738553786752"/>
    <n v="6.0076973559884499E-2"/>
    <d v="2015-01-01T00:00:00"/>
    <b v="0"/>
    <b v="0"/>
    <x v="1"/>
  </r>
  <r>
    <x v="14"/>
    <n v="6"/>
    <s v="Junio"/>
    <s v="Hornitos"/>
    <s v="Termoeléctrica Hornitos"/>
    <s v="CTH"/>
    <s v="Carbón"/>
    <n v="65981.7"/>
    <n v="25161.207869211099"/>
    <s v="Ton"/>
    <s v="SING"/>
    <n v="66266.167361657979"/>
    <n v="4.9034161895518596E-2"/>
    <d v="2011-08-05T00:00:00"/>
    <b v="0"/>
    <b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583503-EF40-487F-96BC-278214AB1469}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 chartFormat="4">
  <location ref="A4:C16" firstHeaderRow="0" firstDataRow="1" firstDataCol="1" rowPageCount="1" colPageCount="1"/>
  <pivotFields count="17">
    <pivotField axis="axisRow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dataField="1" showAll="0"/>
    <pivotField numFmtId="166" showAll="0"/>
    <pivotField numFmtId="14" showAll="0"/>
    <pivotField showAll="0"/>
    <pivotField showAll="0"/>
    <pivotField axis="axisPage" multipleItemSelectionAllowed="1" showAll="0">
      <items count="5">
        <item x="2"/>
        <item h="1" x="0"/>
        <item h="1" x="1"/>
        <item h="1" m="1" x="3"/>
        <item t="default"/>
      </items>
    </pivotField>
  </pivotFields>
  <rowFields count="1">
    <field x="0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Generación histórica y esperada MWh" fld="7" baseField="0" baseItem="0" numFmtId="41"/>
    <dataField name="tCO2 emitidas y proyectadas" fld="11" baseField="0" baseItem="0"/>
  </dataFields>
  <formats count="1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12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DE96B4-D2F1-4B3A-BB00-867FE11646AA}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 chartFormat="4">
  <location ref="A4:C16" firstHeaderRow="0" firstDataRow="1" firstDataCol="1" rowPageCount="1" colPageCount="1"/>
  <pivotFields count="17">
    <pivotField axis="axisRow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dataField="1" numFmtId="166" showAll="0"/>
    <pivotField numFmtId="14" showAll="0"/>
    <pivotField showAll="0"/>
    <pivotField showAll="0"/>
    <pivotField axis="axisPage" multipleItemSelectionAllowed="1" showAll="0">
      <items count="5">
        <item x="2"/>
        <item h="1" x="0"/>
        <item h="1" x="1"/>
        <item h="1" m="1" x="3"/>
        <item t="default"/>
      </items>
    </pivotField>
  </pivotFields>
  <rowFields count="1">
    <field x="0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Generación histórica y esperada MWh" fld="7" baseField="0" baseItem="0" numFmtId="41"/>
    <dataField name="Emisiones de CN (t)" fld="12" baseField="0" baseItem="0" numFmtId="166"/>
  </dataFields>
  <formats count="14"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0" count="12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46D2-63F1-47F4-BD21-199A27CF3C59}">
  <dimension ref="A1:Q3728"/>
  <sheetViews>
    <sheetView tabSelected="1" topLeftCell="D1" workbookViewId="0">
      <selection activeCell="N1" sqref="N1:N1048576"/>
    </sheetView>
  </sheetViews>
  <sheetFormatPr baseColWidth="10" defaultColWidth="19.140625"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3">
        <v>2008</v>
      </c>
      <c r="B2" s="3">
        <v>1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5">
        <v>44840.87</v>
      </c>
      <c r="I2" s="5">
        <v>16659.099999999999</v>
      </c>
      <c r="J2" s="3" t="s">
        <v>22</v>
      </c>
      <c r="K2" s="3" t="s">
        <v>23</v>
      </c>
      <c r="L2" s="47">
        <f>I2*0.02784*94.6</f>
        <v>43874.471942399992</v>
      </c>
      <c r="M2" s="62">
        <f t="shared" ref="M2:M65" si="0">I2*0.02784*0.07/1000</f>
        <v>3.2465254079999999E-2</v>
      </c>
      <c r="N2" s="7">
        <v>35527</v>
      </c>
      <c r="O2" s="6" t="b">
        <v>1</v>
      </c>
      <c r="P2" s="6" t="b">
        <v>0</v>
      </c>
      <c r="Q2" s="6" t="s">
        <v>24</v>
      </c>
    </row>
    <row r="3" spans="1:17" x14ac:dyDescent="0.25">
      <c r="A3" s="3">
        <v>2008</v>
      </c>
      <c r="B3" s="3">
        <v>1</v>
      </c>
      <c r="C3" s="4" t="s">
        <v>17</v>
      </c>
      <c r="D3" s="4" t="s">
        <v>18</v>
      </c>
      <c r="E3" s="4" t="s">
        <v>19</v>
      </c>
      <c r="F3" s="4" t="s">
        <v>25</v>
      </c>
      <c r="G3" s="4" t="s">
        <v>21</v>
      </c>
      <c r="H3" s="5">
        <v>94185.44</v>
      </c>
      <c r="I3" s="5">
        <v>35298</v>
      </c>
      <c r="J3" s="3" t="s">
        <v>22</v>
      </c>
      <c r="K3" s="3" t="s">
        <v>23</v>
      </c>
      <c r="L3" s="47">
        <f t="shared" ref="L3:L66" si="1">I3*0.02784*94.6</f>
        <v>92963.071872</v>
      </c>
      <c r="M3" s="63">
        <f t="shared" si="0"/>
        <v>6.8788742400000005E-2</v>
      </c>
      <c r="N3" s="7">
        <v>35527</v>
      </c>
      <c r="O3" s="6" t="b">
        <v>1</v>
      </c>
      <c r="P3" s="6" t="b">
        <v>0</v>
      </c>
      <c r="Q3" s="6" t="s">
        <v>24</v>
      </c>
    </row>
    <row r="4" spans="1:17" x14ac:dyDescent="0.25">
      <c r="A4" s="3">
        <v>2008</v>
      </c>
      <c r="B4" s="3">
        <v>1</v>
      </c>
      <c r="C4" s="4" t="s">
        <v>17</v>
      </c>
      <c r="D4" s="4" t="s">
        <v>26</v>
      </c>
      <c r="E4" s="4" t="s">
        <v>27</v>
      </c>
      <c r="F4" s="4" t="s">
        <v>28</v>
      </c>
      <c r="G4" s="4" t="s">
        <v>21</v>
      </c>
      <c r="H4" s="5">
        <v>96272.85</v>
      </c>
      <c r="I4" s="5">
        <v>40325.199999999997</v>
      </c>
      <c r="J4" s="3" t="s">
        <v>22</v>
      </c>
      <c r="K4" s="3" t="s">
        <v>23</v>
      </c>
      <c r="L4" s="47">
        <f t="shared" si="1"/>
        <v>106203.02753279998</v>
      </c>
      <c r="M4" s="63">
        <f t="shared" si="0"/>
        <v>7.8585749760000004E-2</v>
      </c>
      <c r="N4" s="7">
        <v>34700</v>
      </c>
      <c r="O4" s="6" t="b">
        <v>1</v>
      </c>
      <c r="P4" s="6" t="b">
        <v>0</v>
      </c>
      <c r="Q4" s="6" t="s">
        <v>24</v>
      </c>
    </row>
    <row r="5" spans="1:17" x14ac:dyDescent="0.25">
      <c r="A5" s="3">
        <v>2008</v>
      </c>
      <c r="B5" s="3">
        <v>1</v>
      </c>
      <c r="C5" s="4" t="s">
        <v>17</v>
      </c>
      <c r="D5" s="4" t="s">
        <v>29</v>
      </c>
      <c r="E5" s="4" t="s">
        <v>30</v>
      </c>
      <c r="F5" s="4" t="s">
        <v>31</v>
      </c>
      <c r="G5" s="4" t="s">
        <v>32</v>
      </c>
      <c r="H5" s="5">
        <v>95259</v>
      </c>
      <c r="I5" s="5">
        <v>37103.199999999997</v>
      </c>
      <c r="J5" s="3" t="s">
        <v>22</v>
      </c>
      <c r="K5" s="3" t="s">
        <v>23</v>
      </c>
      <c r="L5" s="47">
        <f t="shared" si="1"/>
        <v>97717.362124799998</v>
      </c>
      <c r="M5" s="63">
        <f t="shared" si="0"/>
        <v>7.2306716160000006E-2</v>
      </c>
      <c r="N5" s="7">
        <v>35885</v>
      </c>
      <c r="O5" s="6" t="b">
        <v>1</v>
      </c>
      <c r="P5" s="6" t="b">
        <v>0</v>
      </c>
      <c r="Q5" s="6" t="s">
        <v>24</v>
      </c>
    </row>
    <row r="6" spans="1:17" x14ac:dyDescent="0.25">
      <c r="A6" s="3">
        <v>2008</v>
      </c>
      <c r="B6" s="3">
        <v>1</v>
      </c>
      <c r="C6" s="4" t="s">
        <v>17</v>
      </c>
      <c r="D6" s="4" t="s">
        <v>29</v>
      </c>
      <c r="E6" s="4" t="s">
        <v>30</v>
      </c>
      <c r="F6" s="4" t="s">
        <v>33</v>
      </c>
      <c r="G6" s="4" t="s">
        <v>32</v>
      </c>
      <c r="H6" s="5">
        <v>114312</v>
      </c>
      <c r="I6" s="5">
        <v>46400.800000000003</v>
      </c>
      <c r="J6" s="3" t="s">
        <v>22</v>
      </c>
      <c r="K6" s="3" t="s">
        <v>23</v>
      </c>
      <c r="L6" s="47">
        <f t="shared" si="1"/>
        <v>122204.11653119999</v>
      </c>
      <c r="M6" s="63">
        <f t="shared" si="0"/>
        <v>9.0425879040000018E-2</v>
      </c>
      <c r="N6" s="7">
        <v>35885</v>
      </c>
      <c r="O6" s="6" t="b">
        <v>1</v>
      </c>
      <c r="P6" s="6" t="b">
        <v>0</v>
      </c>
      <c r="Q6" s="6" t="s">
        <v>24</v>
      </c>
    </row>
    <row r="7" spans="1:17" x14ac:dyDescent="0.25">
      <c r="A7" s="3">
        <v>2008</v>
      </c>
      <c r="B7" s="3">
        <v>1</v>
      </c>
      <c r="C7" s="4" t="s">
        <v>17</v>
      </c>
      <c r="D7" s="4" t="s">
        <v>29</v>
      </c>
      <c r="E7" s="4" t="s">
        <v>34</v>
      </c>
      <c r="F7" s="4" t="s">
        <v>35</v>
      </c>
      <c r="G7" s="4" t="s">
        <v>21</v>
      </c>
      <c r="H7" s="5">
        <v>56155.8</v>
      </c>
      <c r="I7" s="5">
        <v>25585.9</v>
      </c>
      <c r="J7" s="3" t="s">
        <v>22</v>
      </c>
      <c r="K7" s="3" t="s">
        <v>23</v>
      </c>
      <c r="L7" s="47">
        <f t="shared" si="1"/>
        <v>67384.6637376</v>
      </c>
      <c r="M7" s="63">
        <f t="shared" si="0"/>
        <v>4.9861801920000004E-2</v>
      </c>
      <c r="N7" s="7">
        <v>33970</v>
      </c>
      <c r="O7" s="6" t="b">
        <v>1</v>
      </c>
      <c r="P7" s="6" t="b">
        <v>0</v>
      </c>
      <c r="Q7" s="6" t="s">
        <v>24</v>
      </c>
    </row>
    <row r="8" spans="1:17" x14ac:dyDescent="0.25">
      <c r="A8" s="3">
        <v>2008</v>
      </c>
      <c r="B8" s="3">
        <v>1</v>
      </c>
      <c r="C8" s="4" t="s">
        <v>17</v>
      </c>
      <c r="D8" s="4" t="s">
        <v>29</v>
      </c>
      <c r="E8" s="4" t="s">
        <v>34</v>
      </c>
      <c r="F8" s="4" t="s">
        <v>36</v>
      </c>
      <c r="G8" s="4" t="s">
        <v>21</v>
      </c>
      <c r="H8" s="5">
        <v>57061.919999999998</v>
      </c>
      <c r="I8" s="5">
        <v>27224.400000000001</v>
      </c>
      <c r="J8" s="3" t="s">
        <v>22</v>
      </c>
      <c r="K8" s="3" t="s">
        <v>23</v>
      </c>
      <c r="L8" s="47">
        <f t="shared" si="1"/>
        <v>71699.922201599999</v>
      </c>
      <c r="M8" s="63">
        <f t="shared" si="0"/>
        <v>5.3054910720000008E-2</v>
      </c>
      <c r="N8" s="7">
        <v>33970</v>
      </c>
      <c r="O8" s="6" t="b">
        <v>1</v>
      </c>
      <c r="P8" s="6" t="b">
        <v>0</v>
      </c>
      <c r="Q8" s="6" t="s">
        <v>24</v>
      </c>
    </row>
    <row r="9" spans="1:17" x14ac:dyDescent="0.25">
      <c r="A9" s="3">
        <v>2008</v>
      </c>
      <c r="B9" s="3">
        <v>1</v>
      </c>
      <c r="C9" s="4" t="s">
        <v>17</v>
      </c>
      <c r="D9" s="4" t="s">
        <v>29</v>
      </c>
      <c r="E9" s="4" t="s">
        <v>34</v>
      </c>
      <c r="F9" s="4" t="s">
        <v>37</v>
      </c>
      <c r="G9" s="4" t="s">
        <v>21</v>
      </c>
      <c r="H9" s="5">
        <v>85259.520000000004</v>
      </c>
      <c r="I9" s="5">
        <v>34714.400000000001</v>
      </c>
      <c r="J9" s="3" t="s">
        <v>22</v>
      </c>
      <c r="K9" s="3" t="s">
        <v>23</v>
      </c>
      <c r="L9" s="47">
        <f t="shared" si="1"/>
        <v>91426.0655616</v>
      </c>
      <c r="M9" s="63">
        <f t="shared" si="0"/>
        <v>6.7651422719999993E-2</v>
      </c>
      <c r="N9" s="7">
        <v>33970</v>
      </c>
      <c r="O9" s="6" t="b">
        <v>1</v>
      </c>
      <c r="P9" s="6" t="b">
        <v>0</v>
      </c>
      <c r="Q9" s="6" t="s">
        <v>24</v>
      </c>
    </row>
    <row r="10" spans="1:17" x14ac:dyDescent="0.25">
      <c r="A10" s="3">
        <v>2008</v>
      </c>
      <c r="B10" s="3">
        <v>2</v>
      </c>
      <c r="C10" s="4" t="s">
        <v>38</v>
      </c>
      <c r="D10" s="4" t="s">
        <v>18</v>
      </c>
      <c r="E10" s="4" t="s">
        <v>19</v>
      </c>
      <c r="F10" s="4" t="s">
        <v>20</v>
      </c>
      <c r="G10" s="4" t="s">
        <v>21</v>
      </c>
      <c r="H10" s="5">
        <v>89993.06</v>
      </c>
      <c r="I10" s="5">
        <v>33421.5</v>
      </c>
      <c r="J10" s="3" t="s">
        <v>22</v>
      </c>
      <c r="K10" s="3" t="s">
        <v>23</v>
      </c>
      <c r="L10" s="47">
        <f t="shared" si="1"/>
        <v>88021.001376</v>
      </c>
      <c r="M10" s="63">
        <f t="shared" si="0"/>
        <v>6.513181920000001E-2</v>
      </c>
      <c r="N10" s="7">
        <v>35527</v>
      </c>
      <c r="O10" s="6" t="b">
        <v>1</v>
      </c>
      <c r="P10" s="6" t="b">
        <v>0</v>
      </c>
      <c r="Q10" s="6" t="s">
        <v>24</v>
      </c>
    </row>
    <row r="11" spans="1:17" x14ac:dyDescent="0.25">
      <c r="A11" s="3">
        <v>2008</v>
      </c>
      <c r="B11" s="3">
        <v>2</v>
      </c>
      <c r="C11" s="4" t="s">
        <v>38</v>
      </c>
      <c r="D11" s="4" t="s">
        <v>18</v>
      </c>
      <c r="E11" s="4" t="s">
        <v>19</v>
      </c>
      <c r="F11" s="4" t="s">
        <v>25</v>
      </c>
      <c r="G11" s="4" t="s">
        <v>21</v>
      </c>
      <c r="H11" s="5">
        <v>89380.96</v>
      </c>
      <c r="I11" s="5">
        <v>33504.300000000003</v>
      </c>
      <c r="J11" s="3" t="s">
        <v>22</v>
      </c>
      <c r="K11" s="3" t="s">
        <v>23</v>
      </c>
      <c r="L11" s="47">
        <f t="shared" si="1"/>
        <v>88239.068755200002</v>
      </c>
      <c r="M11" s="63">
        <f t="shared" si="0"/>
        <v>6.5293179840000007E-2</v>
      </c>
      <c r="N11" s="7">
        <v>35527</v>
      </c>
      <c r="O11" s="6" t="b">
        <v>1</v>
      </c>
      <c r="P11" s="6" t="b">
        <v>0</v>
      </c>
      <c r="Q11" s="6" t="s">
        <v>24</v>
      </c>
    </row>
    <row r="12" spans="1:17" x14ac:dyDescent="0.25">
      <c r="A12" s="3">
        <v>2008</v>
      </c>
      <c r="B12" s="3">
        <v>2</v>
      </c>
      <c r="C12" s="4" t="s">
        <v>38</v>
      </c>
      <c r="D12" s="4" t="s">
        <v>26</v>
      </c>
      <c r="E12" s="4" t="s">
        <v>27</v>
      </c>
      <c r="F12" s="4" t="s">
        <v>28</v>
      </c>
      <c r="G12" s="4" t="s">
        <v>21</v>
      </c>
      <c r="H12" s="5">
        <v>93822</v>
      </c>
      <c r="I12" s="5">
        <v>39339.300000000003</v>
      </c>
      <c r="J12" s="3" t="s">
        <v>22</v>
      </c>
      <c r="K12" s="3" t="s">
        <v>23</v>
      </c>
      <c r="L12" s="47">
        <f t="shared" si="1"/>
        <v>103606.49819519999</v>
      </c>
      <c r="M12" s="63">
        <f t="shared" si="0"/>
        <v>7.6664427840000021E-2</v>
      </c>
      <c r="N12" s="7">
        <v>34700</v>
      </c>
      <c r="O12" s="6" t="b">
        <v>1</v>
      </c>
      <c r="P12" s="6" t="b">
        <v>0</v>
      </c>
      <c r="Q12" s="6" t="s">
        <v>24</v>
      </c>
    </row>
    <row r="13" spans="1:17" x14ac:dyDescent="0.25">
      <c r="A13" s="3">
        <v>2008</v>
      </c>
      <c r="B13" s="3">
        <v>2</v>
      </c>
      <c r="C13" s="4" t="s">
        <v>38</v>
      </c>
      <c r="D13" s="4" t="s">
        <v>29</v>
      </c>
      <c r="E13" s="4" t="s">
        <v>30</v>
      </c>
      <c r="F13" s="4" t="s">
        <v>31</v>
      </c>
      <c r="G13" s="4" t="s">
        <v>32</v>
      </c>
      <c r="H13" s="5">
        <v>100972</v>
      </c>
      <c r="I13" s="5">
        <v>39244.9</v>
      </c>
      <c r="J13" s="3" t="s">
        <v>22</v>
      </c>
      <c r="K13" s="3" t="s">
        <v>23</v>
      </c>
      <c r="L13" s="47">
        <f t="shared" si="1"/>
        <v>103357.88031359999</v>
      </c>
      <c r="M13" s="63">
        <f t="shared" si="0"/>
        <v>7.6480461119999996E-2</v>
      </c>
      <c r="N13" s="7">
        <v>35885</v>
      </c>
      <c r="O13" s="6" t="b">
        <v>1</v>
      </c>
      <c r="P13" s="6" t="b">
        <v>0</v>
      </c>
      <c r="Q13" s="6" t="s">
        <v>24</v>
      </c>
    </row>
    <row r="14" spans="1:17" x14ac:dyDescent="0.25">
      <c r="A14" s="3">
        <v>2008</v>
      </c>
      <c r="B14" s="3">
        <v>2</v>
      </c>
      <c r="C14" s="4" t="s">
        <v>38</v>
      </c>
      <c r="D14" s="4" t="s">
        <v>29</v>
      </c>
      <c r="E14" s="4" t="s">
        <v>30</v>
      </c>
      <c r="F14" s="4" t="s">
        <v>33</v>
      </c>
      <c r="G14" s="4" t="s">
        <v>32</v>
      </c>
      <c r="H14" s="5">
        <v>98114</v>
      </c>
      <c r="I14" s="5">
        <v>39800.9</v>
      </c>
      <c r="J14" s="3" t="s">
        <v>22</v>
      </c>
      <c r="K14" s="3" t="s">
        <v>23</v>
      </c>
      <c r="L14" s="47">
        <f t="shared" si="1"/>
        <v>104822.19749760001</v>
      </c>
      <c r="M14" s="63">
        <f t="shared" si="0"/>
        <v>7.7563993920000018E-2</v>
      </c>
      <c r="N14" s="7">
        <v>35885</v>
      </c>
      <c r="O14" s="6" t="b">
        <v>1</v>
      </c>
      <c r="P14" s="6" t="b">
        <v>0</v>
      </c>
      <c r="Q14" s="6" t="s">
        <v>24</v>
      </c>
    </row>
    <row r="15" spans="1:17" x14ac:dyDescent="0.25">
      <c r="A15" s="3">
        <v>2008</v>
      </c>
      <c r="B15" s="3">
        <v>2</v>
      </c>
      <c r="C15" s="4" t="s">
        <v>38</v>
      </c>
      <c r="D15" s="4" t="s">
        <v>29</v>
      </c>
      <c r="E15" s="4" t="s">
        <v>34</v>
      </c>
      <c r="F15" s="4" t="s">
        <v>35</v>
      </c>
      <c r="G15" s="4" t="s">
        <v>21</v>
      </c>
      <c r="H15" s="5">
        <v>52945.72</v>
      </c>
      <c r="I15" s="5">
        <v>24113.599999999999</v>
      </c>
      <c r="J15" s="3" t="s">
        <v>22</v>
      </c>
      <c r="K15" s="3" t="s">
        <v>23</v>
      </c>
      <c r="L15" s="47">
        <f t="shared" si="1"/>
        <v>63507.120230399996</v>
      </c>
      <c r="M15" s="63">
        <f t="shared" si="0"/>
        <v>4.6992583680000005E-2</v>
      </c>
      <c r="N15" s="7">
        <v>33970</v>
      </c>
      <c r="O15" s="6" t="b">
        <v>1</v>
      </c>
      <c r="P15" s="6" t="b">
        <v>0</v>
      </c>
      <c r="Q15" s="6" t="s">
        <v>24</v>
      </c>
    </row>
    <row r="16" spans="1:17" x14ac:dyDescent="0.25">
      <c r="A16" s="3">
        <v>2008</v>
      </c>
      <c r="B16" s="3">
        <v>2</v>
      </c>
      <c r="C16" s="4" t="s">
        <v>38</v>
      </c>
      <c r="D16" s="4" t="s">
        <v>29</v>
      </c>
      <c r="E16" s="4" t="s">
        <v>34</v>
      </c>
      <c r="F16" s="4" t="s">
        <v>37</v>
      </c>
      <c r="G16" s="4" t="s">
        <v>21</v>
      </c>
      <c r="H16" s="5">
        <v>83436.195000000007</v>
      </c>
      <c r="I16" s="5">
        <v>33985.4</v>
      </c>
      <c r="J16" s="3" t="s">
        <v>22</v>
      </c>
      <c r="K16" s="3" t="s">
        <v>23</v>
      </c>
      <c r="L16" s="47">
        <f t="shared" si="1"/>
        <v>89506.124505600004</v>
      </c>
      <c r="M16" s="63">
        <f t="shared" si="0"/>
        <v>6.6230747520000008E-2</v>
      </c>
      <c r="N16" s="7">
        <v>33970</v>
      </c>
      <c r="O16" s="6" t="b">
        <v>1</v>
      </c>
      <c r="P16" s="6" t="b">
        <v>0</v>
      </c>
      <c r="Q16" s="6" t="s">
        <v>24</v>
      </c>
    </row>
    <row r="17" spans="1:17" x14ac:dyDescent="0.25">
      <c r="A17" s="3">
        <v>2008</v>
      </c>
      <c r="B17" s="3">
        <v>2</v>
      </c>
      <c r="C17" s="4" t="s">
        <v>38</v>
      </c>
      <c r="D17" s="4" t="s">
        <v>29</v>
      </c>
      <c r="E17" s="4" t="s">
        <v>34</v>
      </c>
      <c r="F17" s="4" t="s">
        <v>39</v>
      </c>
      <c r="G17" s="4" t="s">
        <v>21</v>
      </c>
      <c r="H17" s="5">
        <v>1011.495</v>
      </c>
      <c r="I17" s="5">
        <v>445.2</v>
      </c>
      <c r="J17" s="3" t="s">
        <v>22</v>
      </c>
      <c r="K17" s="3" t="s">
        <v>23</v>
      </c>
      <c r="L17" s="47">
        <f t="shared" si="1"/>
        <v>1172.5072127999999</v>
      </c>
      <c r="M17" s="63">
        <f t="shared" si="0"/>
        <v>8.6760576000000013E-4</v>
      </c>
      <c r="N17" s="7">
        <v>33970</v>
      </c>
      <c r="O17" s="6" t="b">
        <v>1</v>
      </c>
      <c r="P17" s="6" t="b">
        <v>0</v>
      </c>
      <c r="Q17" s="6" t="s">
        <v>24</v>
      </c>
    </row>
    <row r="18" spans="1:17" x14ac:dyDescent="0.25">
      <c r="A18" s="3">
        <v>2008</v>
      </c>
      <c r="B18" s="3">
        <v>2</v>
      </c>
      <c r="C18" s="4" t="s">
        <v>38</v>
      </c>
      <c r="D18" s="4" t="s">
        <v>29</v>
      </c>
      <c r="E18" s="4" t="s">
        <v>34</v>
      </c>
      <c r="F18" s="4" t="s">
        <v>36</v>
      </c>
      <c r="G18" s="4" t="s">
        <v>21</v>
      </c>
      <c r="H18" s="5">
        <v>52430.64</v>
      </c>
      <c r="I18" s="5">
        <v>25018.799999999999</v>
      </c>
      <c r="J18" s="3" t="s">
        <v>22</v>
      </c>
      <c r="K18" s="3" t="s">
        <v>23</v>
      </c>
      <c r="L18" s="47">
        <f t="shared" si="1"/>
        <v>65891.112883199996</v>
      </c>
      <c r="M18" s="63">
        <f t="shared" si="0"/>
        <v>4.875663744E-2</v>
      </c>
      <c r="N18" s="7">
        <v>33970</v>
      </c>
      <c r="O18" s="6" t="b">
        <v>1</v>
      </c>
      <c r="P18" s="6" t="b">
        <v>0</v>
      </c>
      <c r="Q18" s="6" t="s">
        <v>24</v>
      </c>
    </row>
    <row r="19" spans="1:17" x14ac:dyDescent="0.25">
      <c r="A19" s="3">
        <v>2008</v>
      </c>
      <c r="B19" s="3">
        <v>3</v>
      </c>
      <c r="C19" s="4" t="s">
        <v>40</v>
      </c>
      <c r="D19" s="4" t="s">
        <v>18</v>
      </c>
      <c r="E19" s="4" t="s">
        <v>19</v>
      </c>
      <c r="F19" s="4" t="s">
        <v>20</v>
      </c>
      <c r="G19" s="4" t="s">
        <v>21</v>
      </c>
      <c r="H19" s="5">
        <v>96522.47</v>
      </c>
      <c r="I19" s="5">
        <v>35846.5</v>
      </c>
      <c r="J19" s="3" t="s">
        <v>22</v>
      </c>
      <c r="K19" s="3" t="s">
        <v>23</v>
      </c>
      <c r="L19" s="47">
        <f t="shared" si="1"/>
        <v>94407.63657599999</v>
      </c>
      <c r="M19" s="63">
        <f t="shared" si="0"/>
        <v>6.9857659200000005E-2</v>
      </c>
      <c r="N19" s="7">
        <v>35527</v>
      </c>
      <c r="O19" s="6" t="b">
        <v>1</v>
      </c>
      <c r="P19" s="6" t="b">
        <v>0</v>
      </c>
      <c r="Q19" s="6" t="s">
        <v>24</v>
      </c>
    </row>
    <row r="20" spans="1:17" x14ac:dyDescent="0.25">
      <c r="A20" s="3">
        <v>2008</v>
      </c>
      <c r="B20" s="3">
        <v>3</v>
      </c>
      <c r="C20" s="4" t="s">
        <v>40</v>
      </c>
      <c r="D20" s="4" t="s">
        <v>18</v>
      </c>
      <c r="E20" s="4" t="s">
        <v>19</v>
      </c>
      <c r="F20" s="4" t="s">
        <v>25</v>
      </c>
      <c r="G20" s="4" t="s">
        <v>21</v>
      </c>
      <c r="H20" s="5">
        <v>93399.08</v>
      </c>
      <c r="I20" s="5">
        <v>35016.199999999997</v>
      </c>
      <c r="J20" s="3" t="s">
        <v>22</v>
      </c>
      <c r="K20" s="3" t="s">
        <v>23</v>
      </c>
      <c r="L20" s="47">
        <f t="shared" si="1"/>
        <v>92220.905356799994</v>
      </c>
      <c r="M20" s="63">
        <f t="shared" si="0"/>
        <v>6.8239570560000004E-2</v>
      </c>
      <c r="N20" s="7">
        <v>35527</v>
      </c>
      <c r="O20" s="6" t="b">
        <v>1</v>
      </c>
      <c r="P20" s="6" t="b">
        <v>0</v>
      </c>
      <c r="Q20" s="6" t="s">
        <v>24</v>
      </c>
    </row>
    <row r="21" spans="1:17" x14ac:dyDescent="0.25">
      <c r="A21" s="3">
        <v>2008</v>
      </c>
      <c r="B21" s="3">
        <v>3</v>
      </c>
      <c r="C21" s="4" t="s">
        <v>40</v>
      </c>
      <c r="D21" s="4" t="s">
        <v>18</v>
      </c>
      <c r="E21" s="4" t="s">
        <v>41</v>
      </c>
      <c r="F21" s="4"/>
      <c r="G21" s="4" t="s">
        <v>21</v>
      </c>
      <c r="H21" s="5">
        <v>82829.25</v>
      </c>
      <c r="I21" s="5">
        <v>34374.138749999998</v>
      </c>
      <c r="J21" s="3" t="s">
        <v>22</v>
      </c>
      <c r="K21" s="3" t="s">
        <v>42</v>
      </c>
      <c r="L21" s="47">
        <f t="shared" si="1"/>
        <v>90529.931756879989</v>
      </c>
      <c r="M21" s="63">
        <f t="shared" si="0"/>
        <v>6.6988321596000003E-2</v>
      </c>
      <c r="N21" s="7">
        <v>23377</v>
      </c>
      <c r="O21" s="6" t="b">
        <v>1</v>
      </c>
      <c r="P21" s="6" t="b">
        <v>0</v>
      </c>
      <c r="Q21" s="6" t="s">
        <v>24</v>
      </c>
    </row>
    <row r="22" spans="1:17" x14ac:dyDescent="0.25">
      <c r="A22" s="3">
        <v>2008</v>
      </c>
      <c r="B22" s="3">
        <v>3</v>
      </c>
      <c r="C22" s="4" t="s">
        <v>40</v>
      </c>
      <c r="D22" s="4" t="s">
        <v>18</v>
      </c>
      <c r="E22" s="4" t="s">
        <v>43</v>
      </c>
      <c r="F22" s="4"/>
      <c r="G22" s="4" t="s">
        <v>21</v>
      </c>
      <c r="H22" s="5">
        <v>150779.4</v>
      </c>
      <c r="I22" s="5">
        <v>59859.421800000004</v>
      </c>
      <c r="J22" s="3" t="s">
        <v>22</v>
      </c>
      <c r="K22" s="3" t="s">
        <v>42</v>
      </c>
      <c r="L22" s="47">
        <f t="shared" si="1"/>
        <v>157649.60425547519</v>
      </c>
      <c r="M22" s="63">
        <f t="shared" si="0"/>
        <v>0.11665404120384003</v>
      </c>
      <c r="N22" s="7">
        <v>28126</v>
      </c>
      <c r="O22" s="6" t="b">
        <v>1</v>
      </c>
      <c r="P22" s="6" t="b">
        <v>0</v>
      </c>
      <c r="Q22" s="6" t="s">
        <v>24</v>
      </c>
    </row>
    <row r="23" spans="1:17" x14ac:dyDescent="0.25">
      <c r="A23" s="3">
        <v>2008</v>
      </c>
      <c r="B23" s="3">
        <v>3</v>
      </c>
      <c r="C23" s="4" t="s">
        <v>40</v>
      </c>
      <c r="D23" s="4" t="s">
        <v>26</v>
      </c>
      <c r="E23" s="4" t="s">
        <v>27</v>
      </c>
      <c r="F23" s="4" t="s">
        <v>28</v>
      </c>
      <c r="G23" s="4" t="s">
        <v>21</v>
      </c>
      <c r="H23" s="5">
        <v>86999</v>
      </c>
      <c r="I23" s="5">
        <v>36503.1</v>
      </c>
      <c r="J23" s="3" t="s">
        <v>22</v>
      </c>
      <c r="K23" s="3" t="s">
        <v>23</v>
      </c>
      <c r="L23" s="47">
        <f t="shared" si="1"/>
        <v>96136.900358400002</v>
      </c>
      <c r="M23" s="63">
        <f t="shared" si="0"/>
        <v>7.1137241280000013E-2</v>
      </c>
      <c r="N23" s="7">
        <v>34700</v>
      </c>
      <c r="O23" s="6" t="b">
        <v>1</v>
      </c>
      <c r="P23" s="6" t="b">
        <v>0</v>
      </c>
      <c r="Q23" s="6" t="s">
        <v>24</v>
      </c>
    </row>
    <row r="24" spans="1:17" x14ac:dyDescent="0.25">
      <c r="A24" s="3">
        <v>2008</v>
      </c>
      <c r="B24" s="3">
        <v>3</v>
      </c>
      <c r="C24" s="4" t="s">
        <v>40</v>
      </c>
      <c r="D24" s="4" t="s">
        <v>29</v>
      </c>
      <c r="E24" s="4" t="s">
        <v>30</v>
      </c>
      <c r="F24" s="4" t="s">
        <v>33</v>
      </c>
      <c r="G24" s="4" t="s">
        <v>32</v>
      </c>
      <c r="H24" s="5">
        <v>102701.44</v>
      </c>
      <c r="I24" s="5">
        <v>41682.300000000003</v>
      </c>
      <c r="J24" s="3" t="s">
        <v>22</v>
      </c>
      <c r="K24" s="3" t="s">
        <v>23</v>
      </c>
      <c r="L24" s="47">
        <f t="shared" si="1"/>
        <v>109777.1729472</v>
      </c>
      <c r="M24" s="63">
        <f t="shared" si="0"/>
        <v>8.1230466240000007E-2</v>
      </c>
      <c r="N24" s="7">
        <v>35885</v>
      </c>
      <c r="O24" s="6" t="b">
        <v>1</v>
      </c>
      <c r="P24" s="6" t="b">
        <v>0</v>
      </c>
      <c r="Q24" s="6" t="s">
        <v>24</v>
      </c>
    </row>
    <row r="25" spans="1:17" x14ac:dyDescent="0.25">
      <c r="A25" s="3">
        <v>2008</v>
      </c>
      <c r="B25" s="3">
        <v>3</v>
      </c>
      <c r="C25" s="4" t="s">
        <v>40</v>
      </c>
      <c r="D25" s="4" t="s">
        <v>29</v>
      </c>
      <c r="E25" s="4" t="s">
        <v>30</v>
      </c>
      <c r="F25" s="4" t="s">
        <v>31</v>
      </c>
      <c r="G25" s="4" t="s">
        <v>32</v>
      </c>
      <c r="H25" s="5">
        <v>76709</v>
      </c>
      <c r="I25" s="5">
        <v>29872.2</v>
      </c>
      <c r="J25" s="3" t="s">
        <v>22</v>
      </c>
      <c r="K25" s="3" t="s">
        <v>23</v>
      </c>
      <c r="L25" s="47">
        <f t="shared" si="1"/>
        <v>78673.337740799994</v>
      </c>
      <c r="M25" s="63">
        <f t="shared" si="0"/>
        <v>5.8214943360000007E-2</v>
      </c>
      <c r="N25" s="7">
        <v>35885</v>
      </c>
      <c r="O25" s="6" t="b">
        <v>1</v>
      </c>
      <c r="P25" s="6" t="b">
        <v>0</v>
      </c>
      <c r="Q25" s="6" t="s">
        <v>24</v>
      </c>
    </row>
    <row r="26" spans="1:17" x14ac:dyDescent="0.25">
      <c r="A26" s="3">
        <v>2008</v>
      </c>
      <c r="B26" s="3">
        <v>3</v>
      </c>
      <c r="C26" s="4" t="s">
        <v>40</v>
      </c>
      <c r="D26" s="4" t="s">
        <v>29</v>
      </c>
      <c r="E26" s="4" t="s">
        <v>34</v>
      </c>
      <c r="F26" s="4" t="s">
        <v>39</v>
      </c>
      <c r="G26" s="4" t="s">
        <v>21</v>
      </c>
      <c r="H26" s="5">
        <v>77143.88</v>
      </c>
      <c r="I26" s="5">
        <v>32740</v>
      </c>
      <c r="J26" s="3" t="s">
        <v>22</v>
      </c>
      <c r="K26" s="3" t="s">
        <v>23</v>
      </c>
      <c r="L26" s="47">
        <f t="shared" si="1"/>
        <v>86226.159359999991</v>
      </c>
      <c r="M26" s="63">
        <f t="shared" si="0"/>
        <v>6.3803711999999999E-2</v>
      </c>
      <c r="N26" s="7">
        <v>33970</v>
      </c>
      <c r="O26" s="6" t="b">
        <v>1</v>
      </c>
      <c r="P26" s="6" t="b">
        <v>0</v>
      </c>
      <c r="Q26" s="6" t="s">
        <v>24</v>
      </c>
    </row>
    <row r="27" spans="1:17" x14ac:dyDescent="0.25">
      <c r="A27" s="3">
        <v>2008</v>
      </c>
      <c r="B27" s="3">
        <v>3</v>
      </c>
      <c r="C27" s="4" t="s">
        <v>40</v>
      </c>
      <c r="D27" s="4" t="s">
        <v>29</v>
      </c>
      <c r="E27" s="4" t="s">
        <v>34</v>
      </c>
      <c r="F27" s="4" t="s">
        <v>35</v>
      </c>
      <c r="G27" s="4" t="s">
        <v>21</v>
      </c>
      <c r="H27" s="5">
        <v>51784.9</v>
      </c>
      <c r="I27" s="5">
        <v>23539</v>
      </c>
      <c r="J27" s="3" t="s">
        <v>22</v>
      </c>
      <c r="K27" s="3" t="s">
        <v>23</v>
      </c>
      <c r="L27" s="47">
        <f t="shared" si="1"/>
        <v>61993.816896000004</v>
      </c>
      <c r="M27" s="63">
        <f t="shared" si="0"/>
        <v>4.5872803200000006E-2</v>
      </c>
      <c r="N27" s="7">
        <v>33970</v>
      </c>
      <c r="O27" s="6" t="b">
        <v>1</v>
      </c>
      <c r="P27" s="6" t="b">
        <v>0</v>
      </c>
      <c r="Q27" s="6" t="s">
        <v>24</v>
      </c>
    </row>
    <row r="28" spans="1:17" x14ac:dyDescent="0.25">
      <c r="A28" s="3">
        <v>2008</v>
      </c>
      <c r="B28" s="3">
        <v>3</v>
      </c>
      <c r="C28" s="4" t="s">
        <v>40</v>
      </c>
      <c r="D28" s="4" t="s">
        <v>29</v>
      </c>
      <c r="E28" s="4" t="s">
        <v>34</v>
      </c>
      <c r="F28" s="4" t="s">
        <v>36</v>
      </c>
      <c r="G28" s="4" t="s">
        <v>21</v>
      </c>
      <c r="H28" s="5">
        <v>8462.92</v>
      </c>
      <c r="I28" s="5">
        <v>4039.4</v>
      </c>
      <c r="J28" s="3" t="s">
        <v>22</v>
      </c>
      <c r="K28" s="3" t="s">
        <v>23</v>
      </c>
      <c r="L28" s="47">
        <f t="shared" si="1"/>
        <v>10638.4223616</v>
      </c>
      <c r="M28" s="63">
        <f t="shared" si="0"/>
        <v>7.8719827200000002E-3</v>
      </c>
      <c r="N28" s="7">
        <v>33970</v>
      </c>
      <c r="O28" s="6" t="b">
        <v>1</v>
      </c>
      <c r="P28" s="6" t="b">
        <v>0</v>
      </c>
      <c r="Q28" s="6" t="s">
        <v>24</v>
      </c>
    </row>
    <row r="29" spans="1:17" x14ac:dyDescent="0.25">
      <c r="A29" s="3">
        <v>2008</v>
      </c>
      <c r="B29" s="3">
        <v>3</v>
      </c>
      <c r="C29" s="4" t="s">
        <v>40</v>
      </c>
      <c r="D29" s="4" t="s">
        <v>29</v>
      </c>
      <c r="E29" s="4" t="s">
        <v>34</v>
      </c>
      <c r="F29" s="4" t="s">
        <v>37</v>
      </c>
      <c r="G29" s="4" t="s">
        <v>21</v>
      </c>
      <c r="H29" s="5">
        <v>82495.850000000006</v>
      </c>
      <c r="I29" s="5">
        <v>33710.300000000003</v>
      </c>
      <c r="J29" s="3" t="s">
        <v>22</v>
      </c>
      <c r="K29" s="3" t="s">
        <v>23</v>
      </c>
      <c r="L29" s="47">
        <f t="shared" si="1"/>
        <v>88781.603539200005</v>
      </c>
      <c r="M29" s="63">
        <f t="shared" si="0"/>
        <v>6.5694632640000014E-2</v>
      </c>
      <c r="N29" s="7">
        <v>33970</v>
      </c>
      <c r="O29" s="6" t="b">
        <v>1</v>
      </c>
      <c r="P29" s="6" t="b">
        <v>0</v>
      </c>
      <c r="Q29" s="6" t="s">
        <v>24</v>
      </c>
    </row>
    <row r="30" spans="1:17" x14ac:dyDescent="0.25">
      <c r="A30" s="3">
        <v>2008</v>
      </c>
      <c r="B30" s="3">
        <v>3</v>
      </c>
      <c r="C30" s="4" t="s">
        <v>40</v>
      </c>
      <c r="D30" s="4" t="s">
        <v>44</v>
      </c>
      <c r="E30" s="4" t="s">
        <v>45</v>
      </c>
      <c r="F30" s="4"/>
      <c r="G30" s="4" t="s">
        <v>21</v>
      </c>
      <c r="H30" s="5">
        <v>88309.239999999991</v>
      </c>
      <c r="I30" s="5">
        <v>33557.511199999994</v>
      </c>
      <c r="J30" s="3" t="s">
        <v>22</v>
      </c>
      <c r="K30" s="3" t="s">
        <v>42</v>
      </c>
      <c r="L30" s="47">
        <f t="shared" si="1"/>
        <v>88379.20917703677</v>
      </c>
      <c r="M30" s="63">
        <f t="shared" si="0"/>
        <v>6.5396877826559993E-2</v>
      </c>
      <c r="N30" s="7">
        <v>25569</v>
      </c>
      <c r="O30" s="6" t="b">
        <v>1</v>
      </c>
      <c r="P30" s="6" t="b">
        <v>0</v>
      </c>
      <c r="Q30" s="6" t="s">
        <v>24</v>
      </c>
    </row>
    <row r="31" spans="1:17" x14ac:dyDescent="0.25">
      <c r="A31" s="3">
        <v>2008</v>
      </c>
      <c r="B31" s="3">
        <v>3</v>
      </c>
      <c r="C31" s="4" t="s">
        <v>40</v>
      </c>
      <c r="D31" s="4" t="s">
        <v>46</v>
      </c>
      <c r="E31" s="4" t="s">
        <v>47</v>
      </c>
      <c r="F31" s="4"/>
      <c r="G31" s="4" t="s">
        <v>21</v>
      </c>
      <c r="H31" s="5">
        <v>104199</v>
      </c>
      <c r="I31" s="5">
        <v>37511.64</v>
      </c>
      <c r="J31" s="3" t="s">
        <v>22</v>
      </c>
      <c r="K31" s="3" t="s">
        <v>42</v>
      </c>
      <c r="L31" s="47">
        <f t="shared" si="1"/>
        <v>98793.055848959993</v>
      </c>
      <c r="M31" s="63">
        <f t="shared" si="0"/>
        <v>7.3102684032000015E-2</v>
      </c>
      <c r="N31" s="7">
        <v>34700</v>
      </c>
      <c r="O31" s="6" t="b">
        <v>1</v>
      </c>
      <c r="P31" s="6" t="b">
        <v>0</v>
      </c>
      <c r="Q31" s="6" t="s">
        <v>24</v>
      </c>
    </row>
    <row r="32" spans="1:17" x14ac:dyDescent="0.25">
      <c r="A32" s="3">
        <v>2008</v>
      </c>
      <c r="B32" s="3">
        <v>3</v>
      </c>
      <c r="C32" s="4" t="s">
        <v>40</v>
      </c>
      <c r="D32" s="4" t="s">
        <v>46</v>
      </c>
      <c r="E32" s="4" t="s">
        <v>48</v>
      </c>
      <c r="F32" s="4"/>
      <c r="G32" s="4" t="s">
        <v>21</v>
      </c>
      <c r="H32" s="5">
        <v>103480.84</v>
      </c>
      <c r="I32" s="5">
        <v>37253.102399999996</v>
      </c>
      <c r="J32" s="3" t="s">
        <v>22</v>
      </c>
      <c r="K32" s="3" t="s">
        <v>42</v>
      </c>
      <c r="L32" s="47">
        <f t="shared" si="1"/>
        <v>98112.154679193583</v>
      </c>
      <c r="M32" s="63">
        <f t="shared" si="0"/>
        <v>7.2598845957120003E-2</v>
      </c>
      <c r="N32" s="7">
        <v>35065</v>
      </c>
      <c r="O32" s="6" t="b">
        <v>1</v>
      </c>
      <c r="P32" s="6" t="b">
        <v>0</v>
      </c>
      <c r="Q32" s="6" t="s">
        <v>24</v>
      </c>
    </row>
    <row r="33" spans="1:17" x14ac:dyDescent="0.25">
      <c r="A33" s="3">
        <v>2008</v>
      </c>
      <c r="B33" s="3">
        <v>4</v>
      </c>
      <c r="C33" s="4" t="s">
        <v>49</v>
      </c>
      <c r="D33" s="4" t="s">
        <v>18</v>
      </c>
      <c r="E33" s="4" t="s">
        <v>19</v>
      </c>
      <c r="F33" s="4" t="s">
        <v>25</v>
      </c>
      <c r="G33" s="4" t="s">
        <v>21</v>
      </c>
      <c r="H33" s="5">
        <v>92114.4</v>
      </c>
      <c r="I33" s="5">
        <v>34519.199999999997</v>
      </c>
      <c r="J33" s="3" t="s">
        <v>22</v>
      </c>
      <c r="K33" s="3" t="s">
        <v>23</v>
      </c>
      <c r="L33" s="47">
        <f t="shared" si="1"/>
        <v>90911.974348799995</v>
      </c>
      <c r="M33" s="63">
        <f t="shared" si="0"/>
        <v>6.7271016959999999E-2</v>
      </c>
      <c r="N33" s="7">
        <v>35527</v>
      </c>
      <c r="O33" s="6" t="b">
        <v>1</v>
      </c>
      <c r="P33" s="6" t="b">
        <v>0</v>
      </c>
      <c r="Q33" s="6" t="s">
        <v>24</v>
      </c>
    </row>
    <row r="34" spans="1:17" x14ac:dyDescent="0.25">
      <c r="A34" s="3">
        <v>2008</v>
      </c>
      <c r="B34" s="3">
        <v>4</v>
      </c>
      <c r="C34" s="4" t="s">
        <v>49</v>
      </c>
      <c r="D34" s="4" t="s">
        <v>18</v>
      </c>
      <c r="E34" s="4" t="s">
        <v>19</v>
      </c>
      <c r="F34" s="4" t="s">
        <v>20</v>
      </c>
      <c r="G34" s="4" t="s">
        <v>21</v>
      </c>
      <c r="H34" s="5">
        <v>83461.3</v>
      </c>
      <c r="I34" s="5">
        <v>30986.9</v>
      </c>
      <c r="J34" s="3" t="s">
        <v>22</v>
      </c>
      <c r="K34" s="3" t="s">
        <v>23</v>
      </c>
      <c r="L34" s="47">
        <f t="shared" si="1"/>
        <v>81609.083001599996</v>
      </c>
      <c r="M34" s="63">
        <f t="shared" si="0"/>
        <v>6.0387270720000004E-2</v>
      </c>
      <c r="N34" s="7">
        <v>35527</v>
      </c>
      <c r="O34" s="6" t="b">
        <v>1</v>
      </c>
      <c r="P34" s="6" t="b">
        <v>0</v>
      </c>
      <c r="Q34" s="6" t="s">
        <v>24</v>
      </c>
    </row>
    <row r="35" spans="1:17" x14ac:dyDescent="0.25">
      <c r="A35" s="3">
        <v>2008</v>
      </c>
      <c r="B35" s="3">
        <v>4</v>
      </c>
      <c r="C35" s="4" t="s">
        <v>49</v>
      </c>
      <c r="D35" s="4" t="s">
        <v>18</v>
      </c>
      <c r="E35" s="4" t="s">
        <v>41</v>
      </c>
      <c r="F35" s="4"/>
      <c r="G35" s="4" t="s">
        <v>21</v>
      </c>
      <c r="H35" s="5">
        <v>78810.164999999994</v>
      </c>
      <c r="I35" s="5">
        <v>32706.218474999994</v>
      </c>
      <c r="J35" s="3" t="s">
        <v>22</v>
      </c>
      <c r="K35" s="3" t="s">
        <v>42</v>
      </c>
      <c r="L35" s="47">
        <f t="shared" si="1"/>
        <v>86137.190173742376</v>
      </c>
      <c r="M35" s="63">
        <f t="shared" si="0"/>
        <v>6.3737878564080003E-2</v>
      </c>
      <c r="N35" s="7">
        <v>23377</v>
      </c>
      <c r="O35" s="6" t="b">
        <v>1</v>
      </c>
      <c r="P35" s="6" t="b">
        <v>0</v>
      </c>
      <c r="Q35" s="6" t="s">
        <v>24</v>
      </c>
    </row>
    <row r="36" spans="1:17" x14ac:dyDescent="0.25">
      <c r="A36" s="3">
        <v>2008</v>
      </c>
      <c r="B36" s="3">
        <v>4</v>
      </c>
      <c r="C36" s="4" t="s">
        <v>49</v>
      </c>
      <c r="D36" s="4" t="s">
        <v>18</v>
      </c>
      <c r="E36" s="4" t="s">
        <v>43</v>
      </c>
      <c r="F36" s="4"/>
      <c r="G36" s="4" t="s">
        <v>21</v>
      </c>
      <c r="H36" s="5">
        <v>137332.01999999999</v>
      </c>
      <c r="I36" s="5">
        <v>54520.81194</v>
      </c>
      <c r="J36" s="3" t="s">
        <v>22</v>
      </c>
      <c r="K36" s="3" t="s">
        <v>42</v>
      </c>
      <c r="L36" s="47">
        <f t="shared" si="1"/>
        <v>143589.49965714815</v>
      </c>
      <c r="M36" s="63">
        <f t="shared" si="0"/>
        <v>0.10625015830867202</v>
      </c>
      <c r="N36" s="7">
        <v>28126</v>
      </c>
      <c r="O36" s="6" t="b">
        <v>1</v>
      </c>
      <c r="P36" s="6" t="b">
        <v>0</v>
      </c>
      <c r="Q36" s="6" t="s">
        <v>24</v>
      </c>
    </row>
    <row r="37" spans="1:17" x14ac:dyDescent="0.25">
      <c r="A37" s="3">
        <v>2008</v>
      </c>
      <c r="B37" s="3">
        <v>4</v>
      </c>
      <c r="C37" s="4" t="s">
        <v>49</v>
      </c>
      <c r="D37" s="4" t="s">
        <v>26</v>
      </c>
      <c r="E37" s="4" t="s">
        <v>27</v>
      </c>
      <c r="F37" s="4" t="s">
        <v>28</v>
      </c>
      <c r="G37" s="4" t="s">
        <v>21</v>
      </c>
      <c r="H37" s="5">
        <v>95120</v>
      </c>
      <c r="I37" s="5">
        <v>39868.800000000003</v>
      </c>
      <c r="J37" s="3" t="s">
        <v>22</v>
      </c>
      <c r="K37" s="3" t="s">
        <v>23</v>
      </c>
      <c r="L37" s="47">
        <f t="shared" si="1"/>
        <v>105001.0232832</v>
      </c>
      <c r="M37" s="63">
        <f t="shared" si="0"/>
        <v>7.769631744000001E-2</v>
      </c>
      <c r="N37" s="7">
        <v>34700</v>
      </c>
      <c r="O37" s="6" t="b">
        <v>1</v>
      </c>
      <c r="P37" s="6" t="b">
        <v>0</v>
      </c>
      <c r="Q37" s="6" t="s">
        <v>24</v>
      </c>
    </row>
    <row r="38" spans="1:17" x14ac:dyDescent="0.25">
      <c r="A38" s="3">
        <v>2008</v>
      </c>
      <c r="B38" s="3">
        <v>4</v>
      </c>
      <c r="C38" s="4" t="s">
        <v>49</v>
      </c>
      <c r="D38" s="4" t="s">
        <v>29</v>
      </c>
      <c r="E38" s="4" t="s">
        <v>30</v>
      </c>
      <c r="F38" s="4" t="s">
        <v>31</v>
      </c>
      <c r="G38" s="4" t="s">
        <v>32</v>
      </c>
      <c r="H38" s="5">
        <v>99727</v>
      </c>
      <c r="I38" s="5">
        <v>38852.800000000003</v>
      </c>
      <c r="J38" s="3" t="s">
        <v>22</v>
      </c>
      <c r="K38" s="3" t="s">
        <v>23</v>
      </c>
      <c r="L38" s="47">
        <f t="shared" si="1"/>
        <v>102325.22065920001</v>
      </c>
      <c r="M38" s="63">
        <f t="shared" si="0"/>
        <v>7.571633664000002E-2</v>
      </c>
      <c r="N38" s="7">
        <v>35885</v>
      </c>
      <c r="O38" s="6" t="b">
        <v>1</v>
      </c>
      <c r="P38" s="6" t="b">
        <v>0</v>
      </c>
      <c r="Q38" s="6" t="s">
        <v>24</v>
      </c>
    </row>
    <row r="39" spans="1:17" x14ac:dyDescent="0.25">
      <c r="A39" s="3">
        <v>2008</v>
      </c>
      <c r="B39" s="3">
        <v>4</v>
      </c>
      <c r="C39" s="4" t="s">
        <v>49</v>
      </c>
      <c r="D39" s="4" t="s">
        <v>29</v>
      </c>
      <c r="E39" s="4" t="s">
        <v>30</v>
      </c>
      <c r="F39" s="4" t="s">
        <v>33</v>
      </c>
      <c r="G39" s="4" t="s">
        <v>32</v>
      </c>
      <c r="H39" s="5">
        <v>107377</v>
      </c>
      <c r="I39" s="5">
        <v>43567.1</v>
      </c>
      <c r="J39" s="3" t="s">
        <v>22</v>
      </c>
      <c r="K39" s="3" t="s">
        <v>23</v>
      </c>
      <c r="L39" s="47">
        <f t="shared" si="1"/>
        <v>114741.10285439999</v>
      </c>
      <c r="M39" s="63">
        <f t="shared" si="0"/>
        <v>8.4903564479999999E-2</v>
      </c>
      <c r="N39" s="7">
        <v>35885</v>
      </c>
      <c r="O39" s="6" t="b">
        <v>1</v>
      </c>
      <c r="P39" s="6" t="b">
        <v>0</v>
      </c>
      <c r="Q39" s="6" t="s">
        <v>24</v>
      </c>
    </row>
    <row r="40" spans="1:17" x14ac:dyDescent="0.25">
      <c r="A40" s="3">
        <v>2008</v>
      </c>
      <c r="B40" s="3">
        <v>4</v>
      </c>
      <c r="C40" s="4" t="s">
        <v>49</v>
      </c>
      <c r="D40" s="4" t="s">
        <v>29</v>
      </c>
      <c r="E40" s="4" t="s">
        <v>34</v>
      </c>
      <c r="F40" s="4" t="s">
        <v>39</v>
      </c>
      <c r="G40" s="4" t="s">
        <v>21</v>
      </c>
      <c r="H40" s="5">
        <v>84189.375</v>
      </c>
      <c r="I40" s="5">
        <v>35631.5</v>
      </c>
      <c r="J40" s="3" t="s">
        <v>22</v>
      </c>
      <c r="K40" s="3" t="s">
        <v>23</v>
      </c>
      <c r="L40" s="47">
        <f t="shared" si="1"/>
        <v>93841.398815999986</v>
      </c>
      <c r="M40" s="63">
        <f t="shared" si="0"/>
        <v>6.9438667200000012E-2</v>
      </c>
      <c r="N40" s="7">
        <v>33970</v>
      </c>
      <c r="O40" s="6" t="b">
        <v>1</v>
      </c>
      <c r="P40" s="6" t="b">
        <v>0</v>
      </c>
      <c r="Q40" s="6" t="s">
        <v>24</v>
      </c>
    </row>
    <row r="41" spans="1:17" x14ac:dyDescent="0.25">
      <c r="A41" s="3">
        <v>2008</v>
      </c>
      <c r="B41" s="3">
        <v>4</v>
      </c>
      <c r="C41" s="4" t="s">
        <v>49</v>
      </c>
      <c r="D41" s="4" t="s">
        <v>29</v>
      </c>
      <c r="E41" s="4" t="s">
        <v>34</v>
      </c>
      <c r="F41" s="4" t="s">
        <v>35</v>
      </c>
      <c r="G41" s="4" t="s">
        <v>21</v>
      </c>
      <c r="H41" s="5">
        <v>49063.92</v>
      </c>
      <c r="I41" s="5">
        <v>22325.9</v>
      </c>
      <c r="J41" s="3" t="s">
        <v>22</v>
      </c>
      <c r="K41" s="3" t="s">
        <v>23</v>
      </c>
      <c r="L41" s="47">
        <f t="shared" si="1"/>
        <v>58798.919097600003</v>
      </c>
      <c r="M41" s="63">
        <f t="shared" si="0"/>
        <v>4.3508713920000011E-2</v>
      </c>
      <c r="N41" s="7">
        <v>33970</v>
      </c>
      <c r="O41" s="6" t="b">
        <v>1</v>
      </c>
      <c r="P41" s="6" t="b">
        <v>0</v>
      </c>
      <c r="Q41" s="6" t="s">
        <v>24</v>
      </c>
    </row>
    <row r="42" spans="1:17" x14ac:dyDescent="0.25">
      <c r="A42" s="3">
        <v>2008</v>
      </c>
      <c r="B42" s="3">
        <v>4</v>
      </c>
      <c r="C42" s="4" t="s">
        <v>49</v>
      </c>
      <c r="D42" s="4" t="s">
        <v>29</v>
      </c>
      <c r="E42" s="4" t="s">
        <v>34</v>
      </c>
      <c r="F42" s="4" t="s">
        <v>37</v>
      </c>
      <c r="G42" s="4" t="s">
        <v>21</v>
      </c>
      <c r="H42" s="5">
        <v>11691.344999999999</v>
      </c>
      <c r="I42" s="5">
        <v>4779.1000000000004</v>
      </c>
      <c r="J42" s="3" t="s">
        <v>22</v>
      </c>
      <c r="K42" s="3" t="s">
        <v>23</v>
      </c>
      <c r="L42" s="47">
        <f t="shared" si="1"/>
        <v>12586.5436224</v>
      </c>
      <c r="M42" s="63">
        <f t="shared" si="0"/>
        <v>9.313510080000002E-3</v>
      </c>
      <c r="N42" s="7">
        <v>33970</v>
      </c>
      <c r="O42" s="6" t="b">
        <v>1</v>
      </c>
      <c r="P42" s="6" t="b">
        <v>0</v>
      </c>
      <c r="Q42" s="6" t="s">
        <v>24</v>
      </c>
    </row>
    <row r="43" spans="1:17" x14ac:dyDescent="0.25">
      <c r="A43" s="3">
        <v>2008</v>
      </c>
      <c r="B43" s="3">
        <v>4</v>
      </c>
      <c r="C43" s="4" t="s">
        <v>49</v>
      </c>
      <c r="D43" s="4" t="s">
        <v>29</v>
      </c>
      <c r="E43" s="4" t="s">
        <v>34</v>
      </c>
      <c r="F43" s="4" t="s">
        <v>36</v>
      </c>
      <c r="G43" s="4" t="s">
        <v>21</v>
      </c>
      <c r="H43" s="5">
        <v>46081.24</v>
      </c>
      <c r="I43" s="5">
        <v>21987.7</v>
      </c>
      <c r="J43" s="3" t="s">
        <v>22</v>
      </c>
      <c r="K43" s="3" t="s">
        <v>23</v>
      </c>
      <c r="L43" s="47">
        <f t="shared" si="1"/>
        <v>57908.213932799998</v>
      </c>
      <c r="M43" s="63">
        <f t="shared" si="0"/>
        <v>4.2849629760000008E-2</v>
      </c>
      <c r="N43" s="7">
        <v>33970</v>
      </c>
      <c r="O43" s="6" t="b">
        <v>1</v>
      </c>
      <c r="P43" s="6" t="b">
        <v>0</v>
      </c>
      <c r="Q43" s="6" t="s">
        <v>24</v>
      </c>
    </row>
    <row r="44" spans="1:17" x14ac:dyDescent="0.25">
      <c r="A44" s="3">
        <v>2008</v>
      </c>
      <c r="B44" s="3">
        <v>4</v>
      </c>
      <c r="C44" s="4" t="s">
        <v>49</v>
      </c>
      <c r="D44" s="4" t="s">
        <v>44</v>
      </c>
      <c r="E44" s="4" t="s">
        <v>45</v>
      </c>
      <c r="F44" s="4"/>
      <c r="G44" s="4" t="s">
        <v>21</v>
      </c>
      <c r="H44" s="5">
        <v>84232.459999999992</v>
      </c>
      <c r="I44" s="5">
        <v>32008.334799999997</v>
      </c>
      <c r="J44" s="3" t="s">
        <v>22</v>
      </c>
      <c r="K44" s="3" t="s">
        <v>42</v>
      </c>
      <c r="L44" s="47">
        <f t="shared" si="1"/>
        <v>84299.199062707194</v>
      </c>
      <c r="M44" s="63">
        <f t="shared" si="0"/>
        <v>6.2377842858240003E-2</v>
      </c>
      <c r="N44" s="7">
        <v>25569</v>
      </c>
      <c r="O44" s="6" t="b">
        <v>1</v>
      </c>
      <c r="P44" s="6" t="b">
        <v>0</v>
      </c>
      <c r="Q44" s="6" t="s">
        <v>24</v>
      </c>
    </row>
    <row r="45" spans="1:17" x14ac:dyDescent="0.25">
      <c r="A45" s="3">
        <v>2008</v>
      </c>
      <c r="B45" s="3">
        <v>4</v>
      </c>
      <c r="C45" s="4" t="s">
        <v>49</v>
      </c>
      <c r="D45" s="4" t="s">
        <v>46</v>
      </c>
      <c r="E45" s="4" t="s">
        <v>47</v>
      </c>
      <c r="F45" s="4"/>
      <c r="G45" s="4" t="s">
        <v>21</v>
      </c>
      <c r="H45" s="5">
        <v>90913.98</v>
      </c>
      <c r="I45" s="5">
        <v>32729.032799999997</v>
      </c>
      <c r="J45" s="3" t="s">
        <v>22</v>
      </c>
      <c r="K45" s="3" t="s">
        <v>42</v>
      </c>
      <c r="L45" s="47">
        <f t="shared" si="1"/>
        <v>86197.27544017919</v>
      </c>
      <c r="M45" s="63">
        <f t="shared" si="0"/>
        <v>6.3782339120639991E-2</v>
      </c>
      <c r="N45" s="7">
        <v>34700</v>
      </c>
      <c r="O45" s="6" t="b">
        <v>1</v>
      </c>
      <c r="P45" s="6" t="b">
        <v>0</v>
      </c>
      <c r="Q45" s="6" t="s">
        <v>24</v>
      </c>
    </row>
    <row r="46" spans="1:17" x14ac:dyDescent="0.25">
      <c r="A46" s="3">
        <v>2008</v>
      </c>
      <c r="B46" s="3">
        <v>4</v>
      </c>
      <c r="C46" s="4" t="s">
        <v>49</v>
      </c>
      <c r="D46" s="4" t="s">
        <v>46</v>
      </c>
      <c r="E46" s="4" t="s">
        <v>48</v>
      </c>
      <c r="F46" s="4"/>
      <c r="G46" s="4" t="s">
        <v>21</v>
      </c>
      <c r="H46" s="5">
        <v>100455.92</v>
      </c>
      <c r="I46" s="5">
        <v>36164.131199999996</v>
      </c>
      <c r="J46" s="3" t="s">
        <v>22</v>
      </c>
      <c r="K46" s="3" t="s">
        <v>42</v>
      </c>
      <c r="L46" s="47">
        <f t="shared" si="1"/>
        <v>95244.170432716783</v>
      </c>
      <c r="M46" s="63">
        <f t="shared" si="0"/>
        <v>7.0476658882560009E-2</v>
      </c>
      <c r="N46" s="7">
        <v>35065</v>
      </c>
      <c r="O46" s="6" t="b">
        <v>1</v>
      </c>
      <c r="P46" s="6" t="b">
        <v>0</v>
      </c>
      <c r="Q46" s="6" t="s">
        <v>24</v>
      </c>
    </row>
    <row r="47" spans="1:17" x14ac:dyDescent="0.25">
      <c r="A47" s="3">
        <v>2008</v>
      </c>
      <c r="B47" s="3">
        <v>5</v>
      </c>
      <c r="C47" s="4" t="s">
        <v>50</v>
      </c>
      <c r="D47" s="4" t="s">
        <v>18</v>
      </c>
      <c r="E47" s="4" t="s">
        <v>19</v>
      </c>
      <c r="F47" s="4" t="s">
        <v>20</v>
      </c>
      <c r="G47" s="4" t="s">
        <v>21</v>
      </c>
      <c r="H47" s="5">
        <v>96544.36</v>
      </c>
      <c r="I47" s="5">
        <v>35852</v>
      </c>
      <c r="J47" s="3" t="s">
        <v>22</v>
      </c>
      <c r="K47" s="3" t="s">
        <v>23</v>
      </c>
      <c r="L47" s="47">
        <f t="shared" si="1"/>
        <v>94422.121727999998</v>
      </c>
      <c r="M47" s="63">
        <f t="shared" si="0"/>
        <v>6.9868377600000003E-2</v>
      </c>
      <c r="N47" s="7">
        <v>35527</v>
      </c>
      <c r="O47" s="6" t="b">
        <v>1</v>
      </c>
      <c r="P47" s="6" t="b">
        <v>0</v>
      </c>
      <c r="Q47" s="6" t="s">
        <v>24</v>
      </c>
    </row>
    <row r="48" spans="1:17" x14ac:dyDescent="0.25">
      <c r="A48" s="3">
        <v>2008</v>
      </c>
      <c r="B48" s="3">
        <v>5</v>
      </c>
      <c r="C48" s="4" t="s">
        <v>50</v>
      </c>
      <c r="D48" s="4" t="s">
        <v>18</v>
      </c>
      <c r="E48" s="4" t="s">
        <v>19</v>
      </c>
      <c r="F48" s="4" t="s">
        <v>25</v>
      </c>
      <c r="G48" s="4" t="s">
        <v>21</v>
      </c>
      <c r="H48" s="5">
        <v>88554.96</v>
      </c>
      <c r="I48" s="5">
        <v>33192</v>
      </c>
      <c r="J48" s="3" t="s">
        <v>22</v>
      </c>
      <c r="K48" s="3" t="s">
        <v>23</v>
      </c>
      <c r="L48" s="47">
        <f t="shared" si="1"/>
        <v>87416.575488000002</v>
      </c>
      <c r="M48" s="63">
        <f t="shared" si="0"/>
        <v>6.4684569600000005E-2</v>
      </c>
      <c r="N48" s="7">
        <v>35527</v>
      </c>
      <c r="O48" s="6" t="b">
        <v>1</v>
      </c>
      <c r="P48" s="6" t="b">
        <v>0</v>
      </c>
      <c r="Q48" s="6" t="s">
        <v>24</v>
      </c>
    </row>
    <row r="49" spans="1:17" x14ac:dyDescent="0.25">
      <c r="A49" s="3">
        <v>2008</v>
      </c>
      <c r="B49" s="3">
        <v>5</v>
      </c>
      <c r="C49" s="4" t="s">
        <v>50</v>
      </c>
      <c r="D49" s="4" t="s">
        <v>18</v>
      </c>
      <c r="E49" s="4" t="s">
        <v>41</v>
      </c>
      <c r="F49" s="4"/>
      <c r="G49" s="4" t="s">
        <v>21</v>
      </c>
      <c r="H49" s="5">
        <v>74021.849999999991</v>
      </c>
      <c r="I49" s="5">
        <v>30719.067749999995</v>
      </c>
      <c r="J49" s="3" t="s">
        <v>22</v>
      </c>
      <c r="K49" s="3" t="s">
        <v>42</v>
      </c>
      <c r="L49" s="47">
        <f t="shared" si="1"/>
        <v>80903.702846735978</v>
      </c>
      <c r="M49" s="63">
        <f t="shared" si="0"/>
        <v>5.9865319231199997E-2</v>
      </c>
      <c r="N49" s="7">
        <v>23377</v>
      </c>
      <c r="O49" s="6" t="b">
        <v>1</v>
      </c>
      <c r="P49" s="6" t="b">
        <v>0</v>
      </c>
      <c r="Q49" s="6" t="s">
        <v>24</v>
      </c>
    </row>
    <row r="50" spans="1:17" x14ac:dyDescent="0.25">
      <c r="A50" s="3">
        <v>2008</v>
      </c>
      <c r="B50" s="3">
        <v>5</v>
      </c>
      <c r="C50" s="4" t="s">
        <v>50</v>
      </c>
      <c r="D50" s="4" t="s">
        <v>18</v>
      </c>
      <c r="E50" s="4" t="s">
        <v>43</v>
      </c>
      <c r="F50" s="4"/>
      <c r="G50" s="4" t="s">
        <v>21</v>
      </c>
      <c r="H50" s="5">
        <v>104569.14</v>
      </c>
      <c r="I50" s="5">
        <v>41513.948580000004</v>
      </c>
      <c r="J50" s="3" t="s">
        <v>22</v>
      </c>
      <c r="K50" s="3" t="s">
        <v>42</v>
      </c>
      <c r="L50" s="47">
        <f t="shared" si="1"/>
        <v>109333.79187299711</v>
      </c>
      <c r="M50" s="63">
        <f t="shared" si="0"/>
        <v>8.0902382992704011E-2</v>
      </c>
      <c r="N50" s="7">
        <v>28126</v>
      </c>
      <c r="O50" s="6" t="b">
        <v>1</v>
      </c>
      <c r="P50" s="6" t="b">
        <v>0</v>
      </c>
      <c r="Q50" s="6" t="s">
        <v>24</v>
      </c>
    </row>
    <row r="51" spans="1:17" x14ac:dyDescent="0.25">
      <c r="A51" s="3">
        <v>2008</v>
      </c>
      <c r="B51" s="3">
        <v>5</v>
      </c>
      <c r="C51" s="4" t="s">
        <v>50</v>
      </c>
      <c r="D51" s="4" t="s">
        <v>26</v>
      </c>
      <c r="E51" s="4" t="s">
        <v>27</v>
      </c>
      <c r="F51" s="4" t="s">
        <v>28</v>
      </c>
      <c r="G51" s="4" t="s">
        <v>21</v>
      </c>
      <c r="H51" s="5">
        <v>104394</v>
      </c>
      <c r="I51" s="5">
        <v>43753.7</v>
      </c>
      <c r="J51" s="3" t="s">
        <v>22</v>
      </c>
      <c r="K51" s="3" t="s">
        <v>23</v>
      </c>
      <c r="L51" s="47">
        <f t="shared" si="1"/>
        <v>115232.54455679997</v>
      </c>
      <c r="M51" s="63">
        <f t="shared" si="0"/>
        <v>8.5267210560000001E-2</v>
      </c>
      <c r="N51" s="7">
        <v>34700</v>
      </c>
      <c r="O51" s="6" t="b">
        <v>1</v>
      </c>
      <c r="P51" s="6" t="b">
        <v>0</v>
      </c>
      <c r="Q51" s="6" t="s">
        <v>24</v>
      </c>
    </row>
    <row r="52" spans="1:17" x14ac:dyDescent="0.25">
      <c r="A52" s="3">
        <v>2008</v>
      </c>
      <c r="B52" s="3">
        <v>5</v>
      </c>
      <c r="C52" s="4" t="s">
        <v>50</v>
      </c>
      <c r="D52" s="4" t="s">
        <v>29</v>
      </c>
      <c r="E52" s="4" t="s">
        <v>30</v>
      </c>
      <c r="F52" s="4" t="s">
        <v>33</v>
      </c>
      <c r="G52" s="4" t="s">
        <v>32</v>
      </c>
      <c r="H52" s="5">
        <v>30033</v>
      </c>
      <c r="I52" s="5">
        <v>12166.3</v>
      </c>
      <c r="J52" s="3" t="s">
        <v>22</v>
      </c>
      <c r="K52" s="3" t="s">
        <v>23</v>
      </c>
      <c r="L52" s="47">
        <f t="shared" si="1"/>
        <v>32041.946323199998</v>
      </c>
      <c r="M52" s="63">
        <f t="shared" si="0"/>
        <v>2.3709685440000003E-2</v>
      </c>
      <c r="N52" s="7">
        <v>35885</v>
      </c>
      <c r="O52" s="6" t="b">
        <v>1</v>
      </c>
      <c r="P52" s="6" t="b">
        <v>0</v>
      </c>
      <c r="Q52" s="6" t="s">
        <v>24</v>
      </c>
    </row>
    <row r="53" spans="1:17" x14ac:dyDescent="0.25">
      <c r="A53" s="3">
        <v>2008</v>
      </c>
      <c r="B53" s="3">
        <v>5</v>
      </c>
      <c r="C53" s="4" t="s">
        <v>50</v>
      </c>
      <c r="D53" s="4" t="s">
        <v>29</v>
      </c>
      <c r="E53" s="4" t="s">
        <v>30</v>
      </c>
      <c r="F53" s="4" t="s">
        <v>31</v>
      </c>
      <c r="G53" s="4" t="s">
        <v>32</v>
      </c>
      <c r="H53" s="5">
        <v>119226</v>
      </c>
      <c r="I53" s="5">
        <v>46443.5</v>
      </c>
      <c r="J53" s="3" t="s">
        <v>22</v>
      </c>
      <c r="K53" s="3" t="s">
        <v>23</v>
      </c>
      <c r="L53" s="47">
        <f t="shared" si="1"/>
        <v>122316.57398399999</v>
      </c>
      <c r="M53" s="63">
        <f t="shared" si="0"/>
        <v>9.050909280000001E-2</v>
      </c>
      <c r="N53" s="7">
        <v>35885</v>
      </c>
      <c r="O53" s="6" t="b">
        <v>1</v>
      </c>
      <c r="P53" s="6" t="b">
        <v>0</v>
      </c>
      <c r="Q53" s="6" t="s">
        <v>24</v>
      </c>
    </row>
    <row r="54" spans="1:17" x14ac:dyDescent="0.25">
      <c r="A54" s="3">
        <v>2008</v>
      </c>
      <c r="B54" s="3">
        <v>5</v>
      </c>
      <c r="C54" s="4" t="s">
        <v>50</v>
      </c>
      <c r="D54" s="4" t="s">
        <v>29</v>
      </c>
      <c r="E54" s="4" t="s">
        <v>34</v>
      </c>
      <c r="F54" s="4" t="s">
        <v>35</v>
      </c>
      <c r="G54" s="4" t="s">
        <v>21</v>
      </c>
      <c r="H54" s="5">
        <v>55643.6</v>
      </c>
      <c r="I54" s="5">
        <v>25349.200000000001</v>
      </c>
      <c r="J54" s="3" t="s">
        <v>22</v>
      </c>
      <c r="K54" s="3" t="s">
        <v>23</v>
      </c>
      <c r="L54" s="47">
        <f t="shared" si="1"/>
        <v>66761.275468799999</v>
      </c>
      <c r="M54" s="63">
        <f t="shared" si="0"/>
        <v>4.9400520959999999E-2</v>
      </c>
      <c r="N54" s="7">
        <v>33970</v>
      </c>
      <c r="O54" s="6" t="b">
        <v>1</v>
      </c>
      <c r="P54" s="6" t="b">
        <v>0</v>
      </c>
      <c r="Q54" s="6" t="s">
        <v>24</v>
      </c>
    </row>
    <row r="55" spans="1:17" x14ac:dyDescent="0.25">
      <c r="A55" s="3">
        <v>2008</v>
      </c>
      <c r="B55" s="3">
        <v>5</v>
      </c>
      <c r="C55" s="4" t="s">
        <v>50</v>
      </c>
      <c r="D55" s="4" t="s">
        <v>29</v>
      </c>
      <c r="E55" s="4" t="s">
        <v>34</v>
      </c>
      <c r="F55" s="4" t="s">
        <v>36</v>
      </c>
      <c r="G55" s="4" t="s">
        <v>21</v>
      </c>
      <c r="H55" s="5">
        <v>42483.4</v>
      </c>
      <c r="I55" s="5">
        <v>20269.7</v>
      </c>
      <c r="J55" s="3" t="s">
        <v>22</v>
      </c>
      <c r="K55" s="3" t="s">
        <v>23</v>
      </c>
      <c r="L55" s="47">
        <f t="shared" si="1"/>
        <v>53383.579180799999</v>
      </c>
      <c r="M55" s="63">
        <f t="shared" si="0"/>
        <v>3.9501591360000005E-2</v>
      </c>
      <c r="N55" s="7">
        <v>33970</v>
      </c>
      <c r="O55" s="6" t="b">
        <v>1</v>
      </c>
      <c r="P55" s="6" t="b">
        <v>0</v>
      </c>
      <c r="Q55" s="6" t="s">
        <v>24</v>
      </c>
    </row>
    <row r="56" spans="1:17" x14ac:dyDescent="0.25">
      <c r="A56" s="3">
        <v>2008</v>
      </c>
      <c r="B56" s="3">
        <v>5</v>
      </c>
      <c r="C56" s="4" t="s">
        <v>50</v>
      </c>
      <c r="D56" s="4" t="s">
        <v>29</v>
      </c>
      <c r="E56" s="4" t="s">
        <v>34</v>
      </c>
      <c r="F56" s="4" t="s">
        <v>37</v>
      </c>
      <c r="G56" s="4" t="s">
        <v>21</v>
      </c>
      <c r="H56" s="5">
        <v>77996.835000000006</v>
      </c>
      <c r="I56" s="5">
        <v>31770.9</v>
      </c>
      <c r="J56" s="3" t="s">
        <v>22</v>
      </c>
      <c r="K56" s="3" t="s">
        <v>23</v>
      </c>
      <c r="L56" s="47">
        <f t="shared" si="1"/>
        <v>83673.875577600003</v>
      </c>
      <c r="M56" s="63">
        <f t="shared" si="0"/>
        <v>6.1915129920000013E-2</v>
      </c>
      <c r="N56" s="7">
        <v>33970</v>
      </c>
      <c r="O56" s="6" t="b">
        <v>1</v>
      </c>
      <c r="P56" s="6" t="b">
        <v>0</v>
      </c>
      <c r="Q56" s="6" t="s">
        <v>24</v>
      </c>
    </row>
    <row r="57" spans="1:17" x14ac:dyDescent="0.25">
      <c r="A57" s="3">
        <v>2008</v>
      </c>
      <c r="B57" s="3">
        <v>5</v>
      </c>
      <c r="C57" s="4" t="s">
        <v>50</v>
      </c>
      <c r="D57" s="4" t="s">
        <v>29</v>
      </c>
      <c r="E57" s="4" t="s">
        <v>34</v>
      </c>
      <c r="F57" s="4" t="s">
        <v>39</v>
      </c>
      <c r="G57" s="4" t="s">
        <v>21</v>
      </c>
      <c r="H57" s="5">
        <v>83487.705000000002</v>
      </c>
      <c r="I57" s="5">
        <v>35267.199999999997</v>
      </c>
      <c r="J57" s="3" t="s">
        <v>22</v>
      </c>
      <c r="K57" s="3" t="s">
        <v>23</v>
      </c>
      <c r="L57" s="47">
        <f t="shared" si="1"/>
        <v>92881.955020799986</v>
      </c>
      <c r="M57" s="63">
        <f t="shared" si="0"/>
        <v>6.8728719359999996E-2</v>
      </c>
      <c r="N57" s="7">
        <v>33970</v>
      </c>
      <c r="O57" s="6" t="b">
        <v>1</v>
      </c>
      <c r="P57" s="6" t="b">
        <v>0</v>
      </c>
      <c r="Q57" s="6" t="s">
        <v>24</v>
      </c>
    </row>
    <row r="58" spans="1:17" x14ac:dyDescent="0.25">
      <c r="A58" s="3">
        <v>2008</v>
      </c>
      <c r="B58" s="3">
        <v>5</v>
      </c>
      <c r="C58" s="4" t="s">
        <v>50</v>
      </c>
      <c r="D58" s="4" t="s">
        <v>44</v>
      </c>
      <c r="E58" s="4" t="s">
        <v>45</v>
      </c>
      <c r="F58" s="4"/>
      <c r="G58" s="4" t="s">
        <v>21</v>
      </c>
      <c r="H58" s="5">
        <v>81806.319999999992</v>
      </c>
      <c r="I58" s="5">
        <v>31086.401599999997</v>
      </c>
      <c r="J58" s="3" t="s">
        <v>22</v>
      </c>
      <c r="K58" s="3" t="s">
        <v>42</v>
      </c>
      <c r="L58" s="47">
        <f t="shared" si="1"/>
        <v>81871.136783462396</v>
      </c>
      <c r="M58" s="63">
        <f t="shared" si="0"/>
        <v>6.0581179438080002E-2</v>
      </c>
      <c r="N58" s="7">
        <v>25569</v>
      </c>
      <c r="O58" s="6" t="b">
        <v>1</v>
      </c>
      <c r="P58" s="6" t="b">
        <v>0</v>
      </c>
      <c r="Q58" s="6" t="s">
        <v>24</v>
      </c>
    </row>
    <row r="59" spans="1:17" x14ac:dyDescent="0.25">
      <c r="A59" s="3">
        <v>2008</v>
      </c>
      <c r="B59" s="3">
        <v>5</v>
      </c>
      <c r="C59" s="4" t="s">
        <v>50</v>
      </c>
      <c r="D59" s="4" t="s">
        <v>46</v>
      </c>
      <c r="E59" s="4" t="s">
        <v>47</v>
      </c>
      <c r="F59" s="4"/>
      <c r="G59" s="4" t="s">
        <v>21</v>
      </c>
      <c r="H59" s="5">
        <v>103744.04</v>
      </c>
      <c r="I59" s="5">
        <v>37347.854399999997</v>
      </c>
      <c r="J59" s="3" t="s">
        <v>22</v>
      </c>
      <c r="K59" s="3" t="s">
        <v>42</v>
      </c>
      <c r="L59" s="47">
        <f t="shared" si="1"/>
        <v>98361.69961052158</v>
      </c>
      <c r="M59" s="63">
        <f t="shared" si="0"/>
        <v>7.2783498654720002E-2</v>
      </c>
      <c r="N59" s="7">
        <v>34700</v>
      </c>
      <c r="O59" s="6" t="b">
        <v>1</v>
      </c>
      <c r="P59" s="6" t="b">
        <v>0</v>
      </c>
      <c r="Q59" s="6" t="s">
        <v>24</v>
      </c>
    </row>
    <row r="60" spans="1:17" x14ac:dyDescent="0.25">
      <c r="A60" s="3">
        <v>2008</v>
      </c>
      <c r="B60" s="3">
        <v>5</v>
      </c>
      <c r="C60" s="4" t="s">
        <v>50</v>
      </c>
      <c r="D60" s="4" t="s">
        <v>46</v>
      </c>
      <c r="E60" s="4" t="s">
        <v>48</v>
      </c>
      <c r="F60" s="4"/>
      <c r="G60" s="4" t="s">
        <v>21</v>
      </c>
      <c r="H60" s="5">
        <v>99517.799999999988</v>
      </c>
      <c r="I60" s="5">
        <v>35826.407999999996</v>
      </c>
      <c r="J60" s="3" t="s">
        <v>22</v>
      </c>
      <c r="K60" s="3" t="s">
        <v>42</v>
      </c>
      <c r="L60" s="47">
        <f t="shared" si="1"/>
        <v>94354.720998911987</v>
      </c>
      <c r="M60" s="63">
        <f t="shared" si="0"/>
        <v>6.9818503910399995E-2</v>
      </c>
      <c r="N60" s="7">
        <v>35065</v>
      </c>
      <c r="O60" s="6" t="b">
        <v>1</v>
      </c>
      <c r="P60" s="6" t="b">
        <v>0</v>
      </c>
      <c r="Q60" s="6" t="s">
        <v>24</v>
      </c>
    </row>
    <row r="61" spans="1:17" x14ac:dyDescent="0.25">
      <c r="A61" s="8">
        <v>2008</v>
      </c>
      <c r="B61" s="8">
        <v>6</v>
      </c>
      <c r="C61" s="9" t="s">
        <v>51</v>
      </c>
      <c r="D61" s="9" t="s">
        <v>18</v>
      </c>
      <c r="E61" s="9" t="s">
        <v>19</v>
      </c>
      <c r="F61" s="9" t="s">
        <v>25</v>
      </c>
      <c r="G61" s="9" t="s">
        <v>21</v>
      </c>
      <c r="H61" s="10">
        <v>91554.880000000005</v>
      </c>
      <c r="I61" s="10">
        <v>34325</v>
      </c>
      <c r="J61" s="8" t="s">
        <v>22</v>
      </c>
      <c r="K61" s="8" t="s">
        <v>23</v>
      </c>
      <c r="L61" s="47">
        <f t="shared" si="1"/>
        <v>90400.516799999998</v>
      </c>
      <c r="M61" s="63">
        <f t="shared" si="0"/>
        <v>6.6892560000000018E-2</v>
      </c>
      <c r="N61" s="7">
        <v>35527</v>
      </c>
      <c r="O61" s="6" t="b">
        <v>1</v>
      </c>
      <c r="P61" s="6" t="b">
        <v>0</v>
      </c>
      <c r="Q61" s="6" t="s">
        <v>24</v>
      </c>
    </row>
    <row r="62" spans="1:17" x14ac:dyDescent="0.25">
      <c r="A62" s="8">
        <v>2008</v>
      </c>
      <c r="B62" s="8">
        <v>6</v>
      </c>
      <c r="C62" s="9" t="s">
        <v>51</v>
      </c>
      <c r="D62" s="9" t="s">
        <v>18</v>
      </c>
      <c r="E62" s="9" t="s">
        <v>19</v>
      </c>
      <c r="F62" s="9" t="s">
        <v>20</v>
      </c>
      <c r="G62" s="9" t="s">
        <v>21</v>
      </c>
      <c r="H62" s="10">
        <v>94361.84</v>
      </c>
      <c r="I62" s="10">
        <v>35026.699999999997</v>
      </c>
      <c r="J62" s="8" t="s">
        <v>22</v>
      </c>
      <c r="K62" s="8" t="s">
        <v>23</v>
      </c>
      <c r="L62" s="47">
        <f t="shared" si="1"/>
        <v>92248.558828799985</v>
      </c>
      <c r="M62" s="63">
        <f t="shared" si="0"/>
        <v>6.8260032960000008E-2</v>
      </c>
      <c r="N62" s="7">
        <v>35527</v>
      </c>
      <c r="O62" s="6" t="b">
        <v>1</v>
      </c>
      <c r="P62" s="6" t="b">
        <v>0</v>
      </c>
      <c r="Q62" s="6" t="s">
        <v>24</v>
      </c>
    </row>
    <row r="63" spans="1:17" x14ac:dyDescent="0.25">
      <c r="A63" s="8">
        <v>2008</v>
      </c>
      <c r="B63" s="8">
        <v>6</v>
      </c>
      <c r="C63" s="9" t="s">
        <v>51</v>
      </c>
      <c r="D63" s="9" t="s">
        <v>18</v>
      </c>
      <c r="E63" s="9" t="s">
        <v>41</v>
      </c>
      <c r="F63" s="9"/>
      <c r="G63" s="9" t="s">
        <v>21</v>
      </c>
      <c r="H63" s="10">
        <v>74396.069999999992</v>
      </c>
      <c r="I63" s="10">
        <v>30874.369049999994</v>
      </c>
      <c r="J63" s="8" t="s">
        <v>22</v>
      </c>
      <c r="K63" s="8" t="s">
        <v>42</v>
      </c>
      <c r="L63" s="47">
        <f t="shared" si="1"/>
        <v>81312.714289699186</v>
      </c>
      <c r="M63" s="63">
        <f t="shared" si="0"/>
        <v>6.0167970404639996E-2</v>
      </c>
      <c r="N63" s="7">
        <v>23377</v>
      </c>
      <c r="O63" s="6" t="b">
        <v>1</v>
      </c>
      <c r="P63" s="6" t="b">
        <v>0</v>
      </c>
      <c r="Q63" s="6" t="s">
        <v>24</v>
      </c>
    </row>
    <row r="64" spans="1:17" x14ac:dyDescent="0.25">
      <c r="A64" s="8">
        <v>2008</v>
      </c>
      <c r="B64" s="8">
        <v>6</v>
      </c>
      <c r="C64" s="9" t="s">
        <v>51</v>
      </c>
      <c r="D64" s="9" t="s">
        <v>18</v>
      </c>
      <c r="E64" s="9" t="s">
        <v>43</v>
      </c>
      <c r="F64" s="9"/>
      <c r="G64" s="9" t="s">
        <v>21</v>
      </c>
      <c r="H64" s="10">
        <v>141607.5</v>
      </c>
      <c r="I64" s="10">
        <v>56218.177500000005</v>
      </c>
      <c r="J64" s="8" t="s">
        <v>22</v>
      </c>
      <c r="K64" s="8" t="s">
        <v>42</v>
      </c>
      <c r="L64" s="47">
        <f t="shared" si="1"/>
        <v>148059.79022736</v>
      </c>
      <c r="M64" s="63">
        <f t="shared" si="0"/>
        <v>0.10955798431200003</v>
      </c>
      <c r="N64" s="7">
        <v>28126</v>
      </c>
      <c r="O64" s="6" t="b">
        <v>1</v>
      </c>
      <c r="P64" s="6" t="b">
        <v>0</v>
      </c>
      <c r="Q64" s="6" t="s">
        <v>24</v>
      </c>
    </row>
    <row r="65" spans="1:17" x14ac:dyDescent="0.25">
      <c r="A65" s="8">
        <v>2008</v>
      </c>
      <c r="B65" s="8">
        <v>6</v>
      </c>
      <c r="C65" s="9" t="s">
        <v>51</v>
      </c>
      <c r="D65" s="9" t="s">
        <v>26</v>
      </c>
      <c r="E65" s="9" t="s">
        <v>27</v>
      </c>
      <c r="F65" s="9" t="s">
        <v>28</v>
      </c>
      <c r="G65" s="9" t="s">
        <v>21</v>
      </c>
      <c r="H65" s="10">
        <v>100324</v>
      </c>
      <c r="I65" s="10">
        <v>42063.8</v>
      </c>
      <c r="J65" s="8" t="s">
        <v>22</v>
      </c>
      <c r="K65" s="8" t="s">
        <v>23</v>
      </c>
      <c r="L65" s="47">
        <f t="shared" si="1"/>
        <v>110781.9157632</v>
      </c>
      <c r="M65" s="63">
        <f t="shared" si="0"/>
        <v>8.1973933440000007E-2</v>
      </c>
      <c r="N65" s="7">
        <v>34700</v>
      </c>
      <c r="O65" s="6" t="b">
        <v>1</v>
      </c>
      <c r="P65" s="6" t="b">
        <v>0</v>
      </c>
      <c r="Q65" s="6" t="s">
        <v>24</v>
      </c>
    </row>
    <row r="66" spans="1:17" x14ac:dyDescent="0.25">
      <c r="A66" s="8">
        <v>2008</v>
      </c>
      <c r="B66" s="8">
        <v>6</v>
      </c>
      <c r="C66" s="9" t="s">
        <v>51</v>
      </c>
      <c r="D66" s="9" t="s">
        <v>29</v>
      </c>
      <c r="E66" s="9" t="s">
        <v>30</v>
      </c>
      <c r="F66" s="9" t="s">
        <v>33</v>
      </c>
      <c r="G66" s="9" t="s">
        <v>32</v>
      </c>
      <c r="H66" s="10">
        <v>110241</v>
      </c>
      <c r="I66" s="10">
        <v>44752.5</v>
      </c>
      <c r="J66" s="8" t="s">
        <v>22</v>
      </c>
      <c r="K66" s="8" t="s">
        <v>23</v>
      </c>
      <c r="L66" s="47">
        <f t="shared" si="1"/>
        <v>117863.04815999999</v>
      </c>
      <c r="M66" s="63">
        <f t="shared" ref="M66:M129" si="2">I66*0.02784*0.07/1000</f>
        <v>8.7213672000000006E-2</v>
      </c>
      <c r="N66" s="7">
        <v>35885</v>
      </c>
      <c r="O66" s="6" t="b">
        <v>1</v>
      </c>
      <c r="P66" s="6" t="b">
        <v>0</v>
      </c>
      <c r="Q66" s="6" t="s">
        <v>24</v>
      </c>
    </row>
    <row r="67" spans="1:17" x14ac:dyDescent="0.25">
      <c r="A67" s="8">
        <v>2008</v>
      </c>
      <c r="B67" s="8">
        <v>6</v>
      </c>
      <c r="C67" s="9" t="s">
        <v>51</v>
      </c>
      <c r="D67" s="9" t="s">
        <v>29</v>
      </c>
      <c r="E67" s="9" t="s">
        <v>30</v>
      </c>
      <c r="F67" s="9" t="s">
        <v>31</v>
      </c>
      <c r="G67" s="9" t="s">
        <v>32</v>
      </c>
      <c r="H67" s="10">
        <v>110231</v>
      </c>
      <c r="I67" s="10">
        <v>42936.5</v>
      </c>
      <c r="J67" s="8" t="s">
        <v>22</v>
      </c>
      <c r="K67" s="8" t="s">
        <v>23</v>
      </c>
      <c r="L67" s="47">
        <f t="shared" ref="L67:L130" si="3">I67*0.02784*94.6</f>
        <v>113080.31433599998</v>
      </c>
      <c r="M67" s="63">
        <f t="shared" si="2"/>
        <v>8.3674651200000005E-2</v>
      </c>
      <c r="N67" s="7">
        <v>35885</v>
      </c>
      <c r="O67" s="6" t="b">
        <v>1</v>
      </c>
      <c r="P67" s="6" t="b">
        <v>0</v>
      </c>
      <c r="Q67" s="6" t="s">
        <v>24</v>
      </c>
    </row>
    <row r="68" spans="1:17" x14ac:dyDescent="0.25">
      <c r="A68" s="8">
        <v>2008</v>
      </c>
      <c r="B68" s="8">
        <v>6</v>
      </c>
      <c r="C68" s="9" t="s">
        <v>51</v>
      </c>
      <c r="D68" s="9" t="s">
        <v>29</v>
      </c>
      <c r="E68" s="9" t="s">
        <v>34</v>
      </c>
      <c r="F68" s="9" t="s">
        <v>37</v>
      </c>
      <c r="G68" s="9" t="s">
        <v>21</v>
      </c>
      <c r="H68" s="10">
        <v>79843.83</v>
      </c>
      <c r="I68" s="10">
        <v>32506.1</v>
      </c>
      <c r="J68" s="8" t="s">
        <v>22</v>
      </c>
      <c r="K68" s="8" t="s">
        <v>23</v>
      </c>
      <c r="L68" s="47">
        <f t="shared" si="3"/>
        <v>85610.145350399995</v>
      </c>
      <c r="M68" s="63">
        <f t="shared" si="2"/>
        <v>6.3347887680000006E-2</v>
      </c>
      <c r="N68" s="7">
        <v>33970</v>
      </c>
      <c r="O68" s="6" t="b">
        <v>1</v>
      </c>
      <c r="P68" s="6" t="b">
        <v>0</v>
      </c>
      <c r="Q68" s="6" t="s">
        <v>24</v>
      </c>
    </row>
    <row r="69" spans="1:17" x14ac:dyDescent="0.25">
      <c r="A69" s="8">
        <v>2008</v>
      </c>
      <c r="B69" s="8">
        <v>6</v>
      </c>
      <c r="C69" s="9" t="s">
        <v>51</v>
      </c>
      <c r="D69" s="9" t="s">
        <v>29</v>
      </c>
      <c r="E69" s="9" t="s">
        <v>34</v>
      </c>
      <c r="F69" s="9" t="s">
        <v>36</v>
      </c>
      <c r="G69" s="9" t="s">
        <v>21</v>
      </c>
      <c r="H69" s="10">
        <v>55072.4</v>
      </c>
      <c r="I69" s="10">
        <v>26275.1</v>
      </c>
      <c r="J69" s="8" t="s">
        <v>22</v>
      </c>
      <c r="K69" s="8" t="s">
        <v>23</v>
      </c>
      <c r="L69" s="47">
        <f t="shared" si="3"/>
        <v>69199.784966399995</v>
      </c>
      <c r="M69" s="63">
        <f t="shared" si="2"/>
        <v>5.1204914880000001E-2</v>
      </c>
      <c r="N69" s="7">
        <v>33970</v>
      </c>
      <c r="O69" s="6" t="b">
        <v>1</v>
      </c>
      <c r="P69" s="6" t="b">
        <v>0</v>
      </c>
      <c r="Q69" s="6" t="s">
        <v>24</v>
      </c>
    </row>
    <row r="70" spans="1:17" x14ac:dyDescent="0.25">
      <c r="A70" s="8">
        <v>2008</v>
      </c>
      <c r="B70" s="8">
        <v>6</v>
      </c>
      <c r="C70" s="9" t="s">
        <v>51</v>
      </c>
      <c r="D70" s="9" t="s">
        <v>29</v>
      </c>
      <c r="E70" s="9" t="s">
        <v>34</v>
      </c>
      <c r="F70" s="9" t="s">
        <v>35</v>
      </c>
      <c r="G70" s="9" t="s">
        <v>21</v>
      </c>
      <c r="H70" s="10">
        <v>46604.52</v>
      </c>
      <c r="I70" s="10">
        <v>21229.599999999999</v>
      </c>
      <c r="J70" s="8" t="s">
        <v>22</v>
      </c>
      <c r="K70" s="8" t="s">
        <v>23</v>
      </c>
      <c r="L70" s="47">
        <f t="shared" si="3"/>
        <v>55911.633254399996</v>
      </c>
      <c r="M70" s="63">
        <f t="shared" si="2"/>
        <v>4.1372244480000007E-2</v>
      </c>
      <c r="N70" s="7">
        <v>33970</v>
      </c>
      <c r="O70" s="6" t="b">
        <v>1</v>
      </c>
      <c r="P70" s="6" t="b">
        <v>0</v>
      </c>
      <c r="Q70" s="6" t="s">
        <v>24</v>
      </c>
    </row>
    <row r="71" spans="1:17" x14ac:dyDescent="0.25">
      <c r="A71" s="8">
        <v>2008</v>
      </c>
      <c r="B71" s="8">
        <v>6</v>
      </c>
      <c r="C71" s="9" t="s">
        <v>51</v>
      </c>
      <c r="D71" s="9" t="s">
        <v>29</v>
      </c>
      <c r="E71" s="9" t="s">
        <v>34</v>
      </c>
      <c r="F71" s="9" t="s">
        <v>39</v>
      </c>
      <c r="G71" s="9" t="s">
        <v>21</v>
      </c>
      <c r="H71" s="10">
        <v>90131.82</v>
      </c>
      <c r="I71" s="10">
        <v>38063</v>
      </c>
      <c r="J71" s="8" t="s">
        <v>22</v>
      </c>
      <c r="K71" s="8" t="s">
        <v>23</v>
      </c>
      <c r="L71" s="47">
        <f t="shared" si="3"/>
        <v>100245.15283199999</v>
      </c>
      <c r="M71" s="63">
        <f t="shared" si="2"/>
        <v>7.4177174400000004E-2</v>
      </c>
      <c r="N71" s="7">
        <v>33970</v>
      </c>
      <c r="O71" s="6" t="b">
        <v>1</v>
      </c>
      <c r="P71" s="6" t="b">
        <v>0</v>
      </c>
      <c r="Q71" s="6" t="s">
        <v>24</v>
      </c>
    </row>
    <row r="72" spans="1:17" x14ac:dyDescent="0.25">
      <c r="A72" s="8">
        <v>2008</v>
      </c>
      <c r="B72" s="8">
        <v>6</v>
      </c>
      <c r="C72" s="9" t="s">
        <v>51</v>
      </c>
      <c r="D72" s="9" t="s">
        <v>44</v>
      </c>
      <c r="E72" s="9" t="s">
        <v>45</v>
      </c>
      <c r="F72" s="9"/>
      <c r="G72" s="9" t="s">
        <v>21</v>
      </c>
      <c r="H72" s="10">
        <v>85316.28</v>
      </c>
      <c r="I72" s="10">
        <v>32420.186399999999</v>
      </c>
      <c r="J72" s="8" t="s">
        <v>22</v>
      </c>
      <c r="K72" s="8" t="s">
        <v>42</v>
      </c>
      <c r="L72" s="47">
        <f t="shared" si="3"/>
        <v>85383.877794969594</v>
      </c>
      <c r="M72" s="63">
        <f t="shared" si="2"/>
        <v>6.3180459256320001E-2</v>
      </c>
      <c r="N72" s="7">
        <v>25569</v>
      </c>
      <c r="O72" s="6" t="b">
        <v>1</v>
      </c>
      <c r="P72" s="6" t="b">
        <v>0</v>
      </c>
      <c r="Q72" s="6" t="s">
        <v>24</v>
      </c>
    </row>
    <row r="73" spans="1:17" x14ac:dyDescent="0.25">
      <c r="A73" s="8">
        <v>2008</v>
      </c>
      <c r="B73" s="8">
        <v>6</v>
      </c>
      <c r="C73" s="9" t="s">
        <v>51</v>
      </c>
      <c r="D73" s="9" t="s">
        <v>46</v>
      </c>
      <c r="E73" s="9" t="s">
        <v>47</v>
      </c>
      <c r="F73" s="9"/>
      <c r="G73" s="9" t="s">
        <v>21</v>
      </c>
      <c r="H73" s="10">
        <v>99099.5</v>
      </c>
      <c r="I73" s="10">
        <v>35675.82</v>
      </c>
      <c r="J73" s="8" t="s">
        <v>22</v>
      </c>
      <c r="K73" s="8" t="s">
        <v>42</v>
      </c>
      <c r="L73" s="47">
        <f t="shared" si="3"/>
        <v>93958.122804479994</v>
      </c>
      <c r="M73" s="63">
        <f t="shared" si="2"/>
        <v>6.9525038016000004E-2</v>
      </c>
      <c r="N73" s="7">
        <v>34700</v>
      </c>
      <c r="O73" s="6" t="b">
        <v>1</v>
      </c>
      <c r="P73" s="6" t="b">
        <v>0</v>
      </c>
      <c r="Q73" s="6" t="s">
        <v>24</v>
      </c>
    </row>
    <row r="74" spans="1:17" x14ac:dyDescent="0.25">
      <c r="A74" s="8">
        <v>2008</v>
      </c>
      <c r="B74" s="8">
        <v>6</v>
      </c>
      <c r="C74" s="9" t="s">
        <v>51</v>
      </c>
      <c r="D74" s="9" t="s">
        <v>46</v>
      </c>
      <c r="E74" s="9" t="s">
        <v>48</v>
      </c>
      <c r="F74" s="9"/>
      <c r="G74" s="9" t="s">
        <v>21</v>
      </c>
      <c r="H74" s="10">
        <v>99981.22</v>
      </c>
      <c r="I74" s="10">
        <v>35993.239199999996</v>
      </c>
      <c r="J74" s="8" t="s">
        <v>22</v>
      </c>
      <c r="K74" s="8" t="s">
        <v>42</v>
      </c>
      <c r="L74" s="47">
        <f t="shared" si="3"/>
        <v>94794.098324428793</v>
      </c>
      <c r="M74" s="63">
        <f t="shared" si="2"/>
        <v>7.0143624552959999E-2</v>
      </c>
      <c r="N74" s="7">
        <v>35065</v>
      </c>
      <c r="O74" s="6" t="b">
        <v>1</v>
      </c>
      <c r="P74" s="6" t="b">
        <v>0</v>
      </c>
      <c r="Q74" s="6" t="s">
        <v>24</v>
      </c>
    </row>
    <row r="75" spans="1:17" x14ac:dyDescent="0.25">
      <c r="A75" s="8">
        <v>2008</v>
      </c>
      <c r="B75" s="8">
        <v>7</v>
      </c>
      <c r="C75" s="9" t="s">
        <v>52</v>
      </c>
      <c r="D75" s="9" t="s">
        <v>18</v>
      </c>
      <c r="E75" s="9" t="s">
        <v>19</v>
      </c>
      <c r="F75" s="9" t="s">
        <v>20</v>
      </c>
      <c r="G75" s="9" t="s">
        <v>21</v>
      </c>
      <c r="H75" s="10">
        <v>96500.05</v>
      </c>
      <c r="I75" s="10">
        <v>35838.5</v>
      </c>
      <c r="J75" s="8" t="s">
        <v>22</v>
      </c>
      <c r="K75" s="8" t="s">
        <v>23</v>
      </c>
      <c r="L75" s="47">
        <f t="shared" si="3"/>
        <v>94386.567263999998</v>
      </c>
      <c r="M75" s="63">
        <f t="shared" si="2"/>
        <v>6.9842068800000004E-2</v>
      </c>
      <c r="N75" s="7">
        <v>35527</v>
      </c>
      <c r="O75" s="6" t="b">
        <v>1</v>
      </c>
      <c r="P75" s="6" t="b">
        <v>0</v>
      </c>
      <c r="Q75" s="6" t="s">
        <v>24</v>
      </c>
    </row>
    <row r="76" spans="1:17" x14ac:dyDescent="0.25">
      <c r="A76" s="8">
        <v>2008</v>
      </c>
      <c r="B76" s="8">
        <v>7</v>
      </c>
      <c r="C76" s="9" t="s">
        <v>52</v>
      </c>
      <c r="D76" s="9" t="s">
        <v>18</v>
      </c>
      <c r="E76" s="9" t="s">
        <v>19</v>
      </c>
      <c r="F76" s="9" t="s">
        <v>25</v>
      </c>
      <c r="G76" s="9" t="s">
        <v>21</v>
      </c>
      <c r="H76" s="10">
        <v>94534.96</v>
      </c>
      <c r="I76" s="10">
        <v>35440.1</v>
      </c>
      <c r="J76" s="8" t="s">
        <v>22</v>
      </c>
      <c r="K76" s="8" t="s">
        <v>23</v>
      </c>
      <c r="L76" s="47">
        <f t="shared" si="3"/>
        <v>93337.315526399994</v>
      </c>
      <c r="M76" s="63">
        <f t="shared" si="2"/>
        <v>6.9065666880000015E-2</v>
      </c>
      <c r="N76" s="7">
        <v>35527</v>
      </c>
      <c r="O76" s="6" t="b">
        <v>1</v>
      </c>
      <c r="P76" s="6" t="b">
        <v>0</v>
      </c>
      <c r="Q76" s="6" t="s">
        <v>24</v>
      </c>
    </row>
    <row r="77" spans="1:17" x14ac:dyDescent="0.25">
      <c r="A77" s="8">
        <v>2008</v>
      </c>
      <c r="B77" s="8">
        <v>7</v>
      </c>
      <c r="C77" s="9" t="s">
        <v>52</v>
      </c>
      <c r="D77" s="9" t="s">
        <v>18</v>
      </c>
      <c r="E77" s="9" t="s">
        <v>41</v>
      </c>
      <c r="F77" s="9"/>
      <c r="G77" s="9" t="s">
        <v>21</v>
      </c>
      <c r="H77" s="10">
        <v>84000.104999999996</v>
      </c>
      <c r="I77" s="10">
        <v>34860.043574999996</v>
      </c>
      <c r="J77" s="8" t="s">
        <v>22</v>
      </c>
      <c r="K77" s="8" t="s">
        <v>42</v>
      </c>
      <c r="L77" s="47">
        <f t="shared" si="3"/>
        <v>91809.641801908787</v>
      </c>
      <c r="M77" s="63">
        <f t="shared" si="2"/>
        <v>6.7935252918960007E-2</v>
      </c>
      <c r="N77" s="7">
        <v>23377</v>
      </c>
      <c r="O77" s="6" t="b">
        <v>1</v>
      </c>
      <c r="P77" s="6" t="b">
        <v>0</v>
      </c>
      <c r="Q77" s="6" t="s">
        <v>24</v>
      </c>
    </row>
    <row r="78" spans="1:17" x14ac:dyDescent="0.25">
      <c r="A78" s="8">
        <v>2008</v>
      </c>
      <c r="B78" s="8">
        <v>7</v>
      </c>
      <c r="C78" s="9" t="s">
        <v>52</v>
      </c>
      <c r="D78" s="9" t="s">
        <v>18</v>
      </c>
      <c r="E78" s="9" t="s">
        <v>43</v>
      </c>
      <c r="F78" s="9"/>
      <c r="G78" s="9" t="s">
        <v>21</v>
      </c>
      <c r="H78" s="10">
        <v>152850.78</v>
      </c>
      <c r="I78" s="10">
        <v>60681.759660000003</v>
      </c>
      <c r="J78" s="8" t="s">
        <v>22</v>
      </c>
      <c r="K78" s="8" t="s">
        <v>42</v>
      </c>
      <c r="L78" s="47">
        <f t="shared" si="3"/>
        <v>159815.36587319424</v>
      </c>
      <c r="M78" s="63">
        <f t="shared" si="2"/>
        <v>0.11825661322540802</v>
      </c>
      <c r="N78" s="7">
        <v>28126</v>
      </c>
      <c r="O78" s="6" t="b">
        <v>1</v>
      </c>
      <c r="P78" s="6" t="b">
        <v>0</v>
      </c>
      <c r="Q78" s="6" t="s">
        <v>24</v>
      </c>
    </row>
    <row r="79" spans="1:17" x14ac:dyDescent="0.25">
      <c r="A79" s="8">
        <v>2008</v>
      </c>
      <c r="B79" s="8">
        <v>7</v>
      </c>
      <c r="C79" s="9" t="s">
        <v>52</v>
      </c>
      <c r="D79" s="9" t="s">
        <v>26</v>
      </c>
      <c r="E79" s="9" t="s">
        <v>27</v>
      </c>
      <c r="F79" s="9" t="s">
        <v>28</v>
      </c>
      <c r="G79" s="9" t="s">
        <v>21</v>
      </c>
      <c r="H79" s="10">
        <v>101248</v>
      </c>
      <c r="I79" s="10">
        <v>42474.8</v>
      </c>
      <c r="J79" s="8" t="s">
        <v>22</v>
      </c>
      <c r="K79" s="8" t="s">
        <v>23</v>
      </c>
      <c r="L79" s="47">
        <f t="shared" si="3"/>
        <v>111864.3516672</v>
      </c>
      <c r="M79" s="63">
        <f t="shared" si="2"/>
        <v>8.2774890240000024E-2</v>
      </c>
      <c r="N79" s="7">
        <v>34700</v>
      </c>
      <c r="O79" s="6" t="b">
        <v>1</v>
      </c>
      <c r="P79" s="6" t="b">
        <v>0</v>
      </c>
      <c r="Q79" s="6" t="s">
        <v>24</v>
      </c>
    </row>
    <row r="80" spans="1:17" x14ac:dyDescent="0.25">
      <c r="A80" s="8">
        <v>2008</v>
      </c>
      <c r="B80" s="8">
        <v>7</v>
      </c>
      <c r="C80" s="9" t="s">
        <v>52</v>
      </c>
      <c r="D80" s="9" t="s">
        <v>29</v>
      </c>
      <c r="E80" s="9" t="s">
        <v>30</v>
      </c>
      <c r="F80" s="9" t="s">
        <v>33</v>
      </c>
      <c r="G80" s="9" t="s">
        <v>32</v>
      </c>
      <c r="H80" s="10">
        <v>83767</v>
      </c>
      <c r="I80" s="10">
        <v>33890</v>
      </c>
      <c r="J80" s="8" t="s">
        <v>22</v>
      </c>
      <c r="K80" s="8" t="s">
        <v>23</v>
      </c>
      <c r="L80" s="47">
        <f t="shared" si="3"/>
        <v>89254.872959999993</v>
      </c>
      <c r="M80" s="63">
        <f t="shared" si="2"/>
        <v>6.6044832000000012E-2</v>
      </c>
      <c r="N80" s="7">
        <v>35885</v>
      </c>
      <c r="O80" s="6" t="b">
        <v>1</v>
      </c>
      <c r="P80" s="6" t="b">
        <v>0</v>
      </c>
      <c r="Q80" s="6" t="s">
        <v>24</v>
      </c>
    </row>
    <row r="81" spans="1:17" x14ac:dyDescent="0.25">
      <c r="A81" s="8">
        <v>2008</v>
      </c>
      <c r="B81" s="8">
        <v>7</v>
      </c>
      <c r="C81" s="9" t="s">
        <v>52</v>
      </c>
      <c r="D81" s="9" t="s">
        <v>29</v>
      </c>
      <c r="E81" s="9" t="s">
        <v>30</v>
      </c>
      <c r="F81" s="9" t="s">
        <v>31</v>
      </c>
      <c r="G81" s="9" t="s">
        <v>32</v>
      </c>
      <c r="H81" s="10">
        <v>120528</v>
      </c>
      <c r="I81" s="10">
        <v>46942.1</v>
      </c>
      <c r="J81" s="8" t="s">
        <v>22</v>
      </c>
      <c r="K81" s="8" t="s">
        <v>23</v>
      </c>
      <c r="L81" s="47">
        <f t="shared" si="3"/>
        <v>123629.71885439999</v>
      </c>
      <c r="M81" s="63">
        <f t="shared" si="2"/>
        <v>9.1480764480000004E-2</v>
      </c>
      <c r="N81" s="7">
        <v>35885</v>
      </c>
      <c r="O81" s="6" t="b">
        <v>1</v>
      </c>
      <c r="P81" s="6" t="b">
        <v>0</v>
      </c>
      <c r="Q81" s="6" t="s">
        <v>24</v>
      </c>
    </row>
    <row r="82" spans="1:17" x14ac:dyDescent="0.25">
      <c r="A82" s="8">
        <v>2008</v>
      </c>
      <c r="B82" s="8">
        <v>7</v>
      </c>
      <c r="C82" s="9" t="s">
        <v>52</v>
      </c>
      <c r="D82" s="9" t="s">
        <v>29</v>
      </c>
      <c r="E82" s="9" t="s">
        <v>34</v>
      </c>
      <c r="F82" s="9" t="s">
        <v>35</v>
      </c>
      <c r="G82" s="9" t="s">
        <v>21</v>
      </c>
      <c r="H82" s="10">
        <v>39942.400000000001</v>
      </c>
      <c r="I82" s="10">
        <v>18195.3</v>
      </c>
      <c r="J82" s="8" t="s">
        <v>22</v>
      </c>
      <c r="K82" s="8" t="s">
        <v>23</v>
      </c>
      <c r="L82" s="47">
        <f t="shared" si="3"/>
        <v>47920.306579199998</v>
      </c>
      <c r="M82" s="63">
        <f t="shared" si="2"/>
        <v>3.5459000640000002E-2</v>
      </c>
      <c r="N82" s="7">
        <v>33970</v>
      </c>
      <c r="O82" s="6" t="b">
        <v>1</v>
      </c>
      <c r="P82" s="6" t="b">
        <v>0</v>
      </c>
      <c r="Q82" s="6" t="s">
        <v>24</v>
      </c>
    </row>
    <row r="83" spans="1:17" x14ac:dyDescent="0.25">
      <c r="A83" s="8">
        <v>2008</v>
      </c>
      <c r="B83" s="8">
        <v>7</v>
      </c>
      <c r="C83" s="9" t="s">
        <v>52</v>
      </c>
      <c r="D83" s="9" t="s">
        <v>29</v>
      </c>
      <c r="E83" s="9" t="s">
        <v>34</v>
      </c>
      <c r="F83" s="9" t="s">
        <v>36</v>
      </c>
      <c r="G83" s="9" t="s">
        <v>21</v>
      </c>
      <c r="H83" s="10">
        <v>50966.879999999997</v>
      </c>
      <c r="I83" s="10">
        <v>24320.3</v>
      </c>
      <c r="J83" s="8" t="s">
        <v>22</v>
      </c>
      <c r="K83" s="8" t="s">
        <v>23</v>
      </c>
      <c r="L83" s="47">
        <f t="shared" si="3"/>
        <v>64051.498579199993</v>
      </c>
      <c r="M83" s="63">
        <f t="shared" si="2"/>
        <v>4.7395400640000002E-2</v>
      </c>
      <c r="N83" s="7">
        <v>33970</v>
      </c>
      <c r="O83" s="6" t="b">
        <v>1</v>
      </c>
      <c r="P83" s="6" t="b">
        <v>0</v>
      </c>
      <c r="Q83" s="6" t="s">
        <v>24</v>
      </c>
    </row>
    <row r="84" spans="1:17" x14ac:dyDescent="0.25">
      <c r="A84" s="8">
        <v>2008</v>
      </c>
      <c r="B84" s="8">
        <v>7</v>
      </c>
      <c r="C84" s="9" t="s">
        <v>52</v>
      </c>
      <c r="D84" s="9" t="s">
        <v>29</v>
      </c>
      <c r="E84" s="9" t="s">
        <v>34</v>
      </c>
      <c r="F84" s="9" t="s">
        <v>39</v>
      </c>
      <c r="G84" s="9" t="s">
        <v>21</v>
      </c>
      <c r="H84" s="10">
        <v>92701.92</v>
      </c>
      <c r="I84" s="10">
        <v>39172.9</v>
      </c>
      <c r="J84" s="8" t="s">
        <v>22</v>
      </c>
      <c r="K84" s="8" t="s">
        <v>23</v>
      </c>
      <c r="L84" s="47">
        <f t="shared" si="3"/>
        <v>103168.2565056</v>
      </c>
      <c r="M84" s="63">
        <f t="shared" si="2"/>
        <v>7.6340147520000012E-2</v>
      </c>
      <c r="N84" s="7">
        <v>33970</v>
      </c>
      <c r="O84" s="6" t="b">
        <v>1</v>
      </c>
      <c r="P84" s="6" t="b">
        <v>0</v>
      </c>
      <c r="Q84" s="6" t="s">
        <v>24</v>
      </c>
    </row>
    <row r="85" spans="1:17" x14ac:dyDescent="0.25">
      <c r="A85" s="8">
        <v>2008</v>
      </c>
      <c r="B85" s="8">
        <v>7</v>
      </c>
      <c r="C85" s="9" t="s">
        <v>52</v>
      </c>
      <c r="D85" s="9" t="s">
        <v>29</v>
      </c>
      <c r="E85" s="9" t="s">
        <v>34</v>
      </c>
      <c r="F85" s="9" t="s">
        <v>37</v>
      </c>
      <c r="G85" s="9" t="s">
        <v>21</v>
      </c>
      <c r="H85" s="10">
        <v>85229.895000000004</v>
      </c>
      <c r="I85" s="10">
        <v>34712.199999999997</v>
      </c>
      <c r="J85" s="8" t="s">
        <v>22</v>
      </c>
      <c r="K85" s="8" t="s">
        <v>23</v>
      </c>
      <c r="L85" s="47">
        <f t="shared" si="3"/>
        <v>91420.27150079998</v>
      </c>
      <c r="M85" s="63">
        <f t="shared" si="2"/>
        <v>6.7647135359999999E-2</v>
      </c>
      <c r="N85" s="7">
        <v>33970</v>
      </c>
      <c r="O85" s="6" t="b">
        <v>1</v>
      </c>
      <c r="P85" s="6" t="b">
        <v>0</v>
      </c>
      <c r="Q85" s="6" t="s">
        <v>24</v>
      </c>
    </row>
    <row r="86" spans="1:17" x14ac:dyDescent="0.25">
      <c r="A86" s="3">
        <v>2008</v>
      </c>
      <c r="B86" s="3">
        <v>7</v>
      </c>
      <c r="C86" s="4" t="s">
        <v>52</v>
      </c>
      <c r="D86" s="4" t="s">
        <v>44</v>
      </c>
      <c r="E86" s="4" t="s">
        <v>45</v>
      </c>
      <c r="F86" s="4"/>
      <c r="G86" s="4" t="s">
        <v>21</v>
      </c>
      <c r="H86" s="5">
        <v>76829.01999999999</v>
      </c>
      <c r="I86" s="5">
        <v>29195.027599999998</v>
      </c>
      <c r="J86" s="3" t="s">
        <v>22</v>
      </c>
      <c r="K86" s="3" t="s">
        <v>42</v>
      </c>
      <c r="L86" s="47">
        <f t="shared" si="3"/>
        <v>76889.893169126386</v>
      </c>
      <c r="M86" s="63">
        <f t="shared" si="2"/>
        <v>5.6895269786879997E-2</v>
      </c>
      <c r="N86" s="7">
        <v>25569</v>
      </c>
      <c r="O86" s="6" t="b">
        <v>1</v>
      </c>
      <c r="P86" s="6" t="b">
        <v>0</v>
      </c>
      <c r="Q86" s="6" t="s">
        <v>24</v>
      </c>
    </row>
    <row r="87" spans="1:17" x14ac:dyDescent="0.25">
      <c r="A87" s="3">
        <v>2008</v>
      </c>
      <c r="B87" s="3">
        <v>7</v>
      </c>
      <c r="C87" s="4" t="s">
        <v>52</v>
      </c>
      <c r="D87" s="4" t="s">
        <v>46</v>
      </c>
      <c r="E87" s="4" t="s">
        <v>47</v>
      </c>
      <c r="F87" s="4"/>
      <c r="G87" s="4" t="s">
        <v>21</v>
      </c>
      <c r="H87" s="5">
        <v>100776.45999999999</v>
      </c>
      <c r="I87" s="5">
        <v>36279.525599999994</v>
      </c>
      <c r="J87" s="3" t="s">
        <v>22</v>
      </c>
      <c r="K87" s="3" t="s">
        <v>42</v>
      </c>
      <c r="L87" s="47">
        <f t="shared" si="3"/>
        <v>95548.080509798368</v>
      </c>
      <c r="M87" s="63">
        <f t="shared" si="2"/>
        <v>7.0701539489279999E-2</v>
      </c>
      <c r="N87" s="7">
        <v>34700</v>
      </c>
      <c r="O87" s="6" t="b">
        <v>1</v>
      </c>
      <c r="P87" s="6" t="b">
        <v>0</v>
      </c>
      <c r="Q87" s="6" t="s">
        <v>24</v>
      </c>
    </row>
    <row r="88" spans="1:17" x14ac:dyDescent="0.25">
      <c r="A88" s="3">
        <v>2008</v>
      </c>
      <c r="B88" s="3">
        <v>7</v>
      </c>
      <c r="C88" s="4" t="s">
        <v>52</v>
      </c>
      <c r="D88" s="4" t="s">
        <v>46</v>
      </c>
      <c r="E88" s="4" t="s">
        <v>48</v>
      </c>
      <c r="F88" s="4"/>
      <c r="G88" s="4" t="s">
        <v>21</v>
      </c>
      <c r="H88" s="5">
        <v>103056.9</v>
      </c>
      <c r="I88" s="5">
        <v>37100.483999999997</v>
      </c>
      <c r="J88" s="3" t="s">
        <v>22</v>
      </c>
      <c r="K88" s="3" t="s">
        <v>42</v>
      </c>
      <c r="L88" s="47">
        <f t="shared" si="3"/>
        <v>97710.20909337599</v>
      </c>
      <c r="M88" s="63">
        <f t="shared" si="2"/>
        <v>7.2301423219200009E-2</v>
      </c>
      <c r="N88" s="7">
        <v>35065</v>
      </c>
      <c r="O88" s="6" t="b">
        <v>1</v>
      </c>
      <c r="P88" s="6" t="b">
        <v>0</v>
      </c>
      <c r="Q88" s="6" t="s">
        <v>24</v>
      </c>
    </row>
    <row r="89" spans="1:17" x14ac:dyDescent="0.25">
      <c r="A89" s="3">
        <v>2008</v>
      </c>
      <c r="B89" s="3">
        <v>8</v>
      </c>
      <c r="C89" s="4" t="s">
        <v>53</v>
      </c>
      <c r="D89" s="4" t="s">
        <v>18</v>
      </c>
      <c r="E89" s="4" t="s">
        <v>19</v>
      </c>
      <c r="F89" s="4" t="s">
        <v>20</v>
      </c>
      <c r="G89" s="4" t="s">
        <v>21</v>
      </c>
      <c r="H89" s="5">
        <v>83151.740000000005</v>
      </c>
      <c r="I89" s="5">
        <v>30879.200000000001</v>
      </c>
      <c r="J89" s="3" t="s">
        <v>22</v>
      </c>
      <c r="K89" s="3" t="s">
        <v>23</v>
      </c>
      <c r="L89" s="47">
        <f t="shared" si="3"/>
        <v>81325.437388799997</v>
      </c>
      <c r="M89" s="63">
        <f t="shared" si="2"/>
        <v>6.0177384960000004E-2</v>
      </c>
      <c r="N89" s="7">
        <v>35527</v>
      </c>
      <c r="O89" s="6" t="b">
        <v>1</v>
      </c>
      <c r="P89" s="6" t="b">
        <v>0</v>
      </c>
      <c r="Q89" s="6" t="s">
        <v>24</v>
      </c>
    </row>
    <row r="90" spans="1:17" x14ac:dyDescent="0.25">
      <c r="A90" s="3">
        <v>2008</v>
      </c>
      <c r="B90" s="3">
        <v>8</v>
      </c>
      <c r="C90" s="4" t="s">
        <v>53</v>
      </c>
      <c r="D90" s="4" t="s">
        <v>18</v>
      </c>
      <c r="E90" s="4" t="s">
        <v>19</v>
      </c>
      <c r="F90" s="4" t="s">
        <v>25</v>
      </c>
      <c r="G90" s="4" t="s">
        <v>21</v>
      </c>
      <c r="H90" s="5">
        <v>64175.68</v>
      </c>
      <c r="I90" s="5">
        <v>24076.5</v>
      </c>
      <c r="J90" s="3" t="s">
        <v>22</v>
      </c>
      <c r="K90" s="3" t="s">
        <v>23</v>
      </c>
      <c r="L90" s="47">
        <f t="shared" si="3"/>
        <v>63409.411295999998</v>
      </c>
      <c r="M90" s="63">
        <f t="shared" si="2"/>
        <v>4.692028320000001E-2</v>
      </c>
      <c r="N90" s="7">
        <v>35527</v>
      </c>
      <c r="O90" s="6" t="b">
        <v>1</v>
      </c>
      <c r="P90" s="6" t="b">
        <v>0</v>
      </c>
      <c r="Q90" s="6" t="s">
        <v>24</v>
      </c>
    </row>
    <row r="91" spans="1:17" x14ac:dyDescent="0.25">
      <c r="A91" s="3">
        <v>2008</v>
      </c>
      <c r="B91" s="3">
        <v>8</v>
      </c>
      <c r="C91" s="4" t="s">
        <v>53</v>
      </c>
      <c r="D91" s="4" t="s">
        <v>18</v>
      </c>
      <c r="E91" s="4" t="s">
        <v>41</v>
      </c>
      <c r="F91" s="4"/>
      <c r="G91" s="4" t="s">
        <v>21</v>
      </c>
      <c r="H91" s="5">
        <v>81161.324999999997</v>
      </c>
      <c r="I91" s="5">
        <v>33681.949874999998</v>
      </c>
      <c r="J91" s="3" t="s">
        <v>22</v>
      </c>
      <c r="K91" s="3" t="s">
        <v>42</v>
      </c>
      <c r="L91" s="47">
        <f t="shared" si="3"/>
        <v>88706.93883559198</v>
      </c>
      <c r="M91" s="63">
        <f t="shared" si="2"/>
        <v>6.5639383916400007E-2</v>
      </c>
      <c r="N91" s="7">
        <v>23377</v>
      </c>
      <c r="O91" s="6" t="b">
        <v>1</v>
      </c>
      <c r="P91" s="6" t="b">
        <v>0</v>
      </c>
      <c r="Q91" s="6" t="s">
        <v>24</v>
      </c>
    </row>
    <row r="92" spans="1:17" x14ac:dyDescent="0.25">
      <c r="A92" s="3">
        <v>2008</v>
      </c>
      <c r="B92" s="3">
        <v>8</v>
      </c>
      <c r="C92" s="4" t="s">
        <v>53</v>
      </c>
      <c r="D92" s="4" t="s">
        <v>18</v>
      </c>
      <c r="E92" s="4" t="s">
        <v>43</v>
      </c>
      <c r="F92" s="4"/>
      <c r="G92" s="4" t="s">
        <v>21</v>
      </c>
      <c r="H92" s="5">
        <v>145427.94</v>
      </c>
      <c r="I92" s="5">
        <v>57734.892180000003</v>
      </c>
      <c r="J92" s="3" t="s">
        <v>22</v>
      </c>
      <c r="K92" s="3" t="s">
        <v>42</v>
      </c>
      <c r="L92" s="47">
        <f t="shared" si="3"/>
        <v>152054.30707834751</v>
      </c>
      <c r="M92" s="63">
        <f t="shared" si="2"/>
        <v>0.11251375788038402</v>
      </c>
      <c r="N92" s="7">
        <v>28126</v>
      </c>
      <c r="O92" s="6" t="b">
        <v>1</v>
      </c>
      <c r="P92" s="6" t="b">
        <v>0</v>
      </c>
      <c r="Q92" s="6" t="s">
        <v>24</v>
      </c>
    </row>
    <row r="93" spans="1:17" x14ac:dyDescent="0.25">
      <c r="A93" s="3">
        <v>2008</v>
      </c>
      <c r="B93" s="3">
        <v>8</v>
      </c>
      <c r="C93" s="4" t="s">
        <v>53</v>
      </c>
      <c r="D93" s="4" t="s">
        <v>26</v>
      </c>
      <c r="E93" s="4" t="s">
        <v>27</v>
      </c>
      <c r="F93" s="4" t="s">
        <v>28</v>
      </c>
      <c r="G93" s="4" t="s">
        <v>21</v>
      </c>
      <c r="H93" s="5">
        <v>99125</v>
      </c>
      <c r="I93" s="5">
        <v>41560.699999999997</v>
      </c>
      <c r="J93" s="3" t="s">
        <v>22</v>
      </c>
      <c r="K93" s="3" t="s">
        <v>23</v>
      </c>
      <c r="L93" s="47">
        <f t="shared" si="3"/>
        <v>109456.91940479999</v>
      </c>
      <c r="M93" s="63">
        <f t="shared" si="2"/>
        <v>8.099349216E-2</v>
      </c>
      <c r="N93" s="7">
        <v>34700</v>
      </c>
      <c r="O93" s="6" t="b">
        <v>1</v>
      </c>
      <c r="P93" s="6" t="b">
        <v>0</v>
      </c>
      <c r="Q93" s="6" t="s">
        <v>24</v>
      </c>
    </row>
    <row r="94" spans="1:17" x14ac:dyDescent="0.25">
      <c r="A94" s="3">
        <v>2008</v>
      </c>
      <c r="B94" s="3">
        <v>8</v>
      </c>
      <c r="C94" s="4" t="s">
        <v>53</v>
      </c>
      <c r="D94" s="4" t="s">
        <v>29</v>
      </c>
      <c r="E94" s="4" t="s">
        <v>30</v>
      </c>
      <c r="F94" s="4" t="s">
        <v>33</v>
      </c>
      <c r="G94" s="4" t="s">
        <v>32</v>
      </c>
      <c r="H94" s="5">
        <v>111654</v>
      </c>
      <c r="I94" s="5">
        <v>45296.800000000003</v>
      </c>
      <c r="J94" s="3" t="s">
        <v>22</v>
      </c>
      <c r="K94" s="3" t="s">
        <v>23</v>
      </c>
      <c r="L94" s="47">
        <f t="shared" si="3"/>
        <v>119296.5514752</v>
      </c>
      <c r="M94" s="63">
        <f t="shared" si="2"/>
        <v>8.8274403840000015E-2</v>
      </c>
      <c r="N94" s="7">
        <v>35885</v>
      </c>
      <c r="O94" s="6" t="b">
        <v>1</v>
      </c>
      <c r="P94" s="6" t="b">
        <v>0</v>
      </c>
      <c r="Q94" s="6" t="s">
        <v>24</v>
      </c>
    </row>
    <row r="95" spans="1:17" x14ac:dyDescent="0.25">
      <c r="A95" s="3">
        <v>2008</v>
      </c>
      <c r="B95" s="3">
        <v>8</v>
      </c>
      <c r="C95" s="4" t="s">
        <v>53</v>
      </c>
      <c r="D95" s="4" t="s">
        <v>29</v>
      </c>
      <c r="E95" s="4" t="s">
        <v>30</v>
      </c>
      <c r="F95" s="4" t="s">
        <v>31</v>
      </c>
      <c r="G95" s="4" t="s">
        <v>32</v>
      </c>
      <c r="H95" s="5">
        <v>120661</v>
      </c>
      <c r="I95" s="5">
        <v>46995.199999999997</v>
      </c>
      <c r="J95" s="3" t="s">
        <v>22</v>
      </c>
      <c r="K95" s="3" t="s">
        <v>23</v>
      </c>
      <c r="L95" s="47">
        <f t="shared" si="3"/>
        <v>123769.56641279999</v>
      </c>
      <c r="M95" s="63">
        <f t="shared" si="2"/>
        <v>9.1584245760000002E-2</v>
      </c>
      <c r="N95" s="7">
        <v>35885</v>
      </c>
      <c r="O95" s="6" t="b">
        <v>1</v>
      </c>
      <c r="P95" s="6" t="b">
        <v>0</v>
      </c>
      <c r="Q95" s="6" t="s">
        <v>24</v>
      </c>
    </row>
    <row r="96" spans="1:17" x14ac:dyDescent="0.25">
      <c r="A96" s="3">
        <v>2008</v>
      </c>
      <c r="B96" s="3">
        <v>8</v>
      </c>
      <c r="C96" s="4" t="s">
        <v>53</v>
      </c>
      <c r="D96" s="4" t="s">
        <v>29</v>
      </c>
      <c r="E96" s="4" t="s">
        <v>34</v>
      </c>
      <c r="F96" s="4" t="s">
        <v>36</v>
      </c>
      <c r="G96" s="4" t="s">
        <v>21</v>
      </c>
      <c r="H96" s="5">
        <v>31661.84</v>
      </c>
      <c r="I96" s="5">
        <v>15104.3</v>
      </c>
      <c r="J96" s="3" t="s">
        <v>22</v>
      </c>
      <c r="K96" s="3" t="s">
        <v>23</v>
      </c>
      <c r="L96" s="47">
        <f t="shared" si="3"/>
        <v>39779.651155200001</v>
      </c>
      <c r="M96" s="63">
        <f t="shared" si="2"/>
        <v>2.9435259840000005E-2</v>
      </c>
      <c r="N96" s="7">
        <v>33970</v>
      </c>
      <c r="O96" s="6" t="b">
        <v>1</v>
      </c>
      <c r="P96" s="6" t="b">
        <v>0</v>
      </c>
      <c r="Q96" s="6" t="s">
        <v>24</v>
      </c>
    </row>
    <row r="97" spans="1:17" x14ac:dyDescent="0.25">
      <c r="A97" s="3">
        <v>2008</v>
      </c>
      <c r="B97" s="3">
        <v>8</v>
      </c>
      <c r="C97" s="4" t="s">
        <v>53</v>
      </c>
      <c r="D97" s="4" t="s">
        <v>29</v>
      </c>
      <c r="E97" s="4" t="s">
        <v>34</v>
      </c>
      <c r="F97" s="4" t="s">
        <v>35</v>
      </c>
      <c r="G97" s="4" t="s">
        <v>21</v>
      </c>
      <c r="H97" s="5">
        <v>52806.84</v>
      </c>
      <c r="I97" s="5">
        <v>24071.5</v>
      </c>
      <c r="J97" s="3" t="s">
        <v>22</v>
      </c>
      <c r="K97" s="3" t="s">
        <v>23</v>
      </c>
      <c r="L97" s="47">
        <f t="shared" si="3"/>
        <v>63396.242976000001</v>
      </c>
      <c r="M97" s="63">
        <f t="shared" si="2"/>
        <v>4.6910539200000011E-2</v>
      </c>
      <c r="N97" s="7">
        <v>33970</v>
      </c>
      <c r="O97" s="6" t="b">
        <v>1</v>
      </c>
      <c r="P97" s="6" t="b">
        <v>0</v>
      </c>
      <c r="Q97" s="6" t="s">
        <v>24</v>
      </c>
    </row>
    <row r="98" spans="1:17" x14ac:dyDescent="0.25">
      <c r="A98" s="3">
        <v>2008</v>
      </c>
      <c r="B98" s="3">
        <v>8</v>
      </c>
      <c r="C98" s="4" t="s">
        <v>53</v>
      </c>
      <c r="D98" s="4" t="s">
        <v>29</v>
      </c>
      <c r="E98" s="4" t="s">
        <v>34</v>
      </c>
      <c r="F98" s="4" t="s">
        <v>39</v>
      </c>
      <c r="G98" s="4" t="s">
        <v>21</v>
      </c>
      <c r="H98" s="5">
        <v>85697.804999999993</v>
      </c>
      <c r="I98" s="5">
        <v>36195.4</v>
      </c>
      <c r="J98" s="3" t="s">
        <v>22</v>
      </c>
      <c r="K98" s="3" t="s">
        <v>23</v>
      </c>
      <c r="L98" s="47">
        <f t="shared" si="3"/>
        <v>95326.52194559999</v>
      </c>
      <c r="M98" s="63">
        <f t="shared" si="2"/>
        <v>7.053759552000001E-2</v>
      </c>
      <c r="N98" s="7">
        <v>33970</v>
      </c>
      <c r="O98" s="6" t="b">
        <v>1</v>
      </c>
      <c r="P98" s="6" t="b">
        <v>0</v>
      </c>
      <c r="Q98" s="6" t="s">
        <v>24</v>
      </c>
    </row>
    <row r="99" spans="1:17" x14ac:dyDescent="0.25">
      <c r="A99" s="3">
        <v>2008</v>
      </c>
      <c r="B99" s="3">
        <v>8</v>
      </c>
      <c r="C99" s="4" t="s">
        <v>53</v>
      </c>
      <c r="D99" s="4" t="s">
        <v>29</v>
      </c>
      <c r="E99" s="4" t="s">
        <v>34</v>
      </c>
      <c r="F99" s="4" t="s">
        <v>37</v>
      </c>
      <c r="G99" s="4" t="s">
        <v>21</v>
      </c>
      <c r="H99" s="5">
        <v>90237.134999999995</v>
      </c>
      <c r="I99" s="5">
        <v>36720.699999999997</v>
      </c>
      <c r="J99" s="3" t="s">
        <v>22</v>
      </c>
      <c r="K99" s="3" t="s">
        <v>23</v>
      </c>
      <c r="L99" s="47">
        <f t="shared" si="3"/>
        <v>96709.985644799992</v>
      </c>
      <c r="M99" s="63">
        <f t="shared" si="2"/>
        <v>7.1561300160000008E-2</v>
      </c>
      <c r="N99" s="7">
        <v>33970</v>
      </c>
      <c r="O99" s="6" t="b">
        <v>1</v>
      </c>
      <c r="P99" s="6" t="b">
        <v>0</v>
      </c>
      <c r="Q99" s="6" t="s">
        <v>24</v>
      </c>
    </row>
    <row r="100" spans="1:17" x14ac:dyDescent="0.25">
      <c r="A100" s="3">
        <v>2008</v>
      </c>
      <c r="B100" s="3">
        <v>8</v>
      </c>
      <c r="C100" s="4" t="s">
        <v>53</v>
      </c>
      <c r="D100" s="4" t="s">
        <v>44</v>
      </c>
      <c r="E100" s="4" t="s">
        <v>45</v>
      </c>
      <c r="F100" s="4"/>
      <c r="G100" s="4" t="s">
        <v>21</v>
      </c>
      <c r="H100" s="5">
        <v>82817.759999999995</v>
      </c>
      <c r="I100" s="5">
        <v>31470.748799999998</v>
      </c>
      <c r="J100" s="3" t="s">
        <v>22</v>
      </c>
      <c r="K100" s="3" t="s">
        <v>42</v>
      </c>
      <c r="L100" s="47">
        <f t="shared" si="3"/>
        <v>82883.378167603194</v>
      </c>
      <c r="M100" s="63">
        <f t="shared" si="2"/>
        <v>6.1330195261440006E-2</v>
      </c>
      <c r="N100" s="7">
        <v>25569</v>
      </c>
      <c r="O100" s="6" t="b">
        <v>1</v>
      </c>
      <c r="P100" s="6" t="b">
        <v>0</v>
      </c>
      <c r="Q100" s="6" t="s">
        <v>24</v>
      </c>
    </row>
    <row r="101" spans="1:17" x14ac:dyDescent="0.25">
      <c r="A101" s="3">
        <v>2008</v>
      </c>
      <c r="B101" s="3">
        <v>8</v>
      </c>
      <c r="C101" s="4" t="s">
        <v>53</v>
      </c>
      <c r="D101" s="4" t="s">
        <v>46</v>
      </c>
      <c r="E101" s="4" t="s">
        <v>47</v>
      </c>
      <c r="F101" s="4"/>
      <c r="G101" s="11" t="s">
        <v>21</v>
      </c>
      <c r="H101" s="5">
        <v>101870.62</v>
      </c>
      <c r="I101" s="5">
        <v>36673.423199999997</v>
      </c>
      <c r="J101" s="3" t="s">
        <v>22</v>
      </c>
      <c r="K101" s="3" t="s">
        <v>42</v>
      </c>
      <c r="L101" s="47">
        <f t="shared" si="3"/>
        <v>96585.474438604797</v>
      </c>
      <c r="M101" s="63">
        <f t="shared" si="2"/>
        <v>7.1469167132160005E-2</v>
      </c>
      <c r="N101" s="7">
        <v>34700</v>
      </c>
      <c r="O101" s="6" t="b">
        <v>1</v>
      </c>
      <c r="P101" s="6" t="b">
        <v>0</v>
      </c>
      <c r="Q101" s="6" t="s">
        <v>24</v>
      </c>
    </row>
    <row r="102" spans="1:17" x14ac:dyDescent="0.25">
      <c r="A102" s="3">
        <v>2008</v>
      </c>
      <c r="B102" s="3">
        <v>8</v>
      </c>
      <c r="C102" s="4" t="s">
        <v>53</v>
      </c>
      <c r="D102" s="4" t="s">
        <v>46</v>
      </c>
      <c r="E102" s="4" t="s">
        <v>48</v>
      </c>
      <c r="F102" s="4"/>
      <c r="G102" s="11" t="s">
        <v>21</v>
      </c>
      <c r="H102" s="5">
        <v>102898.98</v>
      </c>
      <c r="I102" s="5">
        <v>37043.632799999999</v>
      </c>
      <c r="J102" s="3" t="s">
        <v>22</v>
      </c>
      <c r="K102" s="3" t="s">
        <v>42</v>
      </c>
      <c r="L102" s="47">
        <f t="shared" si="3"/>
        <v>97560.482134579186</v>
      </c>
      <c r="M102" s="63">
        <f t="shared" si="2"/>
        <v>7.2190631600640001E-2</v>
      </c>
      <c r="N102" s="7">
        <v>35065</v>
      </c>
      <c r="O102" s="6" t="b">
        <v>1</v>
      </c>
      <c r="P102" s="6" t="b">
        <v>0</v>
      </c>
      <c r="Q102" s="6" t="s">
        <v>24</v>
      </c>
    </row>
    <row r="103" spans="1:17" x14ac:dyDescent="0.25">
      <c r="A103" s="3">
        <v>2008</v>
      </c>
      <c r="B103" s="3">
        <v>9</v>
      </c>
      <c r="C103" s="4" t="s">
        <v>54</v>
      </c>
      <c r="D103" s="4" t="s">
        <v>18</v>
      </c>
      <c r="E103" s="4" t="s">
        <v>19</v>
      </c>
      <c r="F103" s="4" t="s">
        <v>20</v>
      </c>
      <c r="G103" s="11" t="s">
        <v>21</v>
      </c>
      <c r="H103" s="5">
        <v>90781.74</v>
      </c>
      <c r="I103" s="5">
        <v>33759.699999999997</v>
      </c>
      <c r="J103" s="3" t="s">
        <v>22</v>
      </c>
      <c r="K103" s="3" t="s">
        <v>23</v>
      </c>
      <c r="L103" s="47">
        <f t="shared" si="3"/>
        <v>88911.706540799991</v>
      </c>
      <c r="M103" s="63">
        <f t="shared" si="2"/>
        <v>6.579090336E-2</v>
      </c>
      <c r="N103" s="7">
        <v>35527</v>
      </c>
      <c r="O103" s="6" t="b">
        <v>1</v>
      </c>
      <c r="P103" s="6" t="b">
        <v>0</v>
      </c>
      <c r="Q103" s="6" t="s">
        <v>24</v>
      </c>
    </row>
    <row r="104" spans="1:17" x14ac:dyDescent="0.25">
      <c r="A104" s="3">
        <v>2008</v>
      </c>
      <c r="B104" s="3">
        <v>9</v>
      </c>
      <c r="C104" s="4" t="s">
        <v>54</v>
      </c>
      <c r="D104" s="4" t="s">
        <v>18</v>
      </c>
      <c r="E104" s="4" t="s">
        <v>19</v>
      </c>
      <c r="F104" s="4" t="s">
        <v>25</v>
      </c>
      <c r="G104" s="11" t="s">
        <v>21</v>
      </c>
      <c r="H104" s="5">
        <v>58368.175000000003</v>
      </c>
      <c r="I104" s="5">
        <v>21970.1</v>
      </c>
      <c r="J104" s="3" t="s">
        <v>22</v>
      </c>
      <c r="K104" s="3" t="s">
        <v>23</v>
      </c>
      <c r="L104" s="47">
        <f t="shared" si="3"/>
        <v>57861.861446399991</v>
      </c>
      <c r="M104" s="63">
        <f t="shared" si="2"/>
        <v>4.2815330879999995E-2</v>
      </c>
      <c r="N104" s="7">
        <v>35527</v>
      </c>
      <c r="O104" s="6" t="b">
        <v>1</v>
      </c>
      <c r="P104" s="6" t="b">
        <v>0</v>
      </c>
      <c r="Q104" s="6" t="s">
        <v>24</v>
      </c>
    </row>
    <row r="105" spans="1:17" x14ac:dyDescent="0.25">
      <c r="A105" s="3">
        <v>2008</v>
      </c>
      <c r="B105" s="3">
        <v>9</v>
      </c>
      <c r="C105" s="4" t="s">
        <v>54</v>
      </c>
      <c r="D105" s="4" t="s">
        <v>18</v>
      </c>
      <c r="E105" s="4" t="s">
        <v>41</v>
      </c>
      <c r="F105" s="4"/>
      <c r="G105" s="11" t="s">
        <v>21</v>
      </c>
      <c r="H105" s="5">
        <v>72941.714999999997</v>
      </c>
      <c r="I105" s="5">
        <v>30270.811724999996</v>
      </c>
      <c r="J105" s="3" t="s">
        <v>22</v>
      </c>
      <c r="K105" s="3" t="s">
        <v>42</v>
      </c>
      <c r="L105" s="47">
        <f t="shared" si="3"/>
        <v>79723.147090910381</v>
      </c>
      <c r="M105" s="63">
        <f t="shared" si="2"/>
        <v>5.8991757889679995E-2</v>
      </c>
      <c r="N105" s="7">
        <v>23377</v>
      </c>
      <c r="O105" s="6" t="b">
        <v>1</v>
      </c>
      <c r="P105" s="6" t="b">
        <v>0</v>
      </c>
      <c r="Q105" s="6" t="s">
        <v>24</v>
      </c>
    </row>
    <row r="106" spans="1:17" x14ac:dyDescent="0.25">
      <c r="A106" s="3">
        <v>2008</v>
      </c>
      <c r="B106" s="3">
        <v>9</v>
      </c>
      <c r="C106" s="4" t="s">
        <v>54</v>
      </c>
      <c r="D106" s="4" t="s">
        <v>18</v>
      </c>
      <c r="E106" s="4" t="s">
        <v>43</v>
      </c>
      <c r="F106" s="4"/>
      <c r="G106" s="11" t="s">
        <v>21</v>
      </c>
      <c r="H106" s="5">
        <v>139379.69999999998</v>
      </c>
      <c r="I106" s="5">
        <v>55333.740899999997</v>
      </c>
      <c r="J106" s="3" t="s">
        <v>22</v>
      </c>
      <c r="K106" s="3" t="s">
        <v>42</v>
      </c>
      <c r="L106" s="47">
        <f t="shared" si="3"/>
        <v>145730.4813936576</v>
      </c>
      <c r="M106" s="63">
        <f t="shared" si="2"/>
        <v>0.10783439426591999</v>
      </c>
      <c r="N106" s="7">
        <v>28126</v>
      </c>
      <c r="O106" s="6" t="b">
        <v>1</v>
      </c>
      <c r="P106" s="6" t="b">
        <v>0</v>
      </c>
      <c r="Q106" s="6" t="s">
        <v>24</v>
      </c>
    </row>
    <row r="107" spans="1:17" x14ac:dyDescent="0.25">
      <c r="A107" s="3">
        <v>2008</v>
      </c>
      <c r="B107" s="3">
        <v>9</v>
      </c>
      <c r="C107" s="4" t="s">
        <v>54</v>
      </c>
      <c r="D107" s="4" t="s">
        <v>26</v>
      </c>
      <c r="E107" s="4" t="s">
        <v>27</v>
      </c>
      <c r="F107" s="4" t="s">
        <v>28</v>
      </c>
      <c r="G107" s="11" t="s">
        <v>21</v>
      </c>
      <c r="H107" s="5">
        <v>97279</v>
      </c>
      <c r="I107" s="5">
        <v>40767.199999999997</v>
      </c>
      <c r="J107" s="3" t="s">
        <v>22</v>
      </c>
      <c r="K107" s="3" t="s">
        <v>23</v>
      </c>
      <c r="L107" s="47">
        <f t="shared" si="3"/>
        <v>107367.10702079999</v>
      </c>
      <c r="M107" s="63">
        <f t="shared" si="2"/>
        <v>7.9447119359999999E-2</v>
      </c>
      <c r="N107" s="7">
        <v>34700</v>
      </c>
      <c r="O107" s="6" t="b">
        <v>1</v>
      </c>
      <c r="P107" s="6" t="b">
        <v>0</v>
      </c>
      <c r="Q107" s="6" t="s">
        <v>24</v>
      </c>
    </row>
    <row r="108" spans="1:17" x14ac:dyDescent="0.25">
      <c r="A108" s="3">
        <v>2008</v>
      </c>
      <c r="B108" s="3">
        <v>9</v>
      </c>
      <c r="C108" s="4" t="s">
        <v>54</v>
      </c>
      <c r="D108" s="4" t="s">
        <v>29</v>
      </c>
      <c r="E108" s="4" t="s">
        <v>30</v>
      </c>
      <c r="F108" s="4" t="s">
        <v>33</v>
      </c>
      <c r="G108" s="11" t="s">
        <v>32</v>
      </c>
      <c r="H108" s="5">
        <v>110359</v>
      </c>
      <c r="I108" s="5">
        <v>44803.5</v>
      </c>
      <c r="J108" s="3" t="s">
        <v>22</v>
      </c>
      <c r="K108" s="3" t="s">
        <v>23</v>
      </c>
      <c r="L108" s="47">
        <f t="shared" si="3"/>
        <v>117997.36502399998</v>
      </c>
      <c r="M108" s="63">
        <f t="shared" si="2"/>
        <v>8.7313060800000009E-2</v>
      </c>
      <c r="N108" s="7">
        <v>35885</v>
      </c>
      <c r="O108" s="6" t="b">
        <v>1</v>
      </c>
      <c r="P108" s="6" t="b">
        <v>0</v>
      </c>
      <c r="Q108" s="6" t="s">
        <v>24</v>
      </c>
    </row>
    <row r="109" spans="1:17" x14ac:dyDescent="0.25">
      <c r="A109" s="3">
        <v>2008</v>
      </c>
      <c r="B109" s="3">
        <v>9</v>
      </c>
      <c r="C109" s="4" t="s">
        <v>54</v>
      </c>
      <c r="D109" s="4" t="s">
        <v>29</v>
      </c>
      <c r="E109" s="4" t="s">
        <v>30</v>
      </c>
      <c r="F109" s="4" t="s">
        <v>31</v>
      </c>
      <c r="G109" s="11" t="s">
        <v>32</v>
      </c>
      <c r="H109" s="5">
        <v>116841</v>
      </c>
      <c r="I109" s="5">
        <v>45509</v>
      </c>
      <c r="J109" s="3" t="s">
        <v>22</v>
      </c>
      <c r="K109" s="3" t="s">
        <v>23</v>
      </c>
      <c r="L109" s="47">
        <f t="shared" si="3"/>
        <v>119855.41497599999</v>
      </c>
      <c r="M109" s="63">
        <f t="shared" si="2"/>
        <v>8.8687939199999996E-2</v>
      </c>
      <c r="N109" s="7">
        <v>35885</v>
      </c>
      <c r="O109" s="6" t="b">
        <v>1</v>
      </c>
      <c r="P109" s="6" t="b">
        <v>0</v>
      </c>
      <c r="Q109" s="6" t="s">
        <v>24</v>
      </c>
    </row>
    <row r="110" spans="1:17" x14ac:dyDescent="0.25">
      <c r="A110" s="3">
        <v>2008</v>
      </c>
      <c r="B110" s="3">
        <v>9</v>
      </c>
      <c r="C110" s="4" t="s">
        <v>54</v>
      </c>
      <c r="D110" s="4" t="s">
        <v>29</v>
      </c>
      <c r="E110" s="4" t="s">
        <v>34</v>
      </c>
      <c r="F110" s="4" t="s">
        <v>35</v>
      </c>
      <c r="G110" s="11" t="s">
        <v>21</v>
      </c>
      <c r="H110" s="5">
        <v>289.64</v>
      </c>
      <c r="I110" s="5">
        <v>131.19999999999999</v>
      </c>
      <c r="J110" s="3" t="s">
        <v>22</v>
      </c>
      <c r="K110" s="3" t="s">
        <v>23</v>
      </c>
      <c r="L110" s="47">
        <f t="shared" si="3"/>
        <v>345.53671679999997</v>
      </c>
      <c r="M110" s="63">
        <f t="shared" si="2"/>
        <v>2.5568256000000001E-4</v>
      </c>
      <c r="N110" s="7">
        <v>33970</v>
      </c>
      <c r="O110" s="6" t="b">
        <v>1</v>
      </c>
      <c r="P110" s="6" t="b">
        <v>0</v>
      </c>
      <c r="Q110" s="6" t="s">
        <v>24</v>
      </c>
    </row>
    <row r="111" spans="1:17" x14ac:dyDescent="0.25">
      <c r="A111" s="3">
        <v>2008</v>
      </c>
      <c r="B111" s="3">
        <v>9</v>
      </c>
      <c r="C111" s="4" t="s">
        <v>54</v>
      </c>
      <c r="D111" s="4" t="s">
        <v>29</v>
      </c>
      <c r="E111" s="4" t="s">
        <v>34</v>
      </c>
      <c r="F111" s="4" t="s">
        <v>37</v>
      </c>
      <c r="G111" s="11" t="s">
        <v>21</v>
      </c>
      <c r="H111" s="5">
        <v>87120.884999999995</v>
      </c>
      <c r="I111" s="5">
        <v>35464.400000000001</v>
      </c>
      <c r="J111" s="3" t="s">
        <v>22</v>
      </c>
      <c r="K111" s="3" t="s">
        <v>23</v>
      </c>
      <c r="L111" s="47">
        <f t="shared" si="3"/>
        <v>93401.313561600007</v>
      </c>
      <c r="M111" s="63">
        <f t="shared" si="2"/>
        <v>6.9113022720000014E-2</v>
      </c>
      <c r="N111" s="7">
        <v>33970</v>
      </c>
      <c r="O111" s="6" t="b">
        <v>1</v>
      </c>
      <c r="P111" s="6" t="b">
        <v>0</v>
      </c>
      <c r="Q111" s="6" t="s">
        <v>24</v>
      </c>
    </row>
    <row r="112" spans="1:17" x14ac:dyDescent="0.25">
      <c r="A112" s="3">
        <v>2008</v>
      </c>
      <c r="B112" s="3">
        <v>9</v>
      </c>
      <c r="C112" s="4" t="s">
        <v>54</v>
      </c>
      <c r="D112" s="4" t="s">
        <v>29</v>
      </c>
      <c r="E112" s="4" t="s">
        <v>34</v>
      </c>
      <c r="F112" s="4" t="s">
        <v>36</v>
      </c>
      <c r="G112" s="11" t="s">
        <v>21</v>
      </c>
      <c r="H112" s="5">
        <v>51273.96</v>
      </c>
      <c r="I112" s="5">
        <v>24459.200000000001</v>
      </c>
      <c r="J112" s="3" t="s">
        <v>22</v>
      </c>
      <c r="K112" s="3" t="s">
        <v>23</v>
      </c>
      <c r="L112" s="47">
        <f t="shared" si="3"/>
        <v>64417.314508799995</v>
      </c>
      <c r="M112" s="63">
        <f t="shared" si="2"/>
        <v>4.7666088960000005E-2</v>
      </c>
      <c r="N112" s="7">
        <v>33970</v>
      </c>
      <c r="O112" s="6" t="b">
        <v>1</v>
      </c>
      <c r="P112" s="6" t="b">
        <v>0</v>
      </c>
      <c r="Q112" s="6" t="s">
        <v>24</v>
      </c>
    </row>
    <row r="113" spans="1:17" x14ac:dyDescent="0.25">
      <c r="A113" s="3">
        <v>2008</v>
      </c>
      <c r="B113" s="3">
        <v>9</v>
      </c>
      <c r="C113" s="4" t="s">
        <v>54</v>
      </c>
      <c r="D113" s="4" t="s">
        <v>29</v>
      </c>
      <c r="E113" s="4" t="s">
        <v>34</v>
      </c>
      <c r="F113" s="4" t="s">
        <v>39</v>
      </c>
      <c r="G113" s="11" t="s">
        <v>21</v>
      </c>
      <c r="H113" s="5">
        <v>90824.054999999993</v>
      </c>
      <c r="I113" s="5">
        <v>38344.800000000003</v>
      </c>
      <c r="J113" s="3" t="s">
        <v>22</v>
      </c>
      <c r="K113" s="3" t="s">
        <v>23</v>
      </c>
      <c r="L113" s="47">
        <f t="shared" si="3"/>
        <v>100987.3193472</v>
      </c>
      <c r="M113" s="63">
        <f t="shared" si="2"/>
        <v>7.4726346240000019E-2</v>
      </c>
      <c r="N113" s="7">
        <v>33970</v>
      </c>
      <c r="O113" s="6" t="b">
        <v>1</v>
      </c>
      <c r="P113" s="6" t="b">
        <v>0</v>
      </c>
      <c r="Q113" s="6" t="s">
        <v>24</v>
      </c>
    </row>
    <row r="114" spans="1:17" x14ac:dyDescent="0.25">
      <c r="A114" s="3">
        <v>2008</v>
      </c>
      <c r="B114" s="3">
        <v>9</v>
      </c>
      <c r="C114" s="4" t="s">
        <v>54</v>
      </c>
      <c r="D114" s="4" t="s">
        <v>44</v>
      </c>
      <c r="E114" s="4" t="s">
        <v>45</v>
      </c>
      <c r="F114" s="4"/>
      <c r="G114" s="11" t="s">
        <v>21</v>
      </c>
      <c r="H114" s="5">
        <v>71675.94</v>
      </c>
      <c r="I114" s="5">
        <v>27236.857200000002</v>
      </c>
      <c r="J114" s="3" t="s">
        <v>22</v>
      </c>
      <c r="K114" s="3" t="s">
        <v>42</v>
      </c>
      <c r="L114" s="47">
        <f t="shared" si="3"/>
        <v>71732.730280780801</v>
      </c>
      <c r="M114" s="63">
        <f t="shared" si="2"/>
        <v>5.3079187311360014E-2</v>
      </c>
      <c r="N114" s="7">
        <v>25569</v>
      </c>
      <c r="O114" s="6" t="b">
        <v>1</v>
      </c>
      <c r="P114" s="6" t="b">
        <v>0</v>
      </c>
      <c r="Q114" s="6" t="s">
        <v>24</v>
      </c>
    </row>
    <row r="115" spans="1:17" x14ac:dyDescent="0.25">
      <c r="A115" s="3">
        <v>2008</v>
      </c>
      <c r="B115" s="3">
        <v>9</v>
      </c>
      <c r="C115" s="4" t="s">
        <v>54</v>
      </c>
      <c r="D115" s="4" t="s">
        <v>46</v>
      </c>
      <c r="E115" s="4" t="s">
        <v>47</v>
      </c>
      <c r="F115" s="4"/>
      <c r="G115" s="11" t="s">
        <v>21</v>
      </c>
      <c r="H115" s="5">
        <v>71817.87999999999</v>
      </c>
      <c r="I115" s="5">
        <v>25854.436799999996</v>
      </c>
      <c r="J115" s="3" t="s">
        <v>22</v>
      </c>
      <c r="K115" s="3" t="s">
        <v>42</v>
      </c>
      <c r="L115" s="47">
        <f t="shared" si="3"/>
        <v>68091.899440435183</v>
      </c>
      <c r="M115" s="63">
        <f t="shared" si="2"/>
        <v>5.0385126435839998E-2</v>
      </c>
      <c r="N115" s="7">
        <v>34700</v>
      </c>
      <c r="O115" s="6" t="b">
        <v>1</v>
      </c>
      <c r="P115" s="6" t="b">
        <v>0</v>
      </c>
      <c r="Q115" s="6" t="s">
        <v>24</v>
      </c>
    </row>
    <row r="116" spans="1:17" x14ac:dyDescent="0.25">
      <c r="A116" s="3">
        <v>2008</v>
      </c>
      <c r="B116" s="3">
        <v>9</v>
      </c>
      <c r="C116" s="4" t="s">
        <v>54</v>
      </c>
      <c r="D116" s="4" t="s">
        <v>46</v>
      </c>
      <c r="E116" s="4" t="s">
        <v>48</v>
      </c>
      <c r="F116" s="4"/>
      <c r="G116" s="11" t="s">
        <v>21</v>
      </c>
      <c r="H116" s="5">
        <v>99405.939999999988</v>
      </c>
      <c r="I116" s="5">
        <v>35786.138399999996</v>
      </c>
      <c r="J116" s="3" t="s">
        <v>22</v>
      </c>
      <c r="K116" s="3" t="s">
        <v>42</v>
      </c>
      <c r="L116" s="47">
        <f t="shared" si="3"/>
        <v>94248.664403097588</v>
      </c>
      <c r="M116" s="63">
        <f t="shared" si="2"/>
        <v>6.974002651392E-2</v>
      </c>
      <c r="N116" s="7">
        <v>35065</v>
      </c>
      <c r="O116" s="6" t="b">
        <v>1</v>
      </c>
      <c r="P116" s="6" t="b">
        <v>0</v>
      </c>
      <c r="Q116" s="6" t="s">
        <v>24</v>
      </c>
    </row>
    <row r="117" spans="1:17" x14ac:dyDescent="0.25">
      <c r="A117" s="3">
        <v>2008</v>
      </c>
      <c r="B117" s="3">
        <v>10</v>
      </c>
      <c r="C117" s="4" t="s">
        <v>55</v>
      </c>
      <c r="D117" s="4" t="s">
        <v>18</v>
      </c>
      <c r="E117" s="4" t="s">
        <v>19</v>
      </c>
      <c r="F117" s="4" t="s">
        <v>20</v>
      </c>
      <c r="G117" s="11" t="s">
        <v>21</v>
      </c>
      <c r="H117" s="5">
        <v>96349.47</v>
      </c>
      <c r="I117" s="5">
        <v>35784.6</v>
      </c>
      <c r="J117" s="3" t="s">
        <v>22</v>
      </c>
      <c r="K117" s="3" t="s">
        <v>23</v>
      </c>
      <c r="L117" s="47">
        <f t="shared" si="3"/>
        <v>94244.612774399997</v>
      </c>
      <c r="M117" s="63">
        <f t="shared" si="2"/>
        <v>6.9737028480000005E-2</v>
      </c>
      <c r="N117" s="7">
        <v>35527</v>
      </c>
      <c r="O117" s="6" t="b">
        <v>1</v>
      </c>
      <c r="P117" s="6" t="b">
        <v>0</v>
      </c>
      <c r="Q117" s="6" t="s">
        <v>24</v>
      </c>
    </row>
    <row r="118" spans="1:17" x14ac:dyDescent="0.25">
      <c r="A118" s="3">
        <v>2008</v>
      </c>
      <c r="B118" s="3">
        <v>10</v>
      </c>
      <c r="C118" s="4" t="s">
        <v>55</v>
      </c>
      <c r="D118" s="4" t="s">
        <v>18</v>
      </c>
      <c r="E118" s="4" t="s">
        <v>19</v>
      </c>
      <c r="F118" s="4" t="s">
        <v>25</v>
      </c>
      <c r="G118" s="11" t="s">
        <v>21</v>
      </c>
      <c r="H118" s="5">
        <v>91130.028999999995</v>
      </c>
      <c r="I118" s="5">
        <v>34221.699999999997</v>
      </c>
      <c r="J118" s="3" t="s">
        <v>22</v>
      </c>
      <c r="K118" s="3" t="s">
        <v>23</v>
      </c>
      <c r="L118" s="47">
        <f t="shared" si="3"/>
        <v>90128.459308799982</v>
      </c>
      <c r="M118" s="63">
        <f t="shared" si="2"/>
        <v>6.6691248959999991E-2</v>
      </c>
      <c r="N118" s="7">
        <v>35527</v>
      </c>
      <c r="O118" s="6" t="b">
        <v>1</v>
      </c>
      <c r="P118" s="6" t="b">
        <v>0</v>
      </c>
      <c r="Q118" s="6" t="s">
        <v>24</v>
      </c>
    </row>
    <row r="119" spans="1:17" x14ac:dyDescent="0.25">
      <c r="A119" s="3">
        <v>2008</v>
      </c>
      <c r="B119" s="3">
        <v>10</v>
      </c>
      <c r="C119" s="4" t="s">
        <v>55</v>
      </c>
      <c r="D119" s="4" t="s">
        <v>18</v>
      </c>
      <c r="E119" s="4" t="s">
        <v>41</v>
      </c>
      <c r="F119" s="4"/>
      <c r="G119" s="11" t="s">
        <v>21</v>
      </c>
      <c r="H119" s="5">
        <v>14686.244999999999</v>
      </c>
      <c r="I119" s="5">
        <v>6094.7916749999995</v>
      </c>
      <c r="J119" s="3" t="s">
        <v>22</v>
      </c>
      <c r="K119" s="3" t="s">
        <v>42</v>
      </c>
      <c r="L119" s="47">
        <f t="shared" si="3"/>
        <v>16051.633421947199</v>
      </c>
      <c r="M119" s="63">
        <f t="shared" si="2"/>
        <v>1.1877530016240001E-2</v>
      </c>
      <c r="N119" s="7">
        <v>23377</v>
      </c>
      <c r="O119" s="6" t="b">
        <v>1</v>
      </c>
      <c r="P119" s="6" t="b">
        <v>0</v>
      </c>
      <c r="Q119" s="6" t="s">
        <v>24</v>
      </c>
    </row>
    <row r="120" spans="1:17" x14ac:dyDescent="0.25">
      <c r="A120" s="3">
        <v>2008</v>
      </c>
      <c r="B120" s="3">
        <v>10</v>
      </c>
      <c r="C120" s="4" t="s">
        <v>55</v>
      </c>
      <c r="D120" s="4" t="s">
        <v>18</v>
      </c>
      <c r="E120" s="4" t="s">
        <v>43</v>
      </c>
      <c r="F120" s="4"/>
      <c r="G120" s="11" t="s">
        <v>21</v>
      </c>
      <c r="H120" s="5">
        <v>112473.564</v>
      </c>
      <c r="I120" s="5">
        <v>44652.004908000003</v>
      </c>
      <c r="J120" s="3" t="s">
        <v>22</v>
      </c>
      <c r="K120" s="3" t="s">
        <v>42</v>
      </c>
      <c r="L120" s="47">
        <f t="shared" si="3"/>
        <v>117598.37785402291</v>
      </c>
      <c r="M120" s="63">
        <f t="shared" si="2"/>
        <v>8.7017827164710418E-2</v>
      </c>
      <c r="N120" s="7">
        <v>28126</v>
      </c>
      <c r="O120" s="6" t="b">
        <v>1</v>
      </c>
      <c r="P120" s="6" t="b">
        <v>0</v>
      </c>
      <c r="Q120" s="6" t="s">
        <v>24</v>
      </c>
    </row>
    <row r="121" spans="1:17" x14ac:dyDescent="0.25">
      <c r="A121" s="3">
        <v>2008</v>
      </c>
      <c r="B121" s="3">
        <v>10</v>
      </c>
      <c r="C121" s="4" t="s">
        <v>55</v>
      </c>
      <c r="D121" s="4" t="s">
        <v>26</v>
      </c>
      <c r="E121" s="4" t="s">
        <v>27</v>
      </c>
      <c r="F121" s="4" t="s">
        <v>28</v>
      </c>
      <c r="G121" s="11" t="s">
        <v>21</v>
      </c>
      <c r="H121" s="5">
        <v>97807</v>
      </c>
      <c r="I121" s="5">
        <v>41043.599999999999</v>
      </c>
      <c r="J121" s="3" t="s">
        <v>22</v>
      </c>
      <c r="K121" s="3" t="s">
        <v>23</v>
      </c>
      <c r="L121" s="47">
        <f t="shared" si="3"/>
        <v>108095.05175039999</v>
      </c>
      <c r="M121" s="63">
        <f t="shared" si="2"/>
        <v>7.9985767680000014E-2</v>
      </c>
      <c r="N121" s="7">
        <v>34700</v>
      </c>
      <c r="O121" s="6" t="b">
        <v>1</v>
      </c>
      <c r="P121" s="6" t="b">
        <v>0</v>
      </c>
      <c r="Q121" s="6" t="s">
        <v>24</v>
      </c>
    </row>
    <row r="122" spans="1:17" x14ac:dyDescent="0.25">
      <c r="A122" s="3">
        <v>2008</v>
      </c>
      <c r="B122" s="3">
        <v>10</v>
      </c>
      <c r="C122" s="4" t="s">
        <v>55</v>
      </c>
      <c r="D122" s="4" t="s">
        <v>29</v>
      </c>
      <c r="E122" s="4" t="s">
        <v>30</v>
      </c>
      <c r="F122" s="4" t="s">
        <v>31</v>
      </c>
      <c r="G122" s="11" t="s">
        <v>32</v>
      </c>
      <c r="H122" s="5">
        <v>101425</v>
      </c>
      <c r="I122" s="5">
        <v>39506.300000000003</v>
      </c>
      <c r="J122" s="3" t="s">
        <v>22</v>
      </c>
      <c r="K122" s="3" t="s">
        <v>23</v>
      </c>
      <c r="L122" s="47">
        <f t="shared" si="3"/>
        <v>104046.32008320001</v>
      </c>
      <c r="M122" s="63">
        <f t="shared" si="2"/>
        <v>7.6989877440000021E-2</v>
      </c>
      <c r="N122" s="7">
        <v>35885</v>
      </c>
      <c r="O122" s="6" t="b">
        <v>1</v>
      </c>
      <c r="P122" s="6" t="b">
        <v>0</v>
      </c>
      <c r="Q122" s="6" t="s">
        <v>24</v>
      </c>
    </row>
    <row r="123" spans="1:17" x14ac:dyDescent="0.25">
      <c r="A123" s="3">
        <v>2008</v>
      </c>
      <c r="B123" s="3">
        <v>10</v>
      </c>
      <c r="C123" s="4" t="s">
        <v>55</v>
      </c>
      <c r="D123" s="4" t="s">
        <v>29</v>
      </c>
      <c r="E123" s="4" t="s">
        <v>30</v>
      </c>
      <c r="F123" s="4" t="s">
        <v>33</v>
      </c>
      <c r="G123" s="11" t="s">
        <v>32</v>
      </c>
      <c r="H123" s="5">
        <v>113059</v>
      </c>
      <c r="I123" s="5">
        <v>45890.2</v>
      </c>
      <c r="J123" s="3" t="s">
        <v>22</v>
      </c>
      <c r="K123" s="3" t="s">
        <v>23</v>
      </c>
      <c r="L123" s="47">
        <f t="shared" si="3"/>
        <v>120859.36769279998</v>
      </c>
      <c r="M123" s="63">
        <f t="shared" si="2"/>
        <v>8.9430821760000001E-2</v>
      </c>
      <c r="N123" s="7">
        <v>35885</v>
      </c>
      <c r="O123" s="6" t="b">
        <v>1</v>
      </c>
      <c r="P123" s="6" t="b">
        <v>0</v>
      </c>
      <c r="Q123" s="6" t="s">
        <v>24</v>
      </c>
    </row>
    <row r="124" spans="1:17" x14ac:dyDescent="0.25">
      <c r="A124" s="3">
        <v>2008</v>
      </c>
      <c r="B124" s="3">
        <v>10</v>
      </c>
      <c r="C124" s="4" t="s">
        <v>55</v>
      </c>
      <c r="D124" s="4" t="s">
        <v>29</v>
      </c>
      <c r="E124" s="4" t="s">
        <v>34</v>
      </c>
      <c r="F124" s="4" t="s">
        <v>39</v>
      </c>
      <c r="G124" s="11" t="s">
        <v>21</v>
      </c>
      <c r="H124" s="5">
        <v>70799.475000000006</v>
      </c>
      <c r="I124" s="5">
        <v>29915.8</v>
      </c>
      <c r="J124" s="3" t="s">
        <v>22</v>
      </c>
      <c r="K124" s="3" t="s">
        <v>23</v>
      </c>
      <c r="L124" s="47">
        <f t="shared" si="3"/>
        <v>78788.165491199994</v>
      </c>
      <c r="M124" s="63">
        <f t="shared" si="2"/>
        <v>5.8299911040000006E-2</v>
      </c>
      <c r="N124" s="7">
        <v>33970</v>
      </c>
      <c r="O124" s="6" t="b">
        <v>1</v>
      </c>
      <c r="P124" s="6" t="b">
        <v>0</v>
      </c>
      <c r="Q124" s="6" t="s">
        <v>24</v>
      </c>
    </row>
    <row r="125" spans="1:17" x14ac:dyDescent="0.25">
      <c r="A125" s="3">
        <v>2008</v>
      </c>
      <c r="B125" s="3">
        <v>10</v>
      </c>
      <c r="C125" s="4" t="s">
        <v>55</v>
      </c>
      <c r="D125" s="4" t="s">
        <v>29</v>
      </c>
      <c r="E125" s="4" t="s">
        <v>34</v>
      </c>
      <c r="F125" s="4" t="s">
        <v>37</v>
      </c>
      <c r="G125" s="11" t="s">
        <v>21</v>
      </c>
      <c r="H125" s="5">
        <v>88447.164999999994</v>
      </c>
      <c r="I125" s="5">
        <v>35999.4</v>
      </c>
      <c r="J125" s="3" t="s">
        <v>22</v>
      </c>
      <c r="K125" s="3" t="s">
        <v>23</v>
      </c>
      <c r="L125" s="47">
        <f t="shared" si="3"/>
        <v>94810.323801599996</v>
      </c>
      <c r="M125" s="63">
        <f t="shared" si="2"/>
        <v>7.0155630720000001E-2</v>
      </c>
      <c r="N125" s="7">
        <v>33970</v>
      </c>
      <c r="O125" s="6" t="b">
        <v>1</v>
      </c>
      <c r="P125" s="6" t="b">
        <v>0</v>
      </c>
      <c r="Q125" s="6" t="s">
        <v>24</v>
      </c>
    </row>
    <row r="126" spans="1:17" x14ac:dyDescent="0.25">
      <c r="A126" s="3">
        <v>2008</v>
      </c>
      <c r="B126" s="3">
        <v>10</v>
      </c>
      <c r="C126" s="4" t="s">
        <v>55</v>
      </c>
      <c r="D126" s="4" t="s">
        <v>29</v>
      </c>
      <c r="E126" s="4" t="s">
        <v>34</v>
      </c>
      <c r="F126" s="4" t="s">
        <v>36</v>
      </c>
      <c r="G126" s="11" t="s">
        <v>21</v>
      </c>
      <c r="H126" s="5">
        <v>56021.01</v>
      </c>
      <c r="I126" s="5">
        <v>26729.599999999999</v>
      </c>
      <c r="J126" s="3" t="s">
        <v>22</v>
      </c>
      <c r="K126" s="3" t="s">
        <v>23</v>
      </c>
      <c r="L126" s="47">
        <f t="shared" si="3"/>
        <v>70396.785254399991</v>
      </c>
      <c r="M126" s="63">
        <f t="shared" si="2"/>
        <v>5.2090644480000003E-2</v>
      </c>
      <c r="N126" s="7">
        <v>33970</v>
      </c>
      <c r="O126" s="6" t="b">
        <v>1</v>
      </c>
      <c r="P126" s="6" t="b">
        <v>0</v>
      </c>
      <c r="Q126" s="6" t="s">
        <v>24</v>
      </c>
    </row>
    <row r="127" spans="1:17" x14ac:dyDescent="0.25">
      <c r="A127" s="3">
        <v>2008</v>
      </c>
      <c r="B127" s="3">
        <v>10</v>
      </c>
      <c r="C127" s="4" t="s">
        <v>55</v>
      </c>
      <c r="D127" s="4" t="s">
        <v>29</v>
      </c>
      <c r="E127" s="4" t="s">
        <v>34</v>
      </c>
      <c r="F127" s="4" t="s">
        <v>35</v>
      </c>
      <c r="G127" s="11" t="s">
        <v>21</v>
      </c>
      <c r="H127" s="5">
        <v>53872.56</v>
      </c>
      <c r="I127" s="5">
        <v>24527.7</v>
      </c>
      <c r="J127" s="3" t="s">
        <v>22</v>
      </c>
      <c r="K127" s="3" t="s">
        <v>23</v>
      </c>
      <c r="L127" s="47">
        <f t="shared" si="3"/>
        <v>64597.720492799999</v>
      </c>
      <c r="M127" s="63">
        <f t="shared" si="2"/>
        <v>4.7799581760000008E-2</v>
      </c>
      <c r="N127" s="7">
        <v>33970</v>
      </c>
      <c r="O127" s="6" t="b">
        <v>1</v>
      </c>
      <c r="P127" s="6" t="b">
        <v>0</v>
      </c>
      <c r="Q127" s="6" t="s">
        <v>24</v>
      </c>
    </row>
    <row r="128" spans="1:17" x14ac:dyDescent="0.25">
      <c r="A128" s="3">
        <v>2008</v>
      </c>
      <c r="B128" s="3">
        <v>10</v>
      </c>
      <c r="C128" s="4" t="s">
        <v>55</v>
      </c>
      <c r="D128" s="4" t="s">
        <v>44</v>
      </c>
      <c r="E128" s="4" t="s">
        <v>45</v>
      </c>
      <c r="F128" s="4"/>
      <c r="G128" s="11" t="s">
        <v>21</v>
      </c>
      <c r="H128" s="5">
        <v>87079.72</v>
      </c>
      <c r="I128" s="5">
        <v>33090.293599999997</v>
      </c>
      <c r="J128" s="3" t="s">
        <v>22</v>
      </c>
      <c r="K128" s="3" t="s">
        <v>42</v>
      </c>
      <c r="L128" s="47">
        <f t="shared" si="3"/>
        <v>87148.715003750389</v>
      </c>
      <c r="M128" s="63">
        <f t="shared" si="2"/>
        <v>6.4486364167680013E-2</v>
      </c>
      <c r="N128" s="7">
        <v>25569</v>
      </c>
      <c r="O128" s="6" t="b">
        <v>1</v>
      </c>
      <c r="P128" s="6" t="b">
        <v>0</v>
      </c>
      <c r="Q128" s="6" t="s">
        <v>24</v>
      </c>
    </row>
    <row r="129" spans="1:17" x14ac:dyDescent="0.25">
      <c r="A129" s="3">
        <v>2008</v>
      </c>
      <c r="B129" s="3">
        <v>10</v>
      </c>
      <c r="C129" s="4" t="s">
        <v>55</v>
      </c>
      <c r="D129" s="4" t="s">
        <v>46</v>
      </c>
      <c r="E129" s="4" t="s">
        <v>47</v>
      </c>
      <c r="F129" s="4"/>
      <c r="G129" s="11" t="s">
        <v>21</v>
      </c>
      <c r="H129" s="5">
        <v>92023.18</v>
      </c>
      <c r="I129" s="5">
        <v>33128.344799999999</v>
      </c>
      <c r="J129" s="3" t="s">
        <v>22</v>
      </c>
      <c r="K129" s="3" t="s">
        <v>42</v>
      </c>
      <c r="L129" s="47">
        <f t="shared" si="3"/>
        <v>87248.929079347188</v>
      </c>
      <c r="M129" s="63">
        <f t="shared" si="2"/>
        <v>6.4560518346240006E-2</v>
      </c>
      <c r="N129" s="7">
        <v>34700</v>
      </c>
      <c r="O129" s="6" t="b">
        <v>1</v>
      </c>
      <c r="P129" s="6" t="b">
        <v>0</v>
      </c>
      <c r="Q129" s="6" t="s">
        <v>24</v>
      </c>
    </row>
    <row r="130" spans="1:17" x14ac:dyDescent="0.25">
      <c r="A130" s="3">
        <v>2008</v>
      </c>
      <c r="B130" s="3">
        <v>10</v>
      </c>
      <c r="C130" s="4" t="s">
        <v>55</v>
      </c>
      <c r="D130" s="4" t="s">
        <v>46</v>
      </c>
      <c r="E130" s="4" t="s">
        <v>48</v>
      </c>
      <c r="F130" s="4"/>
      <c r="G130" s="11" t="s">
        <v>21</v>
      </c>
      <c r="H130" s="5">
        <v>97672.579999999987</v>
      </c>
      <c r="I130" s="5">
        <v>35162.128799999991</v>
      </c>
      <c r="J130" s="3" t="s">
        <v>22</v>
      </c>
      <c r="K130" s="3" t="s">
        <v>42</v>
      </c>
      <c r="L130" s="47">
        <f t="shared" si="3"/>
        <v>92605.232783923173</v>
      </c>
      <c r="M130" s="63">
        <f t="shared" ref="M130:M193" si="4">I130*0.02784*0.07/1000</f>
        <v>6.8523956605439987E-2</v>
      </c>
      <c r="N130" s="7">
        <v>35065</v>
      </c>
      <c r="O130" s="6" t="b">
        <v>1</v>
      </c>
      <c r="P130" s="6" t="b">
        <v>0</v>
      </c>
      <c r="Q130" s="6" t="s">
        <v>24</v>
      </c>
    </row>
    <row r="131" spans="1:17" x14ac:dyDescent="0.25">
      <c r="A131" s="3">
        <v>2008</v>
      </c>
      <c r="B131" s="3">
        <v>11</v>
      </c>
      <c r="C131" s="4" t="s">
        <v>56</v>
      </c>
      <c r="D131" s="4" t="s">
        <v>18</v>
      </c>
      <c r="E131" s="4" t="s">
        <v>19</v>
      </c>
      <c r="F131" s="4" t="s">
        <v>25</v>
      </c>
      <c r="G131" s="11" t="s">
        <v>21</v>
      </c>
      <c r="H131" s="5">
        <v>88775.648000000001</v>
      </c>
      <c r="I131" s="5">
        <v>33291.9</v>
      </c>
      <c r="J131" s="3" t="s">
        <v>22</v>
      </c>
      <c r="K131" s="3" t="s">
        <v>23</v>
      </c>
      <c r="L131" s="47">
        <f t="shared" ref="L131:L194" si="5">I131*0.02784*94.6</f>
        <v>87679.678521599999</v>
      </c>
      <c r="M131" s="63">
        <f t="shared" si="4"/>
        <v>6.4879254720000001E-2</v>
      </c>
      <c r="N131" s="7">
        <v>35527</v>
      </c>
      <c r="O131" s="6" t="b">
        <v>1</v>
      </c>
      <c r="P131" s="6" t="b">
        <v>0</v>
      </c>
      <c r="Q131" s="6" t="s">
        <v>24</v>
      </c>
    </row>
    <row r="132" spans="1:17" x14ac:dyDescent="0.25">
      <c r="A132" s="3">
        <v>2008</v>
      </c>
      <c r="B132" s="3">
        <v>11</v>
      </c>
      <c r="C132" s="4" t="s">
        <v>56</v>
      </c>
      <c r="D132" s="4" t="s">
        <v>18</v>
      </c>
      <c r="E132" s="4" t="s">
        <v>19</v>
      </c>
      <c r="F132" s="4" t="s">
        <v>20</v>
      </c>
      <c r="G132" s="11" t="s">
        <v>21</v>
      </c>
      <c r="H132" s="5">
        <v>93023.5</v>
      </c>
      <c r="I132" s="5">
        <v>34554.199999999997</v>
      </c>
      <c r="J132" s="3" t="s">
        <v>22</v>
      </c>
      <c r="K132" s="3" t="s">
        <v>23</v>
      </c>
      <c r="L132" s="47">
        <f t="shared" si="5"/>
        <v>91004.152588799989</v>
      </c>
      <c r="M132" s="63">
        <f t="shared" si="4"/>
        <v>6.7339224959999999E-2</v>
      </c>
      <c r="N132" s="7">
        <v>35527</v>
      </c>
      <c r="O132" s="6" t="b">
        <v>1</v>
      </c>
      <c r="P132" s="6" t="b">
        <v>0</v>
      </c>
      <c r="Q132" s="6" t="s">
        <v>24</v>
      </c>
    </row>
    <row r="133" spans="1:17" x14ac:dyDescent="0.25">
      <c r="A133" s="3">
        <v>2008</v>
      </c>
      <c r="B133" s="3">
        <v>11</v>
      </c>
      <c r="C133" s="4" t="s">
        <v>56</v>
      </c>
      <c r="D133" s="4" t="s">
        <v>18</v>
      </c>
      <c r="E133" s="4" t="s">
        <v>41</v>
      </c>
      <c r="F133" s="4"/>
      <c r="G133" s="11" t="s">
        <v>21</v>
      </c>
      <c r="H133" s="5">
        <v>80995.95</v>
      </c>
      <c r="I133" s="5">
        <v>33613.31925</v>
      </c>
      <c r="J133" s="3" t="s">
        <v>22</v>
      </c>
      <c r="K133" s="3" t="s">
        <v>42</v>
      </c>
      <c r="L133" s="47">
        <f t="shared" si="5"/>
        <v>88526.188829231993</v>
      </c>
      <c r="M133" s="63">
        <f t="shared" si="4"/>
        <v>6.5505636554400018E-2</v>
      </c>
      <c r="N133" s="7">
        <v>23377</v>
      </c>
      <c r="O133" s="6" t="b">
        <v>1</v>
      </c>
      <c r="P133" s="6" t="b">
        <v>0</v>
      </c>
      <c r="Q133" s="6" t="s">
        <v>24</v>
      </c>
    </row>
    <row r="134" spans="1:17" x14ac:dyDescent="0.25">
      <c r="A134" s="3">
        <v>2008</v>
      </c>
      <c r="B134" s="3">
        <v>11</v>
      </c>
      <c r="C134" s="4" t="s">
        <v>56</v>
      </c>
      <c r="D134" s="4" t="s">
        <v>18</v>
      </c>
      <c r="E134" s="4" t="s">
        <v>43</v>
      </c>
      <c r="F134" s="4"/>
      <c r="G134" s="11" t="s">
        <v>21</v>
      </c>
      <c r="H134" s="5">
        <v>86144.76</v>
      </c>
      <c r="I134" s="5">
        <v>34199.469720000001</v>
      </c>
      <c r="J134" s="3" t="s">
        <v>22</v>
      </c>
      <c r="K134" s="3" t="s">
        <v>42</v>
      </c>
      <c r="L134" s="47">
        <f t="shared" si="5"/>
        <v>90069.912220654078</v>
      </c>
      <c r="M134" s="63">
        <f t="shared" si="4"/>
        <v>6.6647926590336012E-2</v>
      </c>
      <c r="N134" s="7">
        <v>28126</v>
      </c>
      <c r="O134" s="6" t="b">
        <v>1</v>
      </c>
      <c r="P134" s="6" t="b">
        <v>0</v>
      </c>
      <c r="Q134" s="6" t="s">
        <v>24</v>
      </c>
    </row>
    <row r="135" spans="1:17" x14ac:dyDescent="0.25">
      <c r="A135" s="3">
        <v>2008</v>
      </c>
      <c r="B135" s="3">
        <v>11</v>
      </c>
      <c r="C135" s="4" t="s">
        <v>56</v>
      </c>
      <c r="D135" s="4" t="s">
        <v>26</v>
      </c>
      <c r="E135" s="4" t="s">
        <v>27</v>
      </c>
      <c r="F135" s="4" t="s">
        <v>28</v>
      </c>
      <c r="G135" s="11" t="s">
        <v>21</v>
      </c>
      <c r="H135" s="5">
        <v>3091</v>
      </c>
      <c r="I135" s="5">
        <v>1299.9000000000001</v>
      </c>
      <c r="J135" s="3" t="s">
        <v>22</v>
      </c>
      <c r="K135" s="3" t="s">
        <v>23</v>
      </c>
      <c r="L135" s="47">
        <f t="shared" si="5"/>
        <v>3423.4998335999999</v>
      </c>
      <c r="M135" s="63">
        <f t="shared" si="4"/>
        <v>2.5332451200000008E-3</v>
      </c>
      <c r="N135" s="7">
        <v>34700</v>
      </c>
      <c r="O135" s="6" t="b">
        <v>1</v>
      </c>
      <c r="P135" s="6" t="b">
        <v>0</v>
      </c>
      <c r="Q135" s="6" t="s">
        <v>24</v>
      </c>
    </row>
    <row r="136" spans="1:17" x14ac:dyDescent="0.25">
      <c r="A136" s="3">
        <v>2008</v>
      </c>
      <c r="B136" s="3">
        <v>11</v>
      </c>
      <c r="C136" s="4" t="s">
        <v>56</v>
      </c>
      <c r="D136" s="4" t="s">
        <v>29</v>
      </c>
      <c r="E136" s="4" t="s">
        <v>30</v>
      </c>
      <c r="F136" s="4" t="s">
        <v>33</v>
      </c>
      <c r="G136" s="11" t="s">
        <v>32</v>
      </c>
      <c r="H136" s="5">
        <v>107198</v>
      </c>
      <c r="I136" s="5">
        <v>43515.4</v>
      </c>
      <c r="J136" s="3" t="s">
        <v>22</v>
      </c>
      <c r="K136" s="3" t="s">
        <v>23</v>
      </c>
      <c r="L136" s="47">
        <f t="shared" si="5"/>
        <v>114604.94242559999</v>
      </c>
      <c r="M136" s="63">
        <f t="shared" si="4"/>
        <v>8.4802811520000007E-2</v>
      </c>
      <c r="N136" s="7">
        <v>35885</v>
      </c>
      <c r="O136" s="6" t="b">
        <v>1</v>
      </c>
      <c r="P136" s="6" t="b">
        <v>0</v>
      </c>
      <c r="Q136" s="6" t="s">
        <v>24</v>
      </c>
    </row>
    <row r="137" spans="1:17" x14ac:dyDescent="0.25">
      <c r="A137" s="3">
        <v>2008</v>
      </c>
      <c r="B137" s="3">
        <v>11</v>
      </c>
      <c r="C137" s="4" t="s">
        <v>56</v>
      </c>
      <c r="D137" s="4" t="s">
        <v>29</v>
      </c>
      <c r="E137" s="4" t="s">
        <v>30</v>
      </c>
      <c r="F137" s="4" t="s">
        <v>31</v>
      </c>
      <c r="G137" s="11" t="s">
        <v>32</v>
      </c>
      <c r="H137" s="5">
        <v>116677</v>
      </c>
      <c r="I137" s="5">
        <v>45445</v>
      </c>
      <c r="J137" s="3" t="s">
        <v>22</v>
      </c>
      <c r="K137" s="3" t="s">
        <v>23</v>
      </c>
      <c r="L137" s="47">
        <f t="shared" si="5"/>
        <v>119686.86047999999</v>
      </c>
      <c r="M137" s="63">
        <f t="shared" si="4"/>
        <v>8.8563216E-2</v>
      </c>
      <c r="N137" s="7">
        <v>35885</v>
      </c>
      <c r="O137" s="6" t="b">
        <v>1</v>
      </c>
      <c r="P137" s="6" t="b">
        <v>0</v>
      </c>
      <c r="Q137" s="6" t="s">
        <v>24</v>
      </c>
    </row>
    <row r="138" spans="1:17" x14ac:dyDescent="0.25">
      <c r="A138" s="3">
        <v>2008</v>
      </c>
      <c r="B138" s="3">
        <v>11</v>
      </c>
      <c r="C138" s="4" t="s">
        <v>56</v>
      </c>
      <c r="D138" s="4" t="s">
        <v>29</v>
      </c>
      <c r="E138" s="4" t="s">
        <v>34</v>
      </c>
      <c r="F138" s="4" t="s">
        <v>39</v>
      </c>
      <c r="G138" s="11" t="s">
        <v>21</v>
      </c>
      <c r="H138" s="5">
        <v>90077.085000000006</v>
      </c>
      <c r="I138" s="5">
        <v>38039.5</v>
      </c>
      <c r="J138" s="3" t="s">
        <v>22</v>
      </c>
      <c r="K138" s="3" t="s">
        <v>23</v>
      </c>
      <c r="L138" s="47">
        <f t="shared" si="5"/>
        <v>100183.261728</v>
      </c>
      <c r="M138" s="63">
        <f t="shared" si="4"/>
        <v>7.4131377600000006E-2</v>
      </c>
      <c r="N138" s="7">
        <v>33970</v>
      </c>
      <c r="O138" s="6" t="b">
        <v>1</v>
      </c>
      <c r="P138" s="6" t="b">
        <v>0</v>
      </c>
      <c r="Q138" s="6" t="s">
        <v>24</v>
      </c>
    </row>
    <row r="139" spans="1:17" x14ac:dyDescent="0.25">
      <c r="A139" s="3">
        <v>2008</v>
      </c>
      <c r="B139" s="3">
        <v>11</v>
      </c>
      <c r="C139" s="4" t="s">
        <v>56</v>
      </c>
      <c r="D139" s="4" t="s">
        <v>29</v>
      </c>
      <c r="E139" s="4" t="s">
        <v>34</v>
      </c>
      <c r="F139" s="4" t="s">
        <v>36</v>
      </c>
      <c r="G139" s="11" t="s">
        <v>21</v>
      </c>
      <c r="H139" s="5">
        <v>54322.44</v>
      </c>
      <c r="I139" s="5">
        <v>25919.5</v>
      </c>
      <c r="J139" s="3" t="s">
        <v>22</v>
      </c>
      <c r="K139" s="3" t="s">
        <v>23</v>
      </c>
      <c r="L139" s="47">
        <f t="shared" si="5"/>
        <v>68263.254048000003</v>
      </c>
      <c r="M139" s="63">
        <f t="shared" si="4"/>
        <v>5.0511921600000009E-2</v>
      </c>
      <c r="N139" s="7">
        <v>33970</v>
      </c>
      <c r="O139" s="6" t="b">
        <v>1</v>
      </c>
      <c r="P139" s="6" t="b">
        <v>0</v>
      </c>
      <c r="Q139" s="6" t="s">
        <v>24</v>
      </c>
    </row>
    <row r="140" spans="1:17" x14ac:dyDescent="0.25">
      <c r="A140" s="3">
        <v>2008</v>
      </c>
      <c r="B140" s="3">
        <v>11</v>
      </c>
      <c r="C140" s="4" t="s">
        <v>56</v>
      </c>
      <c r="D140" s="4" t="s">
        <v>29</v>
      </c>
      <c r="E140" s="4" t="s">
        <v>34</v>
      </c>
      <c r="F140" s="4" t="s">
        <v>35</v>
      </c>
      <c r="G140" s="11" t="s">
        <v>21</v>
      </c>
      <c r="H140" s="5">
        <v>50639.22</v>
      </c>
      <c r="I140" s="5">
        <v>23054.799999999999</v>
      </c>
      <c r="J140" s="3" t="s">
        <v>22</v>
      </c>
      <c r="K140" s="3" t="s">
        <v>23</v>
      </c>
      <c r="L140" s="47">
        <f t="shared" si="5"/>
        <v>60718.596787199996</v>
      </c>
      <c r="M140" s="63">
        <f t="shared" si="4"/>
        <v>4.4929194240000012E-2</v>
      </c>
      <c r="N140" s="7">
        <v>33970</v>
      </c>
      <c r="O140" s="6" t="b">
        <v>1</v>
      </c>
      <c r="P140" s="6" t="b">
        <v>0</v>
      </c>
      <c r="Q140" s="6" t="s">
        <v>24</v>
      </c>
    </row>
    <row r="141" spans="1:17" x14ac:dyDescent="0.25">
      <c r="A141" s="3">
        <v>2008</v>
      </c>
      <c r="B141" s="3">
        <v>11</v>
      </c>
      <c r="C141" s="4" t="s">
        <v>56</v>
      </c>
      <c r="D141" s="4" t="s">
        <v>29</v>
      </c>
      <c r="E141" s="4" t="s">
        <v>34</v>
      </c>
      <c r="F141" s="4" t="s">
        <v>37</v>
      </c>
      <c r="G141" s="11" t="s">
        <v>21</v>
      </c>
      <c r="H141" s="5">
        <v>87159.27</v>
      </c>
      <c r="I141" s="5">
        <v>35478.699999999997</v>
      </c>
      <c r="J141" s="3" t="s">
        <v>22</v>
      </c>
      <c r="K141" s="3" t="s">
        <v>23</v>
      </c>
      <c r="L141" s="47">
        <f t="shared" si="5"/>
        <v>93438.974956799997</v>
      </c>
      <c r="M141" s="63">
        <f t="shared" si="4"/>
        <v>6.9140890560000001E-2</v>
      </c>
      <c r="N141" s="7">
        <v>33970</v>
      </c>
      <c r="O141" s="6" t="b">
        <v>1</v>
      </c>
      <c r="P141" s="6" t="b">
        <v>0</v>
      </c>
      <c r="Q141" s="6" t="s">
        <v>24</v>
      </c>
    </row>
    <row r="142" spans="1:17" x14ac:dyDescent="0.25">
      <c r="A142" s="3">
        <v>2008</v>
      </c>
      <c r="B142" s="3">
        <v>11</v>
      </c>
      <c r="C142" s="4" t="s">
        <v>56</v>
      </c>
      <c r="D142" s="4" t="s">
        <v>44</v>
      </c>
      <c r="E142" s="4" t="s">
        <v>45</v>
      </c>
      <c r="F142" s="4"/>
      <c r="G142" s="11" t="s">
        <v>21</v>
      </c>
      <c r="H142" s="5">
        <v>14315.259999999998</v>
      </c>
      <c r="I142" s="5">
        <v>5439.7987999999996</v>
      </c>
      <c r="J142" s="3" t="s">
        <v>22</v>
      </c>
      <c r="K142" s="3" t="s">
        <v>42</v>
      </c>
      <c r="L142" s="47">
        <f t="shared" si="5"/>
        <v>14326.602266803198</v>
      </c>
      <c r="M142" s="63">
        <f t="shared" si="4"/>
        <v>1.060107990144E-2</v>
      </c>
      <c r="N142" s="7">
        <v>25569</v>
      </c>
      <c r="O142" s="6" t="b">
        <v>1</v>
      </c>
      <c r="P142" s="6" t="b">
        <v>0</v>
      </c>
      <c r="Q142" s="6" t="s">
        <v>24</v>
      </c>
    </row>
    <row r="143" spans="1:17" x14ac:dyDescent="0.25">
      <c r="A143" s="3">
        <v>2008</v>
      </c>
      <c r="B143" s="3">
        <v>11</v>
      </c>
      <c r="C143" s="4" t="s">
        <v>56</v>
      </c>
      <c r="D143" s="4" t="s">
        <v>46</v>
      </c>
      <c r="E143" s="4" t="s">
        <v>47</v>
      </c>
      <c r="F143" s="4"/>
      <c r="G143" s="11" t="s">
        <v>21</v>
      </c>
      <c r="H143" s="5">
        <v>101417.54</v>
      </c>
      <c r="I143" s="5">
        <v>36510.314399999996</v>
      </c>
      <c r="J143" s="3" t="s">
        <v>22</v>
      </c>
      <c r="K143" s="3" t="s">
        <v>42</v>
      </c>
      <c r="L143" s="47">
        <f t="shared" si="5"/>
        <v>96155.900663961584</v>
      </c>
      <c r="M143" s="63">
        <f t="shared" si="4"/>
        <v>7.1151300702720008E-2</v>
      </c>
      <c r="N143" s="7">
        <v>34700</v>
      </c>
      <c r="O143" s="6" t="b">
        <v>1</v>
      </c>
      <c r="P143" s="6" t="b">
        <v>0</v>
      </c>
      <c r="Q143" s="6" t="s">
        <v>24</v>
      </c>
    </row>
    <row r="144" spans="1:17" x14ac:dyDescent="0.25">
      <c r="A144" s="3">
        <v>2008</v>
      </c>
      <c r="B144" s="3">
        <v>11</v>
      </c>
      <c r="C144" s="4" t="s">
        <v>56</v>
      </c>
      <c r="D144" s="4" t="s">
        <v>46</v>
      </c>
      <c r="E144" s="4" t="s">
        <v>48</v>
      </c>
      <c r="F144" s="4"/>
      <c r="G144" s="11" t="s">
        <v>21</v>
      </c>
      <c r="H144" s="5">
        <v>98811.86</v>
      </c>
      <c r="I144" s="5">
        <v>35572.2696</v>
      </c>
      <c r="J144" s="3" t="s">
        <v>22</v>
      </c>
      <c r="K144" s="3" t="s">
        <v>42</v>
      </c>
      <c r="L144" s="47">
        <f t="shared" si="5"/>
        <v>93685.405843814384</v>
      </c>
      <c r="M144" s="63">
        <f t="shared" si="4"/>
        <v>6.9323238996480005E-2</v>
      </c>
      <c r="N144" s="7">
        <v>35065</v>
      </c>
      <c r="O144" s="6" t="b">
        <v>1</v>
      </c>
      <c r="P144" s="6" t="b">
        <v>0</v>
      </c>
      <c r="Q144" s="6" t="s">
        <v>24</v>
      </c>
    </row>
    <row r="145" spans="1:17" x14ac:dyDescent="0.25">
      <c r="A145" s="3">
        <v>2008</v>
      </c>
      <c r="B145" s="3">
        <v>12</v>
      </c>
      <c r="C145" s="4" t="s">
        <v>57</v>
      </c>
      <c r="D145" s="4" t="s">
        <v>18</v>
      </c>
      <c r="E145" s="4" t="s">
        <v>19</v>
      </c>
      <c r="F145" s="4" t="s">
        <v>20</v>
      </c>
      <c r="G145" s="11" t="s">
        <v>21</v>
      </c>
      <c r="H145" s="5">
        <v>94996.84</v>
      </c>
      <c r="I145" s="5">
        <v>35315.5</v>
      </c>
      <c r="J145" s="3" t="s">
        <v>22</v>
      </c>
      <c r="K145" s="3" t="s">
        <v>23</v>
      </c>
      <c r="L145" s="47">
        <f t="shared" si="5"/>
        <v>93009.160992000005</v>
      </c>
      <c r="M145" s="63">
        <f t="shared" si="4"/>
        <v>6.8822846399999998E-2</v>
      </c>
      <c r="N145" s="7">
        <v>35527</v>
      </c>
      <c r="O145" s="6" t="b">
        <v>1</v>
      </c>
      <c r="P145" s="6" t="b">
        <v>0</v>
      </c>
      <c r="Q145" s="6" t="s">
        <v>24</v>
      </c>
    </row>
    <row r="146" spans="1:17" x14ac:dyDescent="0.25">
      <c r="A146" s="3">
        <v>2008</v>
      </c>
      <c r="B146" s="3">
        <v>12</v>
      </c>
      <c r="C146" s="4" t="s">
        <v>57</v>
      </c>
      <c r="D146" s="4" t="s">
        <v>18</v>
      </c>
      <c r="E146" s="4" t="s">
        <v>19</v>
      </c>
      <c r="F146" s="4" t="s">
        <v>25</v>
      </c>
      <c r="G146" s="11" t="s">
        <v>21</v>
      </c>
      <c r="H146" s="5">
        <v>93197.27</v>
      </c>
      <c r="I146" s="5">
        <v>34951.1</v>
      </c>
      <c r="J146" s="3" t="s">
        <v>22</v>
      </c>
      <c r="K146" s="3" t="s">
        <v>23</v>
      </c>
      <c r="L146" s="47">
        <f t="shared" si="5"/>
        <v>92049.453830399987</v>
      </c>
      <c r="M146" s="63">
        <f t="shared" si="4"/>
        <v>6.8112703679999997E-2</v>
      </c>
      <c r="N146" s="7">
        <v>35527</v>
      </c>
      <c r="O146" s="6" t="b">
        <v>1</v>
      </c>
      <c r="P146" s="6" t="b">
        <v>0</v>
      </c>
      <c r="Q146" s="6" t="s">
        <v>24</v>
      </c>
    </row>
    <row r="147" spans="1:17" x14ac:dyDescent="0.25">
      <c r="A147" s="3">
        <v>2008</v>
      </c>
      <c r="B147" s="3">
        <v>12</v>
      </c>
      <c r="C147" s="4" t="s">
        <v>57</v>
      </c>
      <c r="D147" s="4" t="s">
        <v>18</v>
      </c>
      <c r="E147" s="4" t="s">
        <v>41</v>
      </c>
      <c r="F147" s="4"/>
      <c r="G147" s="11" t="s">
        <v>21</v>
      </c>
      <c r="H147" s="5">
        <v>83815.83</v>
      </c>
      <c r="I147" s="5">
        <v>34783.569449999995</v>
      </c>
      <c r="J147" s="3" t="s">
        <v>22</v>
      </c>
      <c r="K147" s="3" t="s">
        <v>42</v>
      </c>
      <c r="L147" s="47">
        <f t="shared" si="5"/>
        <v>91608.234651964784</v>
      </c>
      <c r="M147" s="63">
        <f t="shared" si="4"/>
        <v>6.7786220144159998E-2</v>
      </c>
      <c r="N147" s="7">
        <v>23377</v>
      </c>
      <c r="O147" s="6" t="b">
        <v>1</v>
      </c>
      <c r="P147" s="6" t="b">
        <v>0</v>
      </c>
      <c r="Q147" s="6" t="s">
        <v>24</v>
      </c>
    </row>
    <row r="148" spans="1:17" x14ac:dyDescent="0.25">
      <c r="A148" s="3">
        <v>2008</v>
      </c>
      <c r="B148" s="3">
        <v>12</v>
      </c>
      <c r="C148" s="4" t="s">
        <v>57</v>
      </c>
      <c r="D148" s="4" t="s">
        <v>18</v>
      </c>
      <c r="E148" s="4" t="s">
        <v>43</v>
      </c>
      <c r="F148" s="4"/>
      <c r="G148" s="11" t="s">
        <v>21</v>
      </c>
      <c r="H148" s="5">
        <v>82485.48</v>
      </c>
      <c r="I148" s="5">
        <v>32746.735560000001</v>
      </c>
      <c r="J148" s="3" t="s">
        <v>22</v>
      </c>
      <c r="K148" s="3" t="s">
        <v>42</v>
      </c>
      <c r="L148" s="47">
        <f t="shared" si="5"/>
        <v>86243.898561891838</v>
      </c>
      <c r="M148" s="63">
        <f t="shared" si="4"/>
        <v>6.3816838259328004E-2</v>
      </c>
      <c r="N148" s="7">
        <v>28126</v>
      </c>
      <c r="O148" s="6" t="b">
        <v>1</v>
      </c>
      <c r="P148" s="6" t="b">
        <v>0</v>
      </c>
      <c r="Q148" s="6" t="s">
        <v>24</v>
      </c>
    </row>
    <row r="149" spans="1:17" x14ac:dyDescent="0.25">
      <c r="A149" s="3">
        <v>2008</v>
      </c>
      <c r="B149" s="3">
        <v>12</v>
      </c>
      <c r="C149" s="4" t="s">
        <v>57</v>
      </c>
      <c r="D149" s="4" t="s">
        <v>29</v>
      </c>
      <c r="E149" s="4" t="s">
        <v>30</v>
      </c>
      <c r="F149" s="4" t="s">
        <v>33</v>
      </c>
      <c r="G149" s="11" t="s">
        <v>32</v>
      </c>
      <c r="H149" s="5">
        <v>109691</v>
      </c>
      <c r="I149" s="5">
        <v>44510</v>
      </c>
      <c r="J149" s="3" t="s">
        <v>22</v>
      </c>
      <c r="K149" s="3" t="s">
        <v>23</v>
      </c>
      <c r="L149" s="47">
        <f t="shared" si="5"/>
        <v>117224.38463999999</v>
      </c>
      <c r="M149" s="63">
        <f t="shared" si="4"/>
        <v>8.6741088000000008E-2</v>
      </c>
      <c r="N149" s="7">
        <v>35885</v>
      </c>
      <c r="O149" s="6" t="b">
        <v>1</v>
      </c>
      <c r="P149" s="6" t="b">
        <v>0</v>
      </c>
      <c r="Q149" s="6" t="s">
        <v>24</v>
      </c>
    </row>
    <row r="150" spans="1:17" x14ac:dyDescent="0.25">
      <c r="A150" s="3">
        <v>2008</v>
      </c>
      <c r="B150" s="3">
        <v>12</v>
      </c>
      <c r="C150" s="4" t="s">
        <v>57</v>
      </c>
      <c r="D150" s="4" t="s">
        <v>29</v>
      </c>
      <c r="E150" s="4" t="s">
        <v>30</v>
      </c>
      <c r="F150" s="4" t="s">
        <v>31</v>
      </c>
      <c r="G150" s="11" t="s">
        <v>32</v>
      </c>
      <c r="H150" s="5">
        <v>119718</v>
      </c>
      <c r="I150" s="5">
        <v>46622.7</v>
      </c>
      <c r="J150" s="3" t="s">
        <v>22</v>
      </c>
      <c r="K150" s="3" t="s">
        <v>23</v>
      </c>
      <c r="L150" s="47">
        <f t="shared" si="5"/>
        <v>122788.52657279999</v>
      </c>
      <c r="M150" s="63">
        <f t="shared" si="4"/>
        <v>9.0858317760000001E-2</v>
      </c>
      <c r="N150" s="7">
        <v>35885</v>
      </c>
      <c r="O150" s="6" t="b">
        <v>1</v>
      </c>
      <c r="P150" s="6" t="b">
        <v>0</v>
      </c>
      <c r="Q150" s="6" t="s">
        <v>24</v>
      </c>
    </row>
    <row r="151" spans="1:17" x14ac:dyDescent="0.25">
      <c r="A151" s="3">
        <v>2008</v>
      </c>
      <c r="B151" s="3">
        <v>12</v>
      </c>
      <c r="C151" s="4" t="s">
        <v>57</v>
      </c>
      <c r="D151" s="4" t="s">
        <v>29</v>
      </c>
      <c r="E151" s="4" t="s">
        <v>34</v>
      </c>
      <c r="F151" s="4" t="s">
        <v>39</v>
      </c>
      <c r="G151" s="11" t="s">
        <v>21</v>
      </c>
      <c r="H151" s="5">
        <v>68820.815000000002</v>
      </c>
      <c r="I151" s="5">
        <v>29159.8</v>
      </c>
      <c r="J151" s="3" t="s">
        <v>22</v>
      </c>
      <c r="K151" s="3" t="s">
        <v>23</v>
      </c>
      <c r="L151" s="47">
        <f t="shared" si="5"/>
        <v>76797.115507199997</v>
      </c>
      <c r="M151" s="63">
        <f t="shared" si="4"/>
        <v>5.6826618240000001E-2</v>
      </c>
      <c r="N151" s="7">
        <v>33970</v>
      </c>
      <c r="O151" s="6" t="b">
        <v>1</v>
      </c>
      <c r="P151" s="6" t="b">
        <v>0</v>
      </c>
      <c r="Q151" s="6" t="s">
        <v>24</v>
      </c>
    </row>
    <row r="152" spans="1:17" x14ac:dyDescent="0.25">
      <c r="A152" s="3">
        <v>2008</v>
      </c>
      <c r="B152" s="3">
        <v>12</v>
      </c>
      <c r="C152" s="4" t="s">
        <v>57</v>
      </c>
      <c r="D152" s="4" t="s">
        <v>29</v>
      </c>
      <c r="E152" s="4" t="s">
        <v>34</v>
      </c>
      <c r="F152" s="4" t="s">
        <v>36</v>
      </c>
      <c r="G152" s="11" t="s">
        <v>21</v>
      </c>
      <c r="H152" s="5">
        <v>53343.6</v>
      </c>
      <c r="I152" s="5">
        <v>25454.7</v>
      </c>
      <c r="J152" s="3" t="s">
        <v>22</v>
      </c>
      <c r="K152" s="3" t="s">
        <v>23</v>
      </c>
      <c r="L152" s="47">
        <f t="shared" si="5"/>
        <v>67039.127020800006</v>
      </c>
      <c r="M152" s="63">
        <f t="shared" si="4"/>
        <v>4.9606119360000006E-2</v>
      </c>
      <c r="N152" s="7">
        <v>33970</v>
      </c>
      <c r="O152" s="6" t="b">
        <v>1</v>
      </c>
      <c r="P152" s="6" t="b">
        <v>0</v>
      </c>
      <c r="Q152" s="6" t="s">
        <v>24</v>
      </c>
    </row>
    <row r="153" spans="1:17" x14ac:dyDescent="0.25">
      <c r="A153" s="3">
        <v>2008</v>
      </c>
      <c r="B153" s="3">
        <v>12</v>
      </c>
      <c r="C153" s="4" t="s">
        <v>57</v>
      </c>
      <c r="D153" s="4" t="s">
        <v>29</v>
      </c>
      <c r="E153" s="4" t="s">
        <v>34</v>
      </c>
      <c r="F153" s="4" t="s">
        <v>37</v>
      </c>
      <c r="G153" s="11" t="s">
        <v>21</v>
      </c>
      <c r="H153" s="5">
        <v>90265.37</v>
      </c>
      <c r="I153" s="5">
        <v>36761.1</v>
      </c>
      <c r="J153" s="3" t="s">
        <v>22</v>
      </c>
      <c r="K153" s="3" t="s">
        <v>23</v>
      </c>
      <c r="L153" s="47">
        <f t="shared" si="5"/>
        <v>96816.385670399992</v>
      </c>
      <c r="M153" s="63">
        <f t="shared" si="4"/>
        <v>7.1640031680000008E-2</v>
      </c>
      <c r="N153" s="7">
        <v>33970</v>
      </c>
      <c r="O153" s="6" t="b">
        <v>1</v>
      </c>
      <c r="P153" s="6" t="b">
        <v>0</v>
      </c>
      <c r="Q153" s="6" t="s">
        <v>24</v>
      </c>
    </row>
    <row r="154" spans="1:17" x14ac:dyDescent="0.25">
      <c r="A154" s="3">
        <v>2008</v>
      </c>
      <c r="B154" s="3">
        <v>12</v>
      </c>
      <c r="C154" s="4" t="s">
        <v>57</v>
      </c>
      <c r="D154" s="4" t="s">
        <v>29</v>
      </c>
      <c r="E154" s="4" t="s">
        <v>34</v>
      </c>
      <c r="F154" s="4" t="s">
        <v>35</v>
      </c>
      <c r="G154" s="11" t="s">
        <v>21</v>
      </c>
      <c r="H154" s="5">
        <v>55922.64</v>
      </c>
      <c r="I154" s="5">
        <v>25466.3</v>
      </c>
      <c r="J154" s="3" t="s">
        <v>22</v>
      </c>
      <c r="K154" s="3" t="s">
        <v>23</v>
      </c>
      <c r="L154" s="47">
        <f t="shared" si="5"/>
        <v>67069.677523199993</v>
      </c>
      <c r="M154" s="63">
        <f t="shared" si="4"/>
        <v>4.9628725439999993E-2</v>
      </c>
      <c r="N154" s="7">
        <v>33970</v>
      </c>
      <c r="O154" s="6" t="b">
        <v>1</v>
      </c>
      <c r="P154" s="6" t="b">
        <v>0</v>
      </c>
      <c r="Q154" s="6" t="s">
        <v>24</v>
      </c>
    </row>
    <row r="155" spans="1:17" x14ac:dyDescent="0.25">
      <c r="A155" s="3">
        <v>2008</v>
      </c>
      <c r="B155" s="3">
        <v>12</v>
      </c>
      <c r="C155" s="4" t="s">
        <v>57</v>
      </c>
      <c r="D155" s="4" t="s">
        <v>44</v>
      </c>
      <c r="E155" s="4" t="s">
        <v>45</v>
      </c>
      <c r="F155" s="4"/>
      <c r="G155" s="11" t="s">
        <v>21</v>
      </c>
      <c r="H155" s="5">
        <v>60695.799999999996</v>
      </c>
      <c r="I155" s="5">
        <v>23064.403999999999</v>
      </c>
      <c r="J155" s="3" t="s">
        <v>22</v>
      </c>
      <c r="K155" s="3" t="s">
        <v>42</v>
      </c>
      <c r="L155" s="47">
        <f t="shared" si="5"/>
        <v>60743.890496255997</v>
      </c>
      <c r="M155" s="63">
        <f t="shared" si="4"/>
        <v>4.4947910515200001E-2</v>
      </c>
      <c r="N155" s="7">
        <v>25569</v>
      </c>
      <c r="O155" s="6" t="b">
        <v>1</v>
      </c>
      <c r="P155" s="6" t="b">
        <v>0</v>
      </c>
      <c r="Q155" s="6" t="s">
        <v>24</v>
      </c>
    </row>
    <row r="156" spans="1:17" x14ac:dyDescent="0.25">
      <c r="A156" s="3">
        <v>2008</v>
      </c>
      <c r="B156" s="3">
        <v>12</v>
      </c>
      <c r="C156" s="4" t="s">
        <v>57</v>
      </c>
      <c r="D156" s="4" t="s">
        <v>46</v>
      </c>
      <c r="E156" s="4" t="s">
        <v>47</v>
      </c>
      <c r="F156" s="4"/>
      <c r="G156" s="11" t="s">
        <v>21</v>
      </c>
      <c r="H156" s="5">
        <v>104226.26</v>
      </c>
      <c r="I156" s="5">
        <v>37521.453599999993</v>
      </c>
      <c r="J156" s="3" t="s">
        <v>22</v>
      </c>
      <c r="K156" s="3" t="s">
        <v>42</v>
      </c>
      <c r="L156" s="47">
        <f t="shared" si="5"/>
        <v>98818.901573990384</v>
      </c>
      <c r="M156" s="63">
        <f t="shared" si="4"/>
        <v>7.3121808775679989E-2</v>
      </c>
      <c r="N156" s="7">
        <v>34700</v>
      </c>
      <c r="O156" s="6" t="b">
        <v>1</v>
      </c>
      <c r="P156" s="6" t="b">
        <v>0</v>
      </c>
      <c r="Q156" s="6" t="s">
        <v>24</v>
      </c>
    </row>
    <row r="157" spans="1:17" x14ac:dyDescent="0.25">
      <c r="A157" s="3">
        <v>2008</v>
      </c>
      <c r="B157" s="3">
        <v>12</v>
      </c>
      <c r="C157" s="4" t="s">
        <v>57</v>
      </c>
      <c r="D157" s="4" t="s">
        <v>46</v>
      </c>
      <c r="E157" s="4" t="s">
        <v>48</v>
      </c>
      <c r="F157" s="4"/>
      <c r="G157" s="11" t="s">
        <v>21</v>
      </c>
      <c r="H157" s="5">
        <v>102393.26</v>
      </c>
      <c r="I157" s="5">
        <v>36861.573599999996</v>
      </c>
      <c r="J157" s="3" t="s">
        <v>22</v>
      </c>
      <c r="K157" s="3" t="s">
        <v>42</v>
      </c>
      <c r="L157" s="47">
        <f t="shared" si="5"/>
        <v>97080.999373670391</v>
      </c>
      <c r="M157" s="63">
        <f t="shared" si="4"/>
        <v>7.1835834631680001E-2</v>
      </c>
      <c r="N157" s="7">
        <v>35065</v>
      </c>
      <c r="O157" s="6" t="b">
        <v>1</v>
      </c>
      <c r="P157" s="6" t="b">
        <v>0</v>
      </c>
      <c r="Q157" s="6" t="s">
        <v>24</v>
      </c>
    </row>
    <row r="158" spans="1:17" x14ac:dyDescent="0.25">
      <c r="A158" s="3">
        <v>2009</v>
      </c>
      <c r="B158" s="3">
        <v>1</v>
      </c>
      <c r="C158" s="4" t="s">
        <v>17</v>
      </c>
      <c r="D158" s="4" t="s">
        <v>18</v>
      </c>
      <c r="E158" s="4" t="s">
        <v>19</v>
      </c>
      <c r="F158" s="4" t="s">
        <v>20</v>
      </c>
      <c r="G158" s="11" t="s">
        <v>21</v>
      </c>
      <c r="H158" s="5">
        <v>58664.47</v>
      </c>
      <c r="I158" s="5">
        <v>21834.1</v>
      </c>
      <c r="J158" s="3" t="s">
        <v>22</v>
      </c>
      <c r="K158" s="3" t="s">
        <v>23</v>
      </c>
      <c r="L158" s="47">
        <f t="shared" si="5"/>
        <v>57503.68314239999</v>
      </c>
      <c r="M158" s="63">
        <f t="shared" si="4"/>
        <v>4.2550294080000002E-2</v>
      </c>
      <c r="N158" s="7">
        <v>35527</v>
      </c>
      <c r="O158" s="6" t="b">
        <v>1</v>
      </c>
      <c r="P158" s="6" t="b">
        <v>0</v>
      </c>
      <c r="Q158" s="6" t="s">
        <v>24</v>
      </c>
    </row>
    <row r="159" spans="1:17" x14ac:dyDescent="0.25">
      <c r="A159" s="3">
        <v>2009</v>
      </c>
      <c r="B159" s="3">
        <v>1</v>
      </c>
      <c r="C159" s="4" t="s">
        <v>17</v>
      </c>
      <c r="D159" s="4" t="s">
        <v>18</v>
      </c>
      <c r="E159" s="4" t="s">
        <v>19</v>
      </c>
      <c r="F159" s="4" t="s">
        <v>25</v>
      </c>
      <c r="G159" s="11" t="s">
        <v>21</v>
      </c>
      <c r="H159" s="5">
        <v>93738.94</v>
      </c>
      <c r="I159" s="5">
        <v>35149.599999999999</v>
      </c>
      <c r="J159" s="3" t="s">
        <v>22</v>
      </c>
      <c r="K159" s="3" t="s">
        <v>23</v>
      </c>
      <c r="L159" s="47">
        <f t="shared" si="5"/>
        <v>92572.236134399995</v>
      </c>
      <c r="M159" s="63">
        <f t="shared" si="4"/>
        <v>6.849954048000001E-2</v>
      </c>
      <c r="N159" s="7">
        <v>35527</v>
      </c>
      <c r="O159" s="6" t="b">
        <v>1</v>
      </c>
      <c r="P159" s="6" t="b">
        <v>0</v>
      </c>
      <c r="Q159" s="6" t="s">
        <v>24</v>
      </c>
    </row>
    <row r="160" spans="1:17" x14ac:dyDescent="0.25">
      <c r="A160" s="3">
        <v>2009</v>
      </c>
      <c r="B160" s="3">
        <v>1</v>
      </c>
      <c r="C160" s="4" t="s">
        <v>17</v>
      </c>
      <c r="D160" s="4" t="s">
        <v>18</v>
      </c>
      <c r="E160" s="4" t="s">
        <v>41</v>
      </c>
      <c r="F160" s="4"/>
      <c r="G160" s="11" t="s">
        <v>21</v>
      </c>
      <c r="H160" s="5">
        <v>81343.709999999992</v>
      </c>
      <c r="I160" s="5">
        <v>33757.639649999997</v>
      </c>
      <c r="J160" s="3" t="s">
        <v>22</v>
      </c>
      <c r="K160" s="3" t="s">
        <v>42</v>
      </c>
      <c r="L160" s="47">
        <f t="shared" si="5"/>
        <v>88906.280271177588</v>
      </c>
      <c r="M160" s="63">
        <f t="shared" si="4"/>
        <v>6.5786888149920009E-2</v>
      </c>
      <c r="N160" s="7">
        <v>23377</v>
      </c>
      <c r="O160" s="6" t="b">
        <v>1</v>
      </c>
      <c r="P160" s="6" t="b">
        <v>0</v>
      </c>
      <c r="Q160" s="6" t="s">
        <v>24</v>
      </c>
    </row>
    <row r="161" spans="1:17" x14ac:dyDescent="0.25">
      <c r="A161" s="3">
        <v>2009</v>
      </c>
      <c r="B161" s="3">
        <v>1</v>
      </c>
      <c r="C161" s="4" t="s">
        <v>17</v>
      </c>
      <c r="D161" s="4" t="s">
        <v>18</v>
      </c>
      <c r="E161" s="4" t="s">
        <v>43</v>
      </c>
      <c r="F161" s="4"/>
      <c r="G161" s="11" t="s">
        <v>21</v>
      </c>
      <c r="H161" s="5">
        <v>150106.32</v>
      </c>
      <c r="I161" s="5">
        <v>59592.209040000009</v>
      </c>
      <c r="J161" s="3" t="s">
        <v>22</v>
      </c>
      <c r="K161" s="3" t="s">
        <v>42</v>
      </c>
      <c r="L161" s="47">
        <f t="shared" si="5"/>
        <v>156945.85562912258</v>
      </c>
      <c r="M161" s="63">
        <f t="shared" si="4"/>
        <v>0.11613329697715202</v>
      </c>
      <c r="N161" s="7">
        <v>28126</v>
      </c>
      <c r="O161" s="6" t="b">
        <v>1</v>
      </c>
      <c r="P161" s="6" t="b">
        <v>0</v>
      </c>
      <c r="Q161" s="6" t="s">
        <v>24</v>
      </c>
    </row>
    <row r="162" spans="1:17" x14ac:dyDescent="0.25">
      <c r="A162" s="3">
        <v>2009</v>
      </c>
      <c r="B162" s="3">
        <v>1</v>
      </c>
      <c r="C162" s="4" t="s">
        <v>17</v>
      </c>
      <c r="D162" s="4" t="s">
        <v>29</v>
      </c>
      <c r="E162" s="4" t="s">
        <v>30</v>
      </c>
      <c r="F162" s="4" t="s">
        <v>33</v>
      </c>
      <c r="G162" s="11" t="s">
        <v>32</v>
      </c>
      <c r="H162" s="5">
        <v>105604</v>
      </c>
      <c r="I162" s="5">
        <v>42866.8</v>
      </c>
      <c r="J162" s="3" t="s">
        <v>22</v>
      </c>
      <c r="K162" s="3" t="s">
        <v>23</v>
      </c>
      <c r="L162" s="47">
        <f t="shared" si="5"/>
        <v>112896.7479552</v>
      </c>
      <c r="M162" s="63">
        <f t="shared" si="4"/>
        <v>8.3538819840000014E-2</v>
      </c>
      <c r="N162" s="7">
        <v>35885</v>
      </c>
      <c r="O162" s="6" t="b">
        <v>1</v>
      </c>
      <c r="P162" s="6" t="b">
        <v>0</v>
      </c>
      <c r="Q162" s="6" t="s">
        <v>24</v>
      </c>
    </row>
    <row r="163" spans="1:17" x14ac:dyDescent="0.25">
      <c r="A163" s="3">
        <v>2009</v>
      </c>
      <c r="B163" s="3">
        <v>1</v>
      </c>
      <c r="C163" s="4" t="s">
        <v>17</v>
      </c>
      <c r="D163" s="4" t="s">
        <v>29</v>
      </c>
      <c r="E163" s="4" t="s">
        <v>30</v>
      </c>
      <c r="F163" s="4" t="s">
        <v>31</v>
      </c>
      <c r="G163" s="11" t="s">
        <v>32</v>
      </c>
      <c r="H163" s="5">
        <v>30522</v>
      </c>
      <c r="I163" s="5">
        <v>11887.9</v>
      </c>
      <c r="J163" s="3" t="s">
        <v>22</v>
      </c>
      <c r="K163" s="3" t="s">
        <v>23</v>
      </c>
      <c r="L163" s="47">
        <f t="shared" si="5"/>
        <v>31308.734265599996</v>
      </c>
      <c r="M163" s="63">
        <f t="shared" si="4"/>
        <v>2.3167139520000001E-2</v>
      </c>
      <c r="N163" s="7">
        <v>35885</v>
      </c>
      <c r="O163" s="6" t="b">
        <v>1</v>
      </c>
      <c r="P163" s="6" t="b">
        <v>0</v>
      </c>
      <c r="Q163" s="6" t="s">
        <v>24</v>
      </c>
    </row>
    <row r="164" spans="1:17" x14ac:dyDescent="0.25">
      <c r="A164" s="3">
        <v>2009</v>
      </c>
      <c r="B164" s="3">
        <v>1</v>
      </c>
      <c r="C164" s="4" t="s">
        <v>17</v>
      </c>
      <c r="D164" s="4" t="s">
        <v>29</v>
      </c>
      <c r="E164" s="4" t="s">
        <v>34</v>
      </c>
      <c r="F164" s="4" t="s">
        <v>35</v>
      </c>
      <c r="G164" s="11" t="s">
        <v>21</v>
      </c>
      <c r="H164" s="5">
        <v>39995.487000000001</v>
      </c>
      <c r="I164" s="5">
        <v>18215.5</v>
      </c>
      <c r="J164" s="3" t="s">
        <v>22</v>
      </c>
      <c r="K164" s="3" t="s">
        <v>23</v>
      </c>
      <c r="L164" s="47">
        <f t="shared" si="5"/>
        <v>47973.506591999998</v>
      </c>
      <c r="M164" s="63">
        <f t="shared" si="4"/>
        <v>3.5498366400000002E-2</v>
      </c>
      <c r="N164" s="7">
        <v>33970</v>
      </c>
      <c r="O164" s="6" t="b">
        <v>1</v>
      </c>
      <c r="P164" s="6" t="b">
        <v>0</v>
      </c>
      <c r="Q164" s="6" t="s">
        <v>24</v>
      </c>
    </row>
    <row r="165" spans="1:17" x14ac:dyDescent="0.25">
      <c r="A165" s="3">
        <v>2009</v>
      </c>
      <c r="B165" s="3">
        <v>1</v>
      </c>
      <c r="C165" s="4" t="s">
        <v>17</v>
      </c>
      <c r="D165" s="4" t="s">
        <v>29</v>
      </c>
      <c r="E165" s="4" t="s">
        <v>34</v>
      </c>
      <c r="F165" s="4" t="s">
        <v>36</v>
      </c>
      <c r="G165" s="11" t="s">
        <v>21</v>
      </c>
      <c r="H165" s="5">
        <v>50381.542000000001</v>
      </c>
      <c r="I165" s="5">
        <v>24042.2</v>
      </c>
      <c r="J165" s="3" t="s">
        <v>22</v>
      </c>
      <c r="K165" s="3" t="s">
        <v>23</v>
      </c>
      <c r="L165" s="47">
        <f t="shared" si="5"/>
        <v>63319.076620800006</v>
      </c>
      <c r="M165" s="63">
        <f t="shared" si="4"/>
        <v>4.6853439360000013E-2</v>
      </c>
      <c r="N165" s="7">
        <v>33970</v>
      </c>
      <c r="O165" s="6" t="b">
        <v>1</v>
      </c>
      <c r="P165" s="6" t="b">
        <v>0</v>
      </c>
      <c r="Q165" s="6" t="s">
        <v>24</v>
      </c>
    </row>
    <row r="166" spans="1:17" x14ac:dyDescent="0.25">
      <c r="A166" s="3">
        <v>2009</v>
      </c>
      <c r="B166" s="3">
        <v>1</v>
      </c>
      <c r="C166" s="4" t="s">
        <v>17</v>
      </c>
      <c r="D166" s="4" t="s">
        <v>29</v>
      </c>
      <c r="E166" s="4" t="s">
        <v>34</v>
      </c>
      <c r="F166" s="4" t="s">
        <v>39</v>
      </c>
      <c r="G166" s="11" t="s">
        <v>21</v>
      </c>
      <c r="H166" s="5">
        <v>90975.79</v>
      </c>
      <c r="I166" s="5">
        <v>38467.9</v>
      </c>
      <c r="J166" s="3" t="s">
        <v>22</v>
      </c>
      <c r="K166" s="3" t="s">
        <v>23</v>
      </c>
      <c r="L166" s="47">
        <f t="shared" si="5"/>
        <v>101311.5233856</v>
      </c>
      <c r="M166" s="63">
        <f t="shared" si="4"/>
        <v>7.4966243520000003E-2</v>
      </c>
      <c r="N166" s="7">
        <v>33970</v>
      </c>
      <c r="O166" s="6" t="b">
        <v>1</v>
      </c>
      <c r="P166" s="6" t="b">
        <v>0</v>
      </c>
      <c r="Q166" s="6" t="s">
        <v>24</v>
      </c>
    </row>
    <row r="167" spans="1:17" x14ac:dyDescent="0.25">
      <c r="A167" s="3">
        <v>2009</v>
      </c>
      <c r="B167" s="3">
        <v>1</v>
      </c>
      <c r="C167" s="4" t="s">
        <v>17</v>
      </c>
      <c r="D167" s="4" t="s">
        <v>29</v>
      </c>
      <c r="E167" s="4" t="s">
        <v>34</v>
      </c>
      <c r="F167" s="4" t="s">
        <v>37</v>
      </c>
      <c r="G167" s="11" t="s">
        <v>21</v>
      </c>
      <c r="H167" s="5">
        <v>84353.425000000003</v>
      </c>
      <c r="I167" s="5">
        <v>34448.800000000003</v>
      </c>
      <c r="J167" s="3" t="s">
        <v>22</v>
      </c>
      <c r="K167" s="3" t="s">
        <v>23</v>
      </c>
      <c r="L167" s="47">
        <f t="shared" si="5"/>
        <v>90726.564403199998</v>
      </c>
      <c r="M167" s="63">
        <f t="shared" si="4"/>
        <v>6.7133821440000005E-2</v>
      </c>
      <c r="N167" s="7">
        <v>33970</v>
      </c>
      <c r="O167" s="6" t="b">
        <v>1</v>
      </c>
      <c r="P167" s="6" t="b">
        <v>0</v>
      </c>
      <c r="Q167" s="6" t="s">
        <v>24</v>
      </c>
    </row>
    <row r="168" spans="1:17" x14ac:dyDescent="0.25">
      <c r="A168" s="3">
        <v>2009</v>
      </c>
      <c r="B168" s="3">
        <v>1</v>
      </c>
      <c r="C168" s="4" t="s">
        <v>17</v>
      </c>
      <c r="D168" s="4" t="s">
        <v>44</v>
      </c>
      <c r="E168" s="4" t="s">
        <v>45</v>
      </c>
      <c r="F168" s="4"/>
      <c r="G168" s="11" t="s">
        <v>21</v>
      </c>
      <c r="H168" s="5">
        <v>83046.179999999993</v>
      </c>
      <c r="I168" s="5">
        <v>31557.548399999996</v>
      </c>
      <c r="J168" s="3" t="s">
        <v>22</v>
      </c>
      <c r="K168" s="3" t="s">
        <v>42</v>
      </c>
      <c r="L168" s="47">
        <f t="shared" si="5"/>
        <v>83111.979149337596</v>
      </c>
      <c r="M168" s="63">
        <f t="shared" si="4"/>
        <v>6.1499350321919999E-2</v>
      </c>
      <c r="N168" s="7">
        <v>25569</v>
      </c>
      <c r="O168" s="6" t="b">
        <v>1</v>
      </c>
      <c r="P168" s="6" t="b">
        <v>0</v>
      </c>
      <c r="Q168" s="6" t="s">
        <v>24</v>
      </c>
    </row>
    <row r="169" spans="1:17" x14ac:dyDescent="0.25">
      <c r="A169" s="3">
        <v>2009</v>
      </c>
      <c r="B169" s="3">
        <v>1</v>
      </c>
      <c r="C169" s="4" t="s">
        <v>17</v>
      </c>
      <c r="D169" s="4" t="s">
        <v>46</v>
      </c>
      <c r="E169" s="4" t="s">
        <v>47</v>
      </c>
      <c r="F169" s="4"/>
      <c r="G169" s="11" t="s">
        <v>21</v>
      </c>
      <c r="H169" s="5">
        <v>102935.64</v>
      </c>
      <c r="I169" s="5">
        <v>37056.830399999999</v>
      </c>
      <c r="J169" s="3" t="s">
        <v>22</v>
      </c>
      <c r="K169" s="3" t="s">
        <v>42</v>
      </c>
      <c r="L169" s="47">
        <f t="shared" si="5"/>
        <v>97595.240178585591</v>
      </c>
      <c r="M169" s="63">
        <f t="shared" si="4"/>
        <v>7.2216351083520008E-2</v>
      </c>
      <c r="N169" s="7">
        <v>34700</v>
      </c>
      <c r="O169" s="6" t="b">
        <v>1</v>
      </c>
      <c r="P169" s="6" t="b">
        <v>0</v>
      </c>
      <c r="Q169" s="6" t="s">
        <v>24</v>
      </c>
    </row>
    <row r="170" spans="1:17" x14ac:dyDescent="0.25">
      <c r="A170" s="3">
        <v>2009</v>
      </c>
      <c r="B170" s="3">
        <v>1</v>
      </c>
      <c r="C170" s="4" t="s">
        <v>17</v>
      </c>
      <c r="D170" s="4" t="s">
        <v>46</v>
      </c>
      <c r="E170" s="4" t="s">
        <v>48</v>
      </c>
      <c r="F170" s="4"/>
      <c r="G170" s="11" t="s">
        <v>21</v>
      </c>
      <c r="H170" s="5">
        <v>102140.4</v>
      </c>
      <c r="I170" s="5">
        <v>36770.543999999994</v>
      </c>
      <c r="J170" s="3" t="s">
        <v>22</v>
      </c>
      <c r="K170" s="3" t="s">
        <v>42</v>
      </c>
      <c r="L170" s="47">
        <f t="shared" si="5"/>
        <v>96841.257993215986</v>
      </c>
      <c r="M170" s="63">
        <f t="shared" si="4"/>
        <v>7.1658436147199994E-2</v>
      </c>
      <c r="N170" s="7">
        <v>35065</v>
      </c>
      <c r="O170" s="6" t="b">
        <v>1</v>
      </c>
      <c r="P170" s="6" t="b">
        <v>0</v>
      </c>
      <c r="Q170" s="6" t="s">
        <v>24</v>
      </c>
    </row>
    <row r="171" spans="1:17" x14ac:dyDescent="0.25">
      <c r="A171" s="3">
        <v>2009</v>
      </c>
      <c r="B171" s="3">
        <v>2</v>
      </c>
      <c r="C171" s="4" t="s">
        <v>38</v>
      </c>
      <c r="D171" s="4" t="s">
        <v>18</v>
      </c>
      <c r="E171" s="4" t="s">
        <v>19</v>
      </c>
      <c r="F171" s="4" t="s">
        <v>20</v>
      </c>
      <c r="G171" s="11" t="s">
        <v>21</v>
      </c>
      <c r="H171" s="5">
        <v>82906.55</v>
      </c>
      <c r="I171" s="5">
        <v>30777.7</v>
      </c>
      <c r="J171" s="3" t="s">
        <v>22</v>
      </c>
      <c r="K171" s="3" t="s">
        <v>23</v>
      </c>
      <c r="L171" s="47">
        <f t="shared" si="5"/>
        <v>81058.120492799993</v>
      </c>
      <c r="M171" s="63">
        <f t="shared" si="4"/>
        <v>5.9979581760000011E-2</v>
      </c>
      <c r="N171" s="7">
        <v>35527</v>
      </c>
      <c r="O171" s="6" t="b">
        <v>1</v>
      </c>
      <c r="P171" s="6" t="b">
        <v>0</v>
      </c>
      <c r="Q171" s="6" t="s">
        <v>24</v>
      </c>
    </row>
    <row r="172" spans="1:17" x14ac:dyDescent="0.25">
      <c r="A172" s="3">
        <v>2009</v>
      </c>
      <c r="B172" s="3">
        <v>2</v>
      </c>
      <c r="C172" s="4" t="s">
        <v>38</v>
      </c>
      <c r="D172" s="4" t="s">
        <v>18</v>
      </c>
      <c r="E172" s="4" t="s">
        <v>19</v>
      </c>
      <c r="F172" s="4" t="s">
        <v>25</v>
      </c>
      <c r="G172" s="11" t="s">
        <v>21</v>
      </c>
      <c r="H172" s="5">
        <v>73253.16</v>
      </c>
      <c r="I172" s="5">
        <v>27478.799999999999</v>
      </c>
      <c r="J172" s="3" t="s">
        <v>22</v>
      </c>
      <c r="K172" s="3" t="s">
        <v>23</v>
      </c>
      <c r="L172" s="47">
        <f t="shared" si="5"/>
        <v>72369.926323199994</v>
      </c>
      <c r="M172" s="63">
        <f t="shared" si="4"/>
        <v>5.3550685440000002E-2</v>
      </c>
      <c r="N172" s="7">
        <v>35527</v>
      </c>
      <c r="O172" s="6" t="b">
        <v>1</v>
      </c>
      <c r="P172" s="6" t="b">
        <v>0</v>
      </c>
      <c r="Q172" s="6" t="s">
        <v>24</v>
      </c>
    </row>
    <row r="173" spans="1:17" x14ac:dyDescent="0.25">
      <c r="A173" s="3">
        <v>2009</v>
      </c>
      <c r="B173" s="3">
        <v>2</v>
      </c>
      <c r="C173" s="4" t="s">
        <v>38</v>
      </c>
      <c r="D173" s="4" t="s">
        <v>18</v>
      </c>
      <c r="E173" s="4" t="s">
        <v>41</v>
      </c>
      <c r="F173" s="4"/>
      <c r="G173" s="11" t="s">
        <v>21</v>
      </c>
      <c r="H173" s="5">
        <v>75652.92</v>
      </c>
      <c r="I173" s="5">
        <v>31395.961799999997</v>
      </c>
      <c r="J173" s="3" t="s">
        <v>22</v>
      </c>
      <c r="K173" s="3" t="s">
        <v>42</v>
      </c>
      <c r="L173" s="47">
        <f t="shared" si="5"/>
        <v>82686.414338035189</v>
      </c>
      <c r="M173" s="63">
        <f t="shared" si="4"/>
        <v>6.1184450355839998E-2</v>
      </c>
      <c r="N173" s="7">
        <v>23377</v>
      </c>
      <c r="O173" s="6" t="b">
        <v>1</v>
      </c>
      <c r="P173" s="6" t="b">
        <v>0</v>
      </c>
      <c r="Q173" s="6" t="s">
        <v>24</v>
      </c>
    </row>
    <row r="174" spans="1:17" x14ac:dyDescent="0.25">
      <c r="A174" s="3">
        <v>2009</v>
      </c>
      <c r="B174" s="3">
        <v>2</v>
      </c>
      <c r="C174" s="4" t="s">
        <v>38</v>
      </c>
      <c r="D174" s="4" t="s">
        <v>18</v>
      </c>
      <c r="E174" s="4" t="s">
        <v>43</v>
      </c>
      <c r="F174" s="4"/>
      <c r="G174" s="11" t="s">
        <v>21</v>
      </c>
      <c r="H174" s="5">
        <v>137521.62</v>
      </c>
      <c r="I174" s="5">
        <v>54596.083140000002</v>
      </c>
      <c r="J174" s="3" t="s">
        <v>22</v>
      </c>
      <c r="K174" s="3" t="s">
        <v>42</v>
      </c>
      <c r="L174" s="47">
        <f t="shared" si="5"/>
        <v>143787.73870682495</v>
      </c>
      <c r="M174" s="63">
        <f t="shared" si="4"/>
        <v>0.10639684682323203</v>
      </c>
      <c r="N174" s="7">
        <v>28126</v>
      </c>
      <c r="O174" s="6" t="b">
        <v>1</v>
      </c>
      <c r="P174" s="6" t="b">
        <v>0</v>
      </c>
      <c r="Q174" s="6" t="s">
        <v>24</v>
      </c>
    </row>
    <row r="175" spans="1:17" x14ac:dyDescent="0.25">
      <c r="A175" s="3">
        <v>2009</v>
      </c>
      <c r="B175" s="3">
        <v>2</v>
      </c>
      <c r="C175" s="4" t="s">
        <v>38</v>
      </c>
      <c r="D175" s="4" t="s">
        <v>26</v>
      </c>
      <c r="E175" s="4" t="s">
        <v>27</v>
      </c>
      <c r="F175" s="4" t="s">
        <v>28</v>
      </c>
      <c r="G175" s="11" t="s">
        <v>21</v>
      </c>
      <c r="H175" s="5">
        <v>59333.771999999997</v>
      </c>
      <c r="I175" s="5">
        <v>24881.9</v>
      </c>
      <c r="J175" s="3" t="s">
        <v>22</v>
      </c>
      <c r="K175" s="3" t="s">
        <v>23</v>
      </c>
      <c r="L175" s="47">
        <f t="shared" si="5"/>
        <v>65530.564281600004</v>
      </c>
      <c r="M175" s="63">
        <f t="shared" si="4"/>
        <v>4.8489846720000007E-2</v>
      </c>
      <c r="N175" s="7">
        <v>34700</v>
      </c>
      <c r="O175" s="6" t="b">
        <v>1</v>
      </c>
      <c r="P175" s="6" t="b">
        <v>0</v>
      </c>
      <c r="Q175" s="6" t="s">
        <v>24</v>
      </c>
    </row>
    <row r="176" spans="1:17" x14ac:dyDescent="0.25">
      <c r="A176" s="3">
        <v>2009</v>
      </c>
      <c r="B176" s="3">
        <v>2</v>
      </c>
      <c r="C176" s="4" t="s">
        <v>38</v>
      </c>
      <c r="D176" s="4" t="s">
        <v>29</v>
      </c>
      <c r="E176" s="4" t="s">
        <v>30</v>
      </c>
      <c r="F176" s="4" t="s">
        <v>31</v>
      </c>
      <c r="G176" s="11" t="s">
        <v>32</v>
      </c>
      <c r="H176" s="5">
        <v>109035</v>
      </c>
      <c r="I176" s="5">
        <v>42468.4</v>
      </c>
      <c r="J176" s="3" t="s">
        <v>22</v>
      </c>
      <c r="K176" s="3" t="s">
        <v>23</v>
      </c>
      <c r="L176" s="47">
        <f t="shared" si="5"/>
        <v>111847.4962176</v>
      </c>
      <c r="M176" s="63">
        <f t="shared" si="4"/>
        <v>8.2762417919999998E-2</v>
      </c>
      <c r="N176" s="7">
        <v>35885</v>
      </c>
      <c r="O176" s="6" t="b">
        <v>1</v>
      </c>
      <c r="P176" s="6" t="b">
        <v>0</v>
      </c>
      <c r="Q176" s="6" t="s">
        <v>24</v>
      </c>
    </row>
    <row r="177" spans="1:17" x14ac:dyDescent="0.25">
      <c r="A177" s="3">
        <v>2009</v>
      </c>
      <c r="B177" s="3">
        <v>2</v>
      </c>
      <c r="C177" s="4" t="s">
        <v>38</v>
      </c>
      <c r="D177" s="4" t="s">
        <v>29</v>
      </c>
      <c r="E177" s="4" t="s">
        <v>30</v>
      </c>
      <c r="F177" s="4" t="s">
        <v>33</v>
      </c>
      <c r="G177" s="11" t="s">
        <v>32</v>
      </c>
      <c r="H177" s="5">
        <v>89109</v>
      </c>
      <c r="I177" s="5">
        <v>36097.4</v>
      </c>
      <c r="J177" s="3" t="s">
        <v>22</v>
      </c>
      <c r="K177" s="3" t="s">
        <v>23</v>
      </c>
      <c r="L177" s="47">
        <f t="shared" si="5"/>
        <v>95068.422873599993</v>
      </c>
      <c r="M177" s="63">
        <f t="shared" si="4"/>
        <v>7.0346613120000012E-2</v>
      </c>
      <c r="N177" s="7">
        <v>35885</v>
      </c>
      <c r="O177" s="6" t="b">
        <v>1</v>
      </c>
      <c r="P177" s="6" t="b">
        <v>0</v>
      </c>
      <c r="Q177" s="6" t="s">
        <v>24</v>
      </c>
    </row>
    <row r="178" spans="1:17" x14ac:dyDescent="0.25">
      <c r="A178" s="3">
        <v>2009</v>
      </c>
      <c r="B178" s="3">
        <v>2</v>
      </c>
      <c r="C178" s="4" t="s">
        <v>38</v>
      </c>
      <c r="D178" s="4" t="s">
        <v>29</v>
      </c>
      <c r="E178" s="4" t="s">
        <v>34</v>
      </c>
      <c r="F178" s="4" t="s">
        <v>35</v>
      </c>
      <c r="G178" s="11" t="s">
        <v>21</v>
      </c>
      <c r="H178" s="5">
        <v>47922.110999999997</v>
      </c>
      <c r="I178" s="5">
        <v>21817.1</v>
      </c>
      <c r="J178" s="3" t="s">
        <v>22</v>
      </c>
      <c r="K178" s="3" t="s">
        <v>23</v>
      </c>
      <c r="L178" s="47">
        <f t="shared" si="5"/>
        <v>57458.910854399997</v>
      </c>
      <c r="M178" s="63">
        <f t="shared" si="4"/>
        <v>4.2517164480000008E-2</v>
      </c>
      <c r="N178" s="7">
        <v>33970</v>
      </c>
      <c r="O178" s="6" t="b">
        <v>1</v>
      </c>
      <c r="P178" s="6" t="b">
        <v>0</v>
      </c>
      <c r="Q178" s="6" t="s">
        <v>24</v>
      </c>
    </row>
    <row r="179" spans="1:17" x14ac:dyDescent="0.25">
      <c r="A179" s="3">
        <v>2009</v>
      </c>
      <c r="B179" s="3">
        <v>2</v>
      </c>
      <c r="C179" s="4" t="s">
        <v>38</v>
      </c>
      <c r="D179" s="4" t="s">
        <v>29</v>
      </c>
      <c r="E179" s="4" t="s">
        <v>34</v>
      </c>
      <c r="F179" s="4" t="s">
        <v>36</v>
      </c>
      <c r="G179" s="11" t="s">
        <v>21</v>
      </c>
      <c r="H179" s="5">
        <v>44118.987999999998</v>
      </c>
      <c r="I179" s="5">
        <v>21052.6</v>
      </c>
      <c r="J179" s="3" t="s">
        <v>22</v>
      </c>
      <c r="K179" s="3" t="s">
        <v>23</v>
      </c>
      <c r="L179" s="47">
        <f t="shared" si="5"/>
        <v>55445.474726399996</v>
      </c>
      <c r="M179" s="63">
        <f t="shared" si="4"/>
        <v>4.1027306880000003E-2</v>
      </c>
      <c r="N179" s="7">
        <v>33970</v>
      </c>
      <c r="O179" s="6" t="b">
        <v>1</v>
      </c>
      <c r="P179" s="6" t="b">
        <v>0</v>
      </c>
      <c r="Q179" s="6" t="s">
        <v>24</v>
      </c>
    </row>
    <row r="180" spans="1:17" x14ac:dyDescent="0.25">
      <c r="A180" s="3">
        <v>2009</v>
      </c>
      <c r="B180" s="3">
        <v>2</v>
      </c>
      <c r="C180" s="4" t="s">
        <v>38</v>
      </c>
      <c r="D180" s="4" t="s">
        <v>29</v>
      </c>
      <c r="E180" s="4" t="s">
        <v>34</v>
      </c>
      <c r="F180" s="4" t="s">
        <v>39</v>
      </c>
      <c r="G180" s="11" t="s">
        <v>21</v>
      </c>
      <c r="H180" s="5">
        <v>80487.781000000003</v>
      </c>
      <c r="I180" s="5">
        <v>34052.699999999997</v>
      </c>
      <c r="J180" s="3" t="s">
        <v>22</v>
      </c>
      <c r="K180" s="3" t="s">
        <v>23</v>
      </c>
      <c r="L180" s="47">
        <f t="shared" si="5"/>
        <v>89683.370092799989</v>
      </c>
      <c r="M180" s="63">
        <f t="shared" si="4"/>
        <v>6.6361901760000008E-2</v>
      </c>
      <c r="N180" s="7">
        <v>33970</v>
      </c>
      <c r="O180" s="6" t="b">
        <v>1</v>
      </c>
      <c r="P180" s="6" t="b">
        <v>0</v>
      </c>
      <c r="Q180" s="6" t="s">
        <v>24</v>
      </c>
    </row>
    <row r="181" spans="1:17" x14ac:dyDescent="0.25">
      <c r="A181" s="3">
        <v>2009</v>
      </c>
      <c r="B181" s="3">
        <v>2</v>
      </c>
      <c r="C181" s="4" t="s">
        <v>38</v>
      </c>
      <c r="D181" s="4" t="s">
        <v>29</v>
      </c>
      <c r="E181" s="4" t="s">
        <v>34</v>
      </c>
      <c r="F181" s="4" t="s">
        <v>37</v>
      </c>
      <c r="G181" s="11" t="s">
        <v>21</v>
      </c>
      <c r="H181" s="5">
        <v>22171.634999999998</v>
      </c>
      <c r="I181" s="5">
        <v>9058.2000000000007</v>
      </c>
      <c r="J181" s="3" t="s">
        <v>22</v>
      </c>
      <c r="K181" s="3" t="s">
        <v>23</v>
      </c>
      <c r="L181" s="47">
        <f t="shared" si="5"/>
        <v>23856.255244799999</v>
      </c>
      <c r="M181" s="63">
        <f t="shared" si="4"/>
        <v>1.765262016E-2</v>
      </c>
      <c r="N181" s="7">
        <v>33970</v>
      </c>
      <c r="O181" s="6" t="b">
        <v>1</v>
      </c>
      <c r="P181" s="6" t="b">
        <v>0</v>
      </c>
      <c r="Q181" s="6" t="s">
        <v>24</v>
      </c>
    </row>
    <row r="182" spans="1:17" x14ac:dyDescent="0.25">
      <c r="A182" s="3">
        <v>2009</v>
      </c>
      <c r="B182" s="3">
        <v>2</v>
      </c>
      <c r="C182" s="4" t="s">
        <v>38</v>
      </c>
      <c r="D182" s="4" t="s">
        <v>44</v>
      </c>
      <c r="E182" s="4" t="s">
        <v>45</v>
      </c>
      <c r="F182" s="4"/>
      <c r="G182" s="11" t="s">
        <v>21</v>
      </c>
      <c r="H182" s="5">
        <v>79025.799999999988</v>
      </c>
      <c r="I182" s="5">
        <v>30029.803999999996</v>
      </c>
      <c r="J182" s="3" t="s">
        <v>22</v>
      </c>
      <c r="K182" s="3" t="s">
        <v>42</v>
      </c>
      <c r="L182" s="47">
        <f t="shared" si="5"/>
        <v>79088.413721855977</v>
      </c>
      <c r="M182" s="63">
        <f t="shared" si="4"/>
        <v>5.8522082035199999E-2</v>
      </c>
      <c r="N182" s="7">
        <v>25569</v>
      </c>
      <c r="O182" s="6" t="b">
        <v>1</v>
      </c>
      <c r="P182" s="6" t="b">
        <v>0</v>
      </c>
      <c r="Q182" s="6" t="s">
        <v>24</v>
      </c>
    </row>
    <row r="183" spans="1:17" x14ac:dyDescent="0.25">
      <c r="A183" s="3">
        <v>2009</v>
      </c>
      <c r="B183" s="3">
        <v>2</v>
      </c>
      <c r="C183" s="4" t="s">
        <v>38</v>
      </c>
      <c r="D183" s="4" t="s">
        <v>46</v>
      </c>
      <c r="E183" s="4" t="s">
        <v>47</v>
      </c>
      <c r="F183" s="4"/>
      <c r="G183" s="11" t="s">
        <v>21</v>
      </c>
      <c r="H183" s="5">
        <v>87764.04</v>
      </c>
      <c r="I183" s="5">
        <v>31595.054399999997</v>
      </c>
      <c r="J183" s="3" t="s">
        <v>22</v>
      </c>
      <c r="K183" s="3" t="s">
        <v>42</v>
      </c>
      <c r="L183" s="47">
        <f t="shared" si="5"/>
        <v>83210.75735132159</v>
      </c>
      <c r="M183" s="63">
        <f t="shared" si="4"/>
        <v>6.1572442014720001E-2</v>
      </c>
      <c r="N183" s="7">
        <v>34700</v>
      </c>
      <c r="O183" s="6" t="b">
        <v>1</v>
      </c>
      <c r="P183" s="6" t="b">
        <v>0</v>
      </c>
      <c r="Q183" s="6" t="s">
        <v>24</v>
      </c>
    </row>
    <row r="184" spans="1:17" x14ac:dyDescent="0.25">
      <c r="A184" s="3">
        <v>2009</v>
      </c>
      <c r="B184" s="3">
        <v>2</v>
      </c>
      <c r="C184" s="4" t="s">
        <v>38</v>
      </c>
      <c r="D184" s="4" t="s">
        <v>46</v>
      </c>
      <c r="E184" s="4" t="s">
        <v>48</v>
      </c>
      <c r="F184" s="4"/>
      <c r="G184" s="11" t="s">
        <v>21</v>
      </c>
      <c r="H184" s="5">
        <v>77854.559999999998</v>
      </c>
      <c r="I184" s="5">
        <v>28027.641599999999</v>
      </c>
      <c r="J184" s="3" t="s">
        <v>22</v>
      </c>
      <c r="K184" s="3" t="s">
        <v>42</v>
      </c>
      <c r="L184" s="47">
        <f t="shared" si="5"/>
        <v>73815.390686822386</v>
      </c>
      <c r="M184" s="63">
        <f t="shared" si="4"/>
        <v>5.4620267950080001E-2</v>
      </c>
      <c r="N184" s="7">
        <v>35065</v>
      </c>
      <c r="O184" s="6" t="b">
        <v>1</v>
      </c>
      <c r="P184" s="6" t="b">
        <v>0</v>
      </c>
      <c r="Q184" s="6" t="s">
        <v>24</v>
      </c>
    </row>
    <row r="185" spans="1:17" x14ac:dyDescent="0.25">
      <c r="A185" s="3">
        <v>2009</v>
      </c>
      <c r="B185" s="3">
        <v>3</v>
      </c>
      <c r="C185" s="4" t="s">
        <v>40</v>
      </c>
      <c r="D185" s="4" t="s">
        <v>18</v>
      </c>
      <c r="E185" s="4" t="s">
        <v>19</v>
      </c>
      <c r="F185" s="4" t="s">
        <v>20</v>
      </c>
      <c r="G185" s="11" t="s">
        <v>21</v>
      </c>
      <c r="H185" s="5">
        <v>96859.504000000001</v>
      </c>
      <c r="I185" s="5">
        <v>35973.5</v>
      </c>
      <c r="J185" s="3" t="s">
        <v>22</v>
      </c>
      <c r="K185" s="3" t="s">
        <v>23</v>
      </c>
      <c r="L185" s="47">
        <f t="shared" si="5"/>
        <v>94742.11190399999</v>
      </c>
      <c r="M185" s="63">
        <f t="shared" si="4"/>
        <v>7.0105156799999999E-2</v>
      </c>
      <c r="N185" s="7">
        <v>35527</v>
      </c>
      <c r="O185" s="6" t="b">
        <v>1</v>
      </c>
      <c r="P185" s="6" t="b">
        <v>0</v>
      </c>
      <c r="Q185" s="6" t="s">
        <v>24</v>
      </c>
    </row>
    <row r="186" spans="1:17" x14ac:dyDescent="0.25">
      <c r="A186" s="3">
        <v>2009</v>
      </c>
      <c r="B186" s="3">
        <v>3</v>
      </c>
      <c r="C186" s="4" t="s">
        <v>40</v>
      </c>
      <c r="D186" s="4" t="s">
        <v>18</v>
      </c>
      <c r="E186" s="4" t="s">
        <v>19</v>
      </c>
      <c r="F186" s="4" t="s">
        <v>25</v>
      </c>
      <c r="G186" s="11" t="s">
        <v>21</v>
      </c>
      <c r="H186" s="5">
        <v>82578.123000000007</v>
      </c>
      <c r="I186" s="5">
        <v>30953.4</v>
      </c>
      <c r="J186" s="3" t="s">
        <v>22</v>
      </c>
      <c r="K186" s="3" t="s">
        <v>23</v>
      </c>
      <c r="L186" s="47">
        <f t="shared" si="5"/>
        <v>81520.855257599993</v>
      </c>
      <c r="M186" s="63">
        <f t="shared" si="4"/>
        <v>6.0321985920000001E-2</v>
      </c>
      <c r="N186" s="7">
        <v>35527</v>
      </c>
      <c r="O186" s="6" t="b">
        <v>1</v>
      </c>
      <c r="P186" s="6" t="b">
        <v>0</v>
      </c>
      <c r="Q186" s="6" t="s">
        <v>24</v>
      </c>
    </row>
    <row r="187" spans="1:17" x14ac:dyDescent="0.25">
      <c r="A187" s="3">
        <v>2009</v>
      </c>
      <c r="B187" s="3">
        <v>3</v>
      </c>
      <c r="C187" s="4" t="s">
        <v>40</v>
      </c>
      <c r="D187" s="4" t="s">
        <v>18</v>
      </c>
      <c r="E187" s="4" t="s">
        <v>41</v>
      </c>
      <c r="F187" s="4"/>
      <c r="G187" s="11" t="s">
        <v>21</v>
      </c>
      <c r="H187" s="5">
        <v>83703.375</v>
      </c>
      <c r="I187" s="5">
        <v>34736.900624999995</v>
      </c>
      <c r="J187" s="3" t="s">
        <v>22</v>
      </c>
      <c r="K187" s="3" t="s">
        <v>42</v>
      </c>
      <c r="L187" s="47">
        <f t="shared" si="5"/>
        <v>91485.32464763998</v>
      </c>
      <c r="M187" s="63">
        <f t="shared" si="4"/>
        <v>6.7695271937999998E-2</v>
      </c>
      <c r="N187" s="7">
        <v>23377</v>
      </c>
      <c r="O187" s="6" t="b">
        <v>1</v>
      </c>
      <c r="P187" s="6" t="b">
        <v>0</v>
      </c>
      <c r="Q187" s="6" t="s">
        <v>24</v>
      </c>
    </row>
    <row r="188" spans="1:17" x14ac:dyDescent="0.25">
      <c r="A188" s="3">
        <v>2009</v>
      </c>
      <c r="B188" s="3">
        <v>3</v>
      </c>
      <c r="C188" s="4" t="s">
        <v>40</v>
      </c>
      <c r="D188" s="4" t="s">
        <v>18</v>
      </c>
      <c r="E188" s="4" t="s">
        <v>43</v>
      </c>
      <c r="F188" s="4"/>
      <c r="G188" s="11" t="s">
        <v>21</v>
      </c>
      <c r="H188" s="5">
        <v>153855.66</v>
      </c>
      <c r="I188" s="5">
        <v>61080.697020000007</v>
      </c>
      <c r="J188" s="3" t="s">
        <v>22</v>
      </c>
      <c r="K188" s="3" t="s">
        <v>42</v>
      </c>
      <c r="L188" s="47">
        <f t="shared" si="5"/>
        <v>160866.03283648129</v>
      </c>
      <c r="M188" s="63">
        <f t="shared" si="4"/>
        <v>0.11903406235257603</v>
      </c>
      <c r="N188" s="7">
        <v>28126</v>
      </c>
      <c r="O188" s="6" t="b">
        <v>1</v>
      </c>
      <c r="P188" s="6" t="b">
        <v>0</v>
      </c>
      <c r="Q188" s="6" t="s">
        <v>24</v>
      </c>
    </row>
    <row r="189" spans="1:17" x14ac:dyDescent="0.25">
      <c r="A189" s="3">
        <v>2009</v>
      </c>
      <c r="B189" s="3">
        <v>3</v>
      </c>
      <c r="C189" s="4" t="s">
        <v>40</v>
      </c>
      <c r="D189" s="4" t="s">
        <v>26</v>
      </c>
      <c r="E189" s="4" t="s">
        <v>27</v>
      </c>
      <c r="F189" s="4" t="s">
        <v>28</v>
      </c>
      <c r="G189" s="11" t="s">
        <v>21</v>
      </c>
      <c r="H189" s="5">
        <v>104650</v>
      </c>
      <c r="I189" s="5">
        <v>43870</v>
      </c>
      <c r="J189" s="3" t="s">
        <v>22</v>
      </c>
      <c r="K189" s="3" t="s">
        <v>23</v>
      </c>
      <c r="L189" s="47">
        <f t="shared" si="5"/>
        <v>115538.83967999999</v>
      </c>
      <c r="M189" s="63">
        <f t="shared" si="4"/>
        <v>8.5493856000000007E-2</v>
      </c>
      <c r="N189" s="7">
        <v>34700</v>
      </c>
      <c r="O189" s="6" t="b">
        <v>1</v>
      </c>
      <c r="P189" s="6" t="b">
        <v>0</v>
      </c>
      <c r="Q189" s="6" t="s">
        <v>24</v>
      </c>
    </row>
    <row r="190" spans="1:17" x14ac:dyDescent="0.25">
      <c r="A190" s="3">
        <v>2009</v>
      </c>
      <c r="B190" s="3">
        <v>3</v>
      </c>
      <c r="C190" s="4" t="s">
        <v>40</v>
      </c>
      <c r="D190" s="4" t="s">
        <v>29</v>
      </c>
      <c r="E190" s="4" t="s">
        <v>30</v>
      </c>
      <c r="F190" s="4" t="s">
        <v>31</v>
      </c>
      <c r="G190" s="11" t="s">
        <v>32</v>
      </c>
      <c r="H190" s="5">
        <v>106615</v>
      </c>
      <c r="I190" s="5">
        <v>41519.4</v>
      </c>
      <c r="J190" s="3" t="s">
        <v>22</v>
      </c>
      <c r="K190" s="3" t="s">
        <v>23</v>
      </c>
      <c r="L190" s="47">
        <f t="shared" si="5"/>
        <v>109348.1490816</v>
      </c>
      <c r="M190" s="63">
        <f t="shared" si="4"/>
        <v>8.0913006720000014E-2</v>
      </c>
      <c r="N190" s="7">
        <v>35885</v>
      </c>
      <c r="O190" s="6" t="b">
        <v>1</v>
      </c>
      <c r="P190" s="6" t="b">
        <v>0</v>
      </c>
      <c r="Q190" s="6" t="s">
        <v>24</v>
      </c>
    </row>
    <row r="191" spans="1:17" x14ac:dyDescent="0.25">
      <c r="A191" s="3">
        <v>2009</v>
      </c>
      <c r="B191" s="3">
        <v>3</v>
      </c>
      <c r="C191" s="4" t="s">
        <v>40</v>
      </c>
      <c r="D191" s="4" t="s">
        <v>29</v>
      </c>
      <c r="E191" s="4" t="s">
        <v>30</v>
      </c>
      <c r="F191" s="4" t="s">
        <v>33</v>
      </c>
      <c r="G191" s="11" t="s">
        <v>32</v>
      </c>
      <c r="H191" s="5">
        <v>98261</v>
      </c>
      <c r="I191" s="5">
        <v>39878.199999999997</v>
      </c>
      <c r="J191" s="3" t="s">
        <v>22</v>
      </c>
      <c r="K191" s="3" t="s">
        <v>23</v>
      </c>
      <c r="L191" s="47">
        <f t="shared" si="5"/>
        <v>105025.77972479998</v>
      </c>
      <c r="M191" s="63">
        <f t="shared" si="4"/>
        <v>7.7714636160000003E-2</v>
      </c>
      <c r="N191" s="7">
        <v>35885</v>
      </c>
      <c r="O191" s="6" t="b">
        <v>1</v>
      </c>
      <c r="P191" s="6" t="b">
        <v>0</v>
      </c>
      <c r="Q191" s="6" t="s">
        <v>24</v>
      </c>
    </row>
    <row r="192" spans="1:17" x14ac:dyDescent="0.25">
      <c r="A192" s="3">
        <v>2009</v>
      </c>
      <c r="B192" s="3">
        <v>3</v>
      </c>
      <c r="C192" s="4" t="s">
        <v>40</v>
      </c>
      <c r="D192" s="4" t="s">
        <v>29</v>
      </c>
      <c r="E192" s="4" t="s">
        <v>34</v>
      </c>
      <c r="F192" s="4" t="s">
        <v>36</v>
      </c>
      <c r="G192" s="11" t="s">
        <v>21</v>
      </c>
      <c r="H192" s="5">
        <v>55434.116000000002</v>
      </c>
      <c r="I192" s="5">
        <v>26449.3</v>
      </c>
      <c r="J192" s="3" t="s">
        <v>22</v>
      </c>
      <c r="K192" s="3" t="s">
        <v>23</v>
      </c>
      <c r="L192" s="47">
        <f t="shared" si="5"/>
        <v>69658.569235200004</v>
      </c>
      <c r="M192" s="63">
        <f t="shared" si="4"/>
        <v>5.1544395840000007E-2</v>
      </c>
      <c r="N192" s="7">
        <v>33970</v>
      </c>
      <c r="O192" s="6" t="b">
        <v>1</v>
      </c>
      <c r="P192" s="6" t="b">
        <v>0</v>
      </c>
      <c r="Q192" s="6" t="s">
        <v>24</v>
      </c>
    </row>
    <row r="193" spans="1:17" x14ac:dyDescent="0.25">
      <c r="A193" s="3">
        <v>2009</v>
      </c>
      <c r="B193" s="3">
        <v>3</v>
      </c>
      <c r="C193" s="4" t="s">
        <v>40</v>
      </c>
      <c r="D193" s="4" t="s">
        <v>29</v>
      </c>
      <c r="E193" s="4" t="s">
        <v>34</v>
      </c>
      <c r="F193" s="4" t="s">
        <v>39</v>
      </c>
      <c r="G193" s="11" t="s">
        <v>21</v>
      </c>
      <c r="H193" s="5">
        <v>76667.654999999999</v>
      </c>
      <c r="I193" s="5">
        <v>32468.5</v>
      </c>
      <c r="J193" s="3" t="s">
        <v>22</v>
      </c>
      <c r="K193" s="3" t="s">
        <v>23</v>
      </c>
      <c r="L193" s="47">
        <f t="shared" si="5"/>
        <v>85511.119584</v>
      </c>
      <c r="M193" s="63">
        <f t="shared" si="4"/>
        <v>6.3274612800000005E-2</v>
      </c>
      <c r="N193" s="7">
        <v>33970</v>
      </c>
      <c r="O193" s="6" t="b">
        <v>1</v>
      </c>
      <c r="P193" s="6" t="b">
        <v>0</v>
      </c>
      <c r="Q193" s="6" t="s">
        <v>24</v>
      </c>
    </row>
    <row r="194" spans="1:17" x14ac:dyDescent="0.25">
      <c r="A194" s="3">
        <v>2009</v>
      </c>
      <c r="B194" s="3">
        <v>3</v>
      </c>
      <c r="C194" s="4" t="s">
        <v>40</v>
      </c>
      <c r="D194" s="4" t="s">
        <v>29</v>
      </c>
      <c r="E194" s="4" t="s">
        <v>34</v>
      </c>
      <c r="F194" s="4" t="s">
        <v>35</v>
      </c>
      <c r="G194" s="11" t="s">
        <v>21</v>
      </c>
      <c r="H194" s="5">
        <v>56554.36</v>
      </c>
      <c r="I194" s="5">
        <v>25766.3</v>
      </c>
      <c r="J194" s="3" t="s">
        <v>22</v>
      </c>
      <c r="K194" s="3" t="s">
        <v>23</v>
      </c>
      <c r="L194" s="47">
        <f t="shared" si="5"/>
        <v>67859.776723200004</v>
      </c>
      <c r="M194" s="63">
        <f t="shared" ref="M194:M257" si="6">I194*0.02784*0.07/1000</f>
        <v>5.0213365440000005E-2</v>
      </c>
      <c r="N194" s="7">
        <v>33970</v>
      </c>
      <c r="O194" s="6" t="b">
        <v>1</v>
      </c>
      <c r="P194" s="6" t="b">
        <v>0</v>
      </c>
      <c r="Q194" s="6" t="s">
        <v>24</v>
      </c>
    </row>
    <row r="195" spans="1:17" x14ac:dyDescent="0.25">
      <c r="A195" s="3">
        <v>2009</v>
      </c>
      <c r="B195" s="3">
        <v>3</v>
      </c>
      <c r="C195" s="4" t="s">
        <v>40</v>
      </c>
      <c r="D195" s="4" t="s">
        <v>44</v>
      </c>
      <c r="E195" s="4" t="s">
        <v>45</v>
      </c>
      <c r="F195" s="4"/>
      <c r="G195" s="11" t="s">
        <v>21</v>
      </c>
      <c r="H195" s="5">
        <v>87067.5</v>
      </c>
      <c r="I195" s="5">
        <v>33085.65</v>
      </c>
      <c r="J195" s="3" t="s">
        <v>22</v>
      </c>
      <c r="K195" s="3" t="s">
        <v>42</v>
      </c>
      <c r="L195" s="47">
        <f t="shared" ref="L195:L258" si="7">I195*0.02784*94.6</f>
        <v>87136.485321600005</v>
      </c>
      <c r="M195" s="63">
        <f t="shared" si="6"/>
        <v>6.4477314720000012E-2</v>
      </c>
      <c r="N195" s="7">
        <v>25569</v>
      </c>
      <c r="O195" s="6" t="b">
        <v>1</v>
      </c>
      <c r="P195" s="6" t="b">
        <v>0</v>
      </c>
      <c r="Q195" s="6" t="s">
        <v>24</v>
      </c>
    </row>
    <row r="196" spans="1:17" x14ac:dyDescent="0.25">
      <c r="A196" s="3">
        <v>2009</v>
      </c>
      <c r="B196" s="3">
        <v>3</v>
      </c>
      <c r="C196" s="4" t="s">
        <v>40</v>
      </c>
      <c r="D196" s="4" t="s">
        <v>46</v>
      </c>
      <c r="E196" s="4" t="s">
        <v>47</v>
      </c>
      <c r="F196" s="4"/>
      <c r="G196" s="11" t="s">
        <v>21</v>
      </c>
      <c r="H196" s="5">
        <v>104267.62</v>
      </c>
      <c r="I196" s="5">
        <v>37536.343199999996</v>
      </c>
      <c r="J196" s="3" t="s">
        <v>22</v>
      </c>
      <c r="K196" s="3" t="s">
        <v>42</v>
      </c>
      <c r="L196" s="47">
        <f t="shared" si="7"/>
        <v>98858.115777484767</v>
      </c>
      <c r="M196" s="63">
        <f t="shared" si="6"/>
        <v>7.3150825628159999E-2</v>
      </c>
      <c r="N196" s="7">
        <v>34700</v>
      </c>
      <c r="O196" s="6" t="b">
        <v>1</v>
      </c>
      <c r="P196" s="6" t="b">
        <v>0</v>
      </c>
      <c r="Q196" s="6" t="s">
        <v>24</v>
      </c>
    </row>
    <row r="197" spans="1:17" x14ac:dyDescent="0.25">
      <c r="A197" s="3">
        <v>2009</v>
      </c>
      <c r="B197" s="3">
        <v>3</v>
      </c>
      <c r="C197" s="4" t="s">
        <v>40</v>
      </c>
      <c r="D197" s="4" t="s">
        <v>46</v>
      </c>
      <c r="E197" s="4" t="s">
        <v>48</v>
      </c>
      <c r="F197" s="4"/>
      <c r="G197" s="11" t="s">
        <v>21</v>
      </c>
      <c r="H197" s="5">
        <v>100581.87999999999</v>
      </c>
      <c r="I197" s="5">
        <v>36209.476799999997</v>
      </c>
      <c r="J197" s="3" t="s">
        <v>22</v>
      </c>
      <c r="K197" s="3" t="s">
        <v>42</v>
      </c>
      <c r="L197" s="47">
        <f t="shared" si="7"/>
        <v>95363.595506995189</v>
      </c>
      <c r="M197" s="63">
        <f t="shared" si="6"/>
        <v>7.0565028387839998E-2</v>
      </c>
      <c r="N197" s="7">
        <v>35065</v>
      </c>
      <c r="O197" s="6" t="b">
        <v>1</v>
      </c>
      <c r="P197" s="6" t="b">
        <v>0</v>
      </c>
      <c r="Q197" s="6" t="s">
        <v>24</v>
      </c>
    </row>
    <row r="198" spans="1:17" x14ac:dyDescent="0.25">
      <c r="A198" s="3">
        <v>2009</v>
      </c>
      <c r="B198" s="3">
        <v>4</v>
      </c>
      <c r="C198" s="4" t="s">
        <v>49</v>
      </c>
      <c r="D198" s="4" t="s">
        <v>18</v>
      </c>
      <c r="E198" s="4" t="s">
        <v>19</v>
      </c>
      <c r="F198" s="4" t="s">
        <v>20</v>
      </c>
      <c r="G198" s="11" t="s">
        <v>21</v>
      </c>
      <c r="H198" s="5">
        <v>91512.5</v>
      </c>
      <c r="I198" s="5">
        <v>33998.6</v>
      </c>
      <c r="J198" s="3" t="s">
        <v>22</v>
      </c>
      <c r="K198" s="3" t="s">
        <v>23</v>
      </c>
      <c r="L198" s="47">
        <f t="shared" si="7"/>
        <v>89540.888870399998</v>
      </c>
      <c r="M198" s="63">
        <f t="shared" si="6"/>
        <v>6.6256471679999998E-2</v>
      </c>
      <c r="N198" s="7">
        <v>35527</v>
      </c>
      <c r="O198" s="6" t="b">
        <v>1</v>
      </c>
      <c r="P198" s="6" t="b">
        <v>0</v>
      </c>
      <c r="Q198" s="6" t="s">
        <v>24</v>
      </c>
    </row>
    <row r="199" spans="1:17" x14ac:dyDescent="0.25">
      <c r="A199" s="3">
        <v>2009</v>
      </c>
      <c r="B199" s="3">
        <v>4</v>
      </c>
      <c r="C199" s="4" t="s">
        <v>49</v>
      </c>
      <c r="D199" s="4" t="s">
        <v>18</v>
      </c>
      <c r="E199" s="4" t="s">
        <v>19</v>
      </c>
      <c r="F199" s="4" t="s">
        <v>25</v>
      </c>
      <c r="G199" s="11" t="s">
        <v>21</v>
      </c>
      <c r="H199" s="5">
        <v>89631.28</v>
      </c>
      <c r="I199" s="5">
        <v>33598.800000000003</v>
      </c>
      <c r="J199" s="3" t="s">
        <v>22</v>
      </c>
      <c r="K199" s="3" t="s">
        <v>23</v>
      </c>
      <c r="L199" s="47">
        <f t="shared" si="7"/>
        <v>88487.950003200007</v>
      </c>
      <c r="M199" s="63">
        <f t="shared" si="6"/>
        <v>6.5477341440000017E-2</v>
      </c>
      <c r="N199" s="7">
        <v>35527</v>
      </c>
      <c r="O199" s="6" t="b">
        <v>1</v>
      </c>
      <c r="P199" s="6" t="b">
        <v>0</v>
      </c>
      <c r="Q199" s="6" t="s">
        <v>24</v>
      </c>
    </row>
    <row r="200" spans="1:17" x14ac:dyDescent="0.25">
      <c r="A200" s="3">
        <v>2009</v>
      </c>
      <c r="B200" s="3">
        <v>4</v>
      </c>
      <c r="C200" s="4" t="s">
        <v>49</v>
      </c>
      <c r="D200" s="4" t="s">
        <v>18</v>
      </c>
      <c r="E200" s="4" t="s">
        <v>41</v>
      </c>
      <c r="F200" s="4"/>
      <c r="G200" s="11" t="s">
        <v>21</v>
      </c>
      <c r="H200" s="5">
        <v>66871.98</v>
      </c>
      <c r="I200" s="5">
        <v>27751.871699999996</v>
      </c>
      <c r="J200" s="3" t="s">
        <v>22</v>
      </c>
      <c r="K200" s="3" t="s">
        <v>42</v>
      </c>
      <c r="L200" s="47">
        <f t="shared" si="7"/>
        <v>73089.105428908792</v>
      </c>
      <c r="M200" s="63">
        <f t="shared" si="6"/>
        <v>5.4082847568960001E-2</v>
      </c>
      <c r="N200" s="7">
        <v>23377</v>
      </c>
      <c r="O200" s="6" t="b">
        <v>1</v>
      </c>
      <c r="P200" s="6" t="b">
        <v>0</v>
      </c>
      <c r="Q200" s="6" t="s">
        <v>24</v>
      </c>
    </row>
    <row r="201" spans="1:17" x14ac:dyDescent="0.25">
      <c r="A201" s="3">
        <v>2009</v>
      </c>
      <c r="B201" s="3">
        <v>4</v>
      </c>
      <c r="C201" s="4" t="s">
        <v>49</v>
      </c>
      <c r="D201" s="4" t="s">
        <v>18</v>
      </c>
      <c r="E201" s="4" t="s">
        <v>43</v>
      </c>
      <c r="F201" s="4"/>
      <c r="G201" s="11" t="s">
        <v>21</v>
      </c>
      <c r="H201" s="5">
        <v>65238.515999999996</v>
      </c>
      <c r="I201" s="5">
        <v>25899.690852</v>
      </c>
      <c r="J201" s="3" t="s">
        <v>22</v>
      </c>
      <c r="K201" s="3" t="s">
        <v>42</v>
      </c>
      <c r="L201" s="47">
        <f t="shared" si="7"/>
        <v>68211.083408041712</v>
      </c>
      <c r="M201" s="63">
        <f t="shared" si="6"/>
        <v>5.0473317532377597E-2</v>
      </c>
      <c r="N201" s="7">
        <v>28126</v>
      </c>
      <c r="O201" s="6" t="b">
        <v>1</v>
      </c>
      <c r="P201" s="6" t="b">
        <v>0</v>
      </c>
      <c r="Q201" s="6" t="s">
        <v>24</v>
      </c>
    </row>
    <row r="202" spans="1:17" x14ac:dyDescent="0.25">
      <c r="A202" s="3">
        <v>2009</v>
      </c>
      <c r="B202" s="3">
        <v>4</v>
      </c>
      <c r="C202" s="4" t="s">
        <v>49</v>
      </c>
      <c r="D202" s="4" t="s">
        <v>26</v>
      </c>
      <c r="E202" s="4" t="s">
        <v>27</v>
      </c>
      <c r="F202" s="4" t="s">
        <v>28</v>
      </c>
      <c r="G202" s="11" t="s">
        <v>21</v>
      </c>
      <c r="H202" s="5">
        <v>101150.08</v>
      </c>
      <c r="I202" s="5">
        <v>42396.6</v>
      </c>
      <c r="J202" s="3" t="s">
        <v>22</v>
      </c>
      <c r="K202" s="3" t="s">
        <v>23</v>
      </c>
      <c r="L202" s="47">
        <f t="shared" si="7"/>
        <v>111658.39914239998</v>
      </c>
      <c r="M202" s="63">
        <f t="shared" si="6"/>
        <v>8.2622494080000011E-2</v>
      </c>
      <c r="N202" s="7">
        <v>34700</v>
      </c>
      <c r="O202" s="6" t="b">
        <v>1</v>
      </c>
      <c r="P202" s="6" t="b">
        <v>0</v>
      </c>
      <c r="Q202" s="6" t="s">
        <v>24</v>
      </c>
    </row>
    <row r="203" spans="1:17" x14ac:dyDescent="0.25">
      <c r="A203" s="3">
        <v>2009</v>
      </c>
      <c r="B203" s="3">
        <v>4</v>
      </c>
      <c r="C203" s="4" t="s">
        <v>49</v>
      </c>
      <c r="D203" s="4" t="s">
        <v>29</v>
      </c>
      <c r="E203" s="4" t="s">
        <v>30</v>
      </c>
      <c r="F203" s="4" t="s">
        <v>31</v>
      </c>
      <c r="G203" s="11" t="s">
        <v>21</v>
      </c>
      <c r="H203" s="5">
        <v>6392</v>
      </c>
      <c r="I203" s="5">
        <v>2490.1</v>
      </c>
      <c r="J203" s="3" t="s">
        <v>22</v>
      </c>
      <c r="K203" s="3" t="s">
        <v>23</v>
      </c>
      <c r="L203" s="47">
        <f t="shared" si="7"/>
        <v>6558.086726399999</v>
      </c>
      <c r="M203" s="63">
        <f t="shared" si="6"/>
        <v>4.85270688E-3</v>
      </c>
      <c r="N203" s="7">
        <v>35885</v>
      </c>
      <c r="O203" s="6" t="b">
        <v>1</v>
      </c>
      <c r="P203" s="6" t="b">
        <v>0</v>
      </c>
      <c r="Q203" s="6" t="s">
        <v>24</v>
      </c>
    </row>
    <row r="204" spans="1:17" x14ac:dyDescent="0.25">
      <c r="A204" s="3">
        <v>2009</v>
      </c>
      <c r="B204" s="3">
        <v>4</v>
      </c>
      <c r="C204" s="4" t="s">
        <v>49</v>
      </c>
      <c r="D204" s="4" t="s">
        <v>29</v>
      </c>
      <c r="E204" s="4" t="s">
        <v>30</v>
      </c>
      <c r="F204" s="4" t="s">
        <v>33</v>
      </c>
      <c r="G204" s="11" t="s">
        <v>21</v>
      </c>
      <c r="H204" s="5">
        <v>2550</v>
      </c>
      <c r="I204" s="5">
        <v>1034.0999999999999</v>
      </c>
      <c r="J204" s="3" t="s">
        <v>22</v>
      </c>
      <c r="K204" s="3" t="s">
        <v>23</v>
      </c>
      <c r="L204" s="47">
        <f t="shared" si="7"/>
        <v>2723.4719423999995</v>
      </c>
      <c r="M204" s="63">
        <f t="shared" si="6"/>
        <v>2.0152540799999999E-3</v>
      </c>
      <c r="N204" s="7">
        <v>35885</v>
      </c>
      <c r="O204" s="6" t="b">
        <v>1</v>
      </c>
      <c r="P204" s="6" t="b">
        <v>0</v>
      </c>
      <c r="Q204" s="6" t="s">
        <v>24</v>
      </c>
    </row>
    <row r="205" spans="1:17" x14ac:dyDescent="0.25">
      <c r="A205" s="3">
        <v>2009</v>
      </c>
      <c r="B205" s="3">
        <v>4</v>
      </c>
      <c r="C205" s="4" t="s">
        <v>49</v>
      </c>
      <c r="D205" s="4" t="s">
        <v>29</v>
      </c>
      <c r="E205" s="4" t="s">
        <v>30</v>
      </c>
      <c r="F205" s="4" t="s">
        <v>33</v>
      </c>
      <c r="G205" s="11" t="s">
        <v>32</v>
      </c>
      <c r="H205" s="5">
        <v>73798</v>
      </c>
      <c r="I205" s="5">
        <v>29959.4</v>
      </c>
      <c r="J205" s="3" t="s">
        <v>22</v>
      </c>
      <c r="K205" s="3" t="s">
        <v>23</v>
      </c>
      <c r="L205" s="47">
        <f t="shared" si="7"/>
        <v>78902.993241599994</v>
      </c>
      <c r="M205" s="63">
        <f t="shared" si="6"/>
        <v>5.8384878720000012E-2</v>
      </c>
      <c r="N205" s="7">
        <v>35885</v>
      </c>
      <c r="O205" s="6" t="b">
        <v>1</v>
      </c>
      <c r="P205" s="6" t="b">
        <v>0</v>
      </c>
      <c r="Q205" s="6" t="s">
        <v>24</v>
      </c>
    </row>
    <row r="206" spans="1:17" x14ac:dyDescent="0.25">
      <c r="A206" s="3">
        <v>2009</v>
      </c>
      <c r="B206" s="3">
        <v>4</v>
      </c>
      <c r="C206" s="4" t="s">
        <v>49</v>
      </c>
      <c r="D206" s="4" t="s">
        <v>29</v>
      </c>
      <c r="E206" s="4" t="s">
        <v>30</v>
      </c>
      <c r="F206" s="4" t="s">
        <v>31</v>
      </c>
      <c r="G206" s="11" t="s">
        <v>32</v>
      </c>
      <c r="H206" s="5">
        <v>100592</v>
      </c>
      <c r="I206" s="5">
        <v>39186.6</v>
      </c>
      <c r="J206" s="3" t="s">
        <v>22</v>
      </c>
      <c r="K206" s="3" t="s">
        <v>23</v>
      </c>
      <c r="L206" s="47">
        <f t="shared" si="7"/>
        <v>103204.33770240001</v>
      </c>
      <c r="M206" s="63">
        <f t="shared" si="6"/>
        <v>7.6366846080000023E-2</v>
      </c>
      <c r="N206" s="7">
        <v>35885</v>
      </c>
      <c r="O206" s="6" t="b">
        <v>1</v>
      </c>
      <c r="P206" s="6" t="b">
        <v>0</v>
      </c>
      <c r="Q206" s="6" t="s">
        <v>24</v>
      </c>
    </row>
    <row r="207" spans="1:17" x14ac:dyDescent="0.25">
      <c r="A207" s="3">
        <v>2009</v>
      </c>
      <c r="B207" s="3">
        <v>4</v>
      </c>
      <c r="C207" s="4" t="s">
        <v>49</v>
      </c>
      <c r="D207" s="4" t="s">
        <v>29</v>
      </c>
      <c r="E207" s="4" t="s">
        <v>34</v>
      </c>
      <c r="F207" s="4" t="s">
        <v>35</v>
      </c>
      <c r="G207" s="11" t="s">
        <v>21</v>
      </c>
      <c r="H207" s="5">
        <v>53075.88</v>
      </c>
      <c r="I207" s="5">
        <v>24157.1</v>
      </c>
      <c r="J207" s="3" t="s">
        <v>22</v>
      </c>
      <c r="K207" s="3" t="s">
        <v>23</v>
      </c>
      <c r="L207" s="47">
        <f t="shared" si="7"/>
        <v>63621.684614399986</v>
      </c>
      <c r="M207" s="63">
        <f t="shared" si="6"/>
        <v>4.7077356479999999E-2</v>
      </c>
      <c r="N207" s="7">
        <v>33970</v>
      </c>
      <c r="O207" s="6" t="b">
        <v>1</v>
      </c>
      <c r="P207" s="6" t="b">
        <v>0</v>
      </c>
      <c r="Q207" s="6" t="s">
        <v>24</v>
      </c>
    </row>
    <row r="208" spans="1:17" x14ac:dyDescent="0.25">
      <c r="A208" s="3">
        <v>2009</v>
      </c>
      <c r="B208" s="3">
        <v>4</v>
      </c>
      <c r="C208" s="4" t="s">
        <v>49</v>
      </c>
      <c r="D208" s="4" t="s">
        <v>29</v>
      </c>
      <c r="E208" s="4" t="s">
        <v>34</v>
      </c>
      <c r="F208" s="4" t="s">
        <v>37</v>
      </c>
      <c r="G208" s="11" t="s">
        <v>21</v>
      </c>
      <c r="H208" s="5">
        <v>61011.161999999997</v>
      </c>
      <c r="I208" s="5">
        <v>24980</v>
      </c>
      <c r="J208" s="3" t="s">
        <v>22</v>
      </c>
      <c r="K208" s="3" t="s">
        <v>23</v>
      </c>
      <c r="L208" s="47">
        <f t="shared" si="7"/>
        <v>65788.926720000003</v>
      </c>
      <c r="M208" s="63">
        <f t="shared" si="6"/>
        <v>4.868102400000001E-2</v>
      </c>
      <c r="N208" s="7">
        <v>33970</v>
      </c>
      <c r="O208" s="6" t="b">
        <v>1</v>
      </c>
      <c r="P208" s="6" t="b">
        <v>0</v>
      </c>
      <c r="Q208" s="6" t="s">
        <v>24</v>
      </c>
    </row>
    <row r="209" spans="1:17" x14ac:dyDescent="0.25">
      <c r="A209" s="3">
        <v>2009</v>
      </c>
      <c r="B209" s="3">
        <v>4</v>
      </c>
      <c r="C209" s="4" t="s">
        <v>49</v>
      </c>
      <c r="D209" s="4" t="s">
        <v>29</v>
      </c>
      <c r="E209" s="4" t="s">
        <v>34</v>
      </c>
      <c r="F209" s="4" t="s">
        <v>39</v>
      </c>
      <c r="G209" s="11" t="s">
        <v>21</v>
      </c>
      <c r="H209" s="5">
        <v>76786.14</v>
      </c>
      <c r="I209" s="5">
        <v>32495</v>
      </c>
      <c r="J209" s="3" t="s">
        <v>22</v>
      </c>
      <c r="K209" s="3" t="s">
        <v>23</v>
      </c>
      <c r="L209" s="47">
        <f t="shared" si="7"/>
        <v>85580.91167999999</v>
      </c>
      <c r="M209" s="63">
        <f t="shared" si="6"/>
        <v>6.3326256000000011E-2</v>
      </c>
      <c r="N209" s="7">
        <v>33970</v>
      </c>
      <c r="O209" s="6" t="b">
        <v>1</v>
      </c>
      <c r="P209" s="6" t="b">
        <v>0</v>
      </c>
      <c r="Q209" s="6" t="s">
        <v>24</v>
      </c>
    </row>
    <row r="210" spans="1:17" x14ac:dyDescent="0.25">
      <c r="A210" s="3">
        <v>2009</v>
      </c>
      <c r="B210" s="3">
        <v>4</v>
      </c>
      <c r="C210" s="4" t="s">
        <v>49</v>
      </c>
      <c r="D210" s="4" t="s">
        <v>29</v>
      </c>
      <c r="E210" s="4" t="s">
        <v>34</v>
      </c>
      <c r="F210" s="4" t="s">
        <v>36</v>
      </c>
      <c r="G210" s="11" t="s">
        <v>21</v>
      </c>
      <c r="H210" s="5">
        <v>50771.89</v>
      </c>
      <c r="I210" s="5">
        <v>24229.4</v>
      </c>
      <c r="J210" s="3" t="s">
        <v>22</v>
      </c>
      <c r="K210" s="3" t="s">
        <v>23</v>
      </c>
      <c r="L210" s="47">
        <f t="shared" si="7"/>
        <v>63812.098521599997</v>
      </c>
      <c r="M210" s="63">
        <f t="shared" si="6"/>
        <v>4.7218254720000005E-2</v>
      </c>
      <c r="N210" s="7">
        <v>33970</v>
      </c>
      <c r="O210" s="6" t="b">
        <v>1</v>
      </c>
      <c r="P210" s="6" t="b">
        <v>0</v>
      </c>
      <c r="Q210" s="6" t="s">
        <v>24</v>
      </c>
    </row>
    <row r="211" spans="1:17" x14ac:dyDescent="0.25">
      <c r="A211" s="3">
        <v>2009</v>
      </c>
      <c r="B211" s="3">
        <v>4</v>
      </c>
      <c r="C211" s="4" t="s">
        <v>49</v>
      </c>
      <c r="D211" s="4" t="s">
        <v>44</v>
      </c>
      <c r="E211" s="4" t="s">
        <v>45</v>
      </c>
      <c r="F211" s="4"/>
      <c r="G211" s="11" t="s">
        <v>21</v>
      </c>
      <c r="H211" s="5">
        <v>68197</v>
      </c>
      <c r="I211" s="5">
        <v>25914.86</v>
      </c>
      <c r="J211" s="3" t="s">
        <v>22</v>
      </c>
      <c r="K211" s="3" t="s">
        <v>42</v>
      </c>
      <c r="L211" s="47">
        <f t="shared" si="7"/>
        <v>68251.033847040002</v>
      </c>
      <c r="M211" s="63">
        <f t="shared" si="6"/>
        <v>5.050287916800001E-2</v>
      </c>
      <c r="N211" s="7">
        <v>25569</v>
      </c>
      <c r="O211" s="6" t="b">
        <v>1</v>
      </c>
      <c r="P211" s="6" t="b">
        <v>0</v>
      </c>
      <c r="Q211" s="6" t="s">
        <v>24</v>
      </c>
    </row>
    <row r="212" spans="1:17" x14ac:dyDescent="0.25">
      <c r="A212" s="3">
        <v>2009</v>
      </c>
      <c r="B212" s="3">
        <v>4</v>
      </c>
      <c r="C212" s="4" t="s">
        <v>49</v>
      </c>
      <c r="D212" s="4" t="s">
        <v>46</v>
      </c>
      <c r="E212" s="4" t="s">
        <v>47</v>
      </c>
      <c r="F212" s="4"/>
      <c r="G212" s="11" t="s">
        <v>21</v>
      </c>
      <c r="H212" s="5">
        <v>100177.68</v>
      </c>
      <c r="I212" s="5">
        <v>36063.964799999994</v>
      </c>
      <c r="J212" s="3" t="s">
        <v>22</v>
      </c>
      <c r="K212" s="3" t="s">
        <v>42</v>
      </c>
      <c r="L212" s="47">
        <f t="shared" si="7"/>
        <v>94980.365791027172</v>
      </c>
      <c r="M212" s="63">
        <f t="shared" si="6"/>
        <v>7.0281454602239987E-2</v>
      </c>
      <c r="N212" s="7">
        <v>34700</v>
      </c>
      <c r="O212" s="6" t="b">
        <v>1</v>
      </c>
      <c r="P212" s="6" t="b">
        <v>0</v>
      </c>
      <c r="Q212" s="6" t="s">
        <v>24</v>
      </c>
    </row>
    <row r="213" spans="1:17" x14ac:dyDescent="0.25">
      <c r="A213" s="3">
        <v>2009</v>
      </c>
      <c r="B213" s="3">
        <v>4</v>
      </c>
      <c r="C213" s="4" t="s">
        <v>49</v>
      </c>
      <c r="D213" s="4" t="s">
        <v>46</v>
      </c>
      <c r="E213" s="4" t="s">
        <v>48</v>
      </c>
      <c r="F213" s="4"/>
      <c r="G213" s="11" t="s">
        <v>21</v>
      </c>
      <c r="H213" s="5">
        <v>100751.07999999999</v>
      </c>
      <c r="I213" s="5">
        <v>36270.388799999993</v>
      </c>
      <c r="J213" s="3" t="s">
        <v>22</v>
      </c>
      <c r="K213" s="3" t="s">
        <v>42</v>
      </c>
      <c r="L213" s="47">
        <f t="shared" si="7"/>
        <v>95524.017248563177</v>
      </c>
      <c r="M213" s="63">
        <f t="shared" si="6"/>
        <v>7.0683733693439985E-2</v>
      </c>
      <c r="N213" s="7">
        <v>35065</v>
      </c>
      <c r="O213" s="6" t="b">
        <v>1</v>
      </c>
      <c r="P213" s="6" t="b">
        <v>0</v>
      </c>
      <c r="Q213" s="6" t="s">
        <v>24</v>
      </c>
    </row>
    <row r="214" spans="1:17" x14ac:dyDescent="0.25">
      <c r="A214" s="3">
        <v>2009</v>
      </c>
      <c r="B214" s="3">
        <v>4</v>
      </c>
      <c r="C214" s="4" t="s">
        <v>49</v>
      </c>
      <c r="D214" s="4" t="s">
        <v>46</v>
      </c>
      <c r="E214" s="4" t="s">
        <v>58</v>
      </c>
      <c r="F214" s="4"/>
      <c r="G214" s="11" t="s">
        <v>21</v>
      </c>
      <c r="H214" s="5">
        <v>13046.528</v>
      </c>
      <c r="I214" s="5">
        <v>4566.2847999999994</v>
      </c>
      <c r="J214" s="3" t="s">
        <v>22</v>
      </c>
      <c r="K214" s="3" t="s">
        <v>42</v>
      </c>
      <c r="L214" s="47">
        <f t="shared" si="7"/>
        <v>12026.059891507199</v>
      </c>
      <c r="M214" s="63">
        <f t="shared" si="6"/>
        <v>8.8987758182400012E-3</v>
      </c>
      <c r="N214" s="7">
        <v>39814</v>
      </c>
      <c r="O214" s="6" t="b">
        <v>1</v>
      </c>
      <c r="P214" s="6" t="b">
        <v>0</v>
      </c>
      <c r="Q214" s="6" t="s">
        <v>24</v>
      </c>
    </row>
    <row r="215" spans="1:17" x14ac:dyDescent="0.25">
      <c r="A215" s="3">
        <v>2009</v>
      </c>
      <c r="B215" s="3">
        <v>5</v>
      </c>
      <c r="C215" s="4" t="s">
        <v>50</v>
      </c>
      <c r="D215" s="4" t="s">
        <v>18</v>
      </c>
      <c r="E215" s="4" t="s">
        <v>19</v>
      </c>
      <c r="F215" s="4" t="s">
        <v>25</v>
      </c>
      <c r="G215" s="11" t="s">
        <v>21</v>
      </c>
      <c r="H215" s="5">
        <v>92889.32</v>
      </c>
      <c r="I215" s="5">
        <v>34825.800000000003</v>
      </c>
      <c r="J215" s="3" t="s">
        <v>22</v>
      </c>
      <c r="K215" s="3" t="s">
        <v>23</v>
      </c>
      <c r="L215" s="47">
        <f t="shared" si="7"/>
        <v>91719.455731199996</v>
      </c>
      <c r="M215" s="63">
        <f t="shared" si="6"/>
        <v>6.7868519040000005E-2</v>
      </c>
      <c r="N215" s="7">
        <v>35527</v>
      </c>
      <c r="O215" s="6" t="b">
        <v>1</v>
      </c>
      <c r="P215" s="6" t="b">
        <v>0</v>
      </c>
      <c r="Q215" s="6" t="s">
        <v>24</v>
      </c>
    </row>
    <row r="216" spans="1:17" x14ac:dyDescent="0.25">
      <c r="A216" s="3">
        <v>2009</v>
      </c>
      <c r="B216" s="3">
        <v>5</v>
      </c>
      <c r="C216" s="4" t="s">
        <v>50</v>
      </c>
      <c r="D216" s="4" t="s">
        <v>18</v>
      </c>
      <c r="E216" s="4" t="s">
        <v>19</v>
      </c>
      <c r="F216" s="4" t="s">
        <v>20</v>
      </c>
      <c r="G216" s="11" t="s">
        <v>21</v>
      </c>
      <c r="H216" s="5">
        <v>83971.743000000002</v>
      </c>
      <c r="I216" s="5">
        <v>31176.7</v>
      </c>
      <c r="J216" s="3" t="s">
        <v>22</v>
      </c>
      <c r="K216" s="3" t="s">
        <v>23</v>
      </c>
      <c r="L216" s="47">
        <f t="shared" si="7"/>
        <v>82108.952428799996</v>
      </c>
      <c r="M216" s="63">
        <f t="shared" si="6"/>
        <v>6.0757152960000005E-2</v>
      </c>
      <c r="N216" s="7">
        <v>35527</v>
      </c>
      <c r="O216" s="6" t="b">
        <v>1</v>
      </c>
      <c r="P216" s="6" t="b">
        <v>0</v>
      </c>
      <c r="Q216" s="6" t="s">
        <v>24</v>
      </c>
    </row>
    <row r="217" spans="1:17" x14ac:dyDescent="0.25">
      <c r="A217" s="3">
        <v>2009</v>
      </c>
      <c r="B217" s="3">
        <v>5</v>
      </c>
      <c r="C217" s="4" t="s">
        <v>50</v>
      </c>
      <c r="D217" s="4" t="s">
        <v>18</v>
      </c>
      <c r="E217" s="4" t="s">
        <v>41</v>
      </c>
      <c r="F217" s="4"/>
      <c r="G217" s="11" t="s">
        <v>21</v>
      </c>
      <c r="H217" s="5">
        <v>77307.614999999991</v>
      </c>
      <c r="I217" s="5">
        <v>32082.660224999996</v>
      </c>
      <c r="J217" s="3" t="s">
        <v>22</v>
      </c>
      <c r="K217" s="3" t="s">
        <v>42</v>
      </c>
      <c r="L217" s="47">
        <f t="shared" si="7"/>
        <v>84494.947258814384</v>
      </c>
      <c r="M217" s="63">
        <f t="shared" si="6"/>
        <v>6.2522688246479996E-2</v>
      </c>
      <c r="N217" s="7">
        <v>23377</v>
      </c>
      <c r="O217" s="6" t="b">
        <v>1</v>
      </c>
      <c r="P217" s="6" t="b">
        <v>0</v>
      </c>
      <c r="Q217" s="6" t="s">
        <v>24</v>
      </c>
    </row>
    <row r="218" spans="1:17" x14ac:dyDescent="0.25">
      <c r="A218" s="3">
        <v>2009</v>
      </c>
      <c r="B218" s="3">
        <v>5</v>
      </c>
      <c r="C218" s="4" t="s">
        <v>50</v>
      </c>
      <c r="D218" s="4" t="s">
        <v>18</v>
      </c>
      <c r="E218" s="4" t="s">
        <v>43</v>
      </c>
      <c r="F218" s="4"/>
      <c r="G218" s="11" t="s">
        <v>21</v>
      </c>
      <c r="H218" s="5">
        <v>120235.788</v>
      </c>
      <c r="I218" s="5">
        <v>47733.607836000003</v>
      </c>
      <c r="J218" s="3" t="s">
        <v>22</v>
      </c>
      <c r="K218" s="3" t="s">
        <v>42</v>
      </c>
      <c r="L218" s="47">
        <f t="shared" si="7"/>
        <v>125714.2845477911</v>
      </c>
      <c r="M218" s="63">
        <f t="shared" si="6"/>
        <v>9.3023254950796816E-2</v>
      </c>
      <c r="N218" s="7">
        <v>28126</v>
      </c>
      <c r="O218" s="6" t="b">
        <v>1</v>
      </c>
      <c r="P218" s="6" t="b">
        <v>0</v>
      </c>
      <c r="Q218" s="6" t="s">
        <v>24</v>
      </c>
    </row>
    <row r="219" spans="1:17" x14ac:dyDescent="0.25">
      <c r="A219" s="3">
        <v>2009</v>
      </c>
      <c r="B219" s="3">
        <v>5</v>
      </c>
      <c r="C219" s="4" t="s">
        <v>50</v>
      </c>
      <c r="D219" s="4" t="s">
        <v>26</v>
      </c>
      <c r="E219" s="4" t="s">
        <v>27</v>
      </c>
      <c r="F219" s="4" t="s">
        <v>28</v>
      </c>
      <c r="G219" s="11" t="s">
        <v>21</v>
      </c>
      <c r="H219" s="5">
        <v>101397.6</v>
      </c>
      <c r="I219" s="5">
        <v>42501.4</v>
      </c>
      <c r="J219" s="3" t="s">
        <v>22</v>
      </c>
      <c r="K219" s="3" t="s">
        <v>23</v>
      </c>
      <c r="L219" s="47">
        <f t="shared" si="7"/>
        <v>111934.4071296</v>
      </c>
      <c r="M219" s="63">
        <f t="shared" si="6"/>
        <v>8.2826728320000015E-2</v>
      </c>
      <c r="N219" s="7">
        <v>34700</v>
      </c>
      <c r="O219" s="6" t="b">
        <v>1</v>
      </c>
      <c r="P219" s="6" t="b">
        <v>0</v>
      </c>
      <c r="Q219" s="6" t="s">
        <v>24</v>
      </c>
    </row>
    <row r="220" spans="1:17" x14ac:dyDescent="0.25">
      <c r="A220" s="3">
        <v>2009</v>
      </c>
      <c r="B220" s="3">
        <v>5</v>
      </c>
      <c r="C220" s="4" t="s">
        <v>50</v>
      </c>
      <c r="D220" s="4" t="s">
        <v>29</v>
      </c>
      <c r="E220" s="4" t="s">
        <v>30</v>
      </c>
      <c r="F220" s="4" t="s">
        <v>31</v>
      </c>
      <c r="G220" s="11" t="s">
        <v>32</v>
      </c>
      <c r="H220" s="5">
        <v>120369</v>
      </c>
      <c r="I220" s="5">
        <v>46879.7</v>
      </c>
      <c r="J220" s="3" t="s">
        <v>22</v>
      </c>
      <c r="K220" s="3" t="s">
        <v>23</v>
      </c>
      <c r="L220" s="47">
        <f t="shared" si="7"/>
        <v>123465.37822079999</v>
      </c>
      <c r="M220" s="63">
        <f t="shared" si="6"/>
        <v>9.1359159360000011E-2</v>
      </c>
      <c r="N220" s="7">
        <v>35885</v>
      </c>
      <c r="O220" s="6" t="b">
        <v>1</v>
      </c>
      <c r="P220" s="6" t="b">
        <v>0</v>
      </c>
      <c r="Q220" s="6" t="s">
        <v>24</v>
      </c>
    </row>
    <row r="221" spans="1:17" x14ac:dyDescent="0.25">
      <c r="A221" s="3">
        <v>2009</v>
      </c>
      <c r="B221" s="3">
        <v>5</v>
      </c>
      <c r="C221" s="4" t="s">
        <v>50</v>
      </c>
      <c r="D221" s="4" t="s">
        <v>29</v>
      </c>
      <c r="E221" s="4" t="s">
        <v>30</v>
      </c>
      <c r="F221" s="4" t="s">
        <v>33</v>
      </c>
      <c r="G221" s="11" t="s">
        <v>32</v>
      </c>
      <c r="H221" s="5">
        <v>109670</v>
      </c>
      <c r="I221" s="5">
        <v>44513.5</v>
      </c>
      <c r="J221" s="3" t="s">
        <v>22</v>
      </c>
      <c r="K221" s="3" t="s">
        <v>23</v>
      </c>
      <c r="L221" s="47">
        <f t="shared" si="7"/>
        <v>117233.602464</v>
      </c>
      <c r="M221" s="63">
        <f t="shared" si="6"/>
        <v>8.6747908800000009E-2</v>
      </c>
      <c r="N221" s="7">
        <v>35885</v>
      </c>
      <c r="O221" s="6" t="b">
        <v>1</v>
      </c>
      <c r="P221" s="6" t="b">
        <v>0</v>
      </c>
      <c r="Q221" s="6" t="s">
        <v>24</v>
      </c>
    </row>
    <row r="222" spans="1:17" x14ac:dyDescent="0.25">
      <c r="A222" s="3">
        <v>2009</v>
      </c>
      <c r="B222" s="3">
        <v>5</v>
      </c>
      <c r="C222" s="4" t="s">
        <v>50</v>
      </c>
      <c r="D222" s="4" t="s">
        <v>29</v>
      </c>
      <c r="E222" s="4" t="s">
        <v>34</v>
      </c>
      <c r="F222" s="4" t="s">
        <v>36</v>
      </c>
      <c r="G222" s="11" t="s">
        <v>21</v>
      </c>
      <c r="H222" s="5">
        <v>51417.88</v>
      </c>
      <c r="I222" s="5">
        <v>24544.3</v>
      </c>
      <c r="J222" s="3" t="s">
        <v>22</v>
      </c>
      <c r="K222" s="3" t="s">
        <v>23</v>
      </c>
      <c r="L222" s="47">
        <f t="shared" si="7"/>
        <v>64641.439315199998</v>
      </c>
      <c r="M222" s="63">
        <f t="shared" si="6"/>
        <v>4.7831931840000001E-2</v>
      </c>
      <c r="N222" s="7">
        <v>33970</v>
      </c>
      <c r="O222" s="6" t="b">
        <v>1</v>
      </c>
      <c r="P222" s="6" t="b">
        <v>0</v>
      </c>
      <c r="Q222" s="6" t="s">
        <v>24</v>
      </c>
    </row>
    <row r="223" spans="1:17" x14ac:dyDescent="0.25">
      <c r="A223" s="3">
        <v>2009</v>
      </c>
      <c r="B223" s="3">
        <v>5</v>
      </c>
      <c r="C223" s="4" t="s">
        <v>50</v>
      </c>
      <c r="D223" s="4" t="s">
        <v>29</v>
      </c>
      <c r="E223" s="4" t="s">
        <v>34</v>
      </c>
      <c r="F223" s="4" t="s">
        <v>39</v>
      </c>
      <c r="G223" s="11" t="s">
        <v>21</v>
      </c>
      <c r="H223" s="5">
        <v>26501.94</v>
      </c>
      <c r="I223" s="5">
        <v>11216.5</v>
      </c>
      <c r="J223" s="3" t="s">
        <v>22</v>
      </c>
      <c r="K223" s="3" t="s">
        <v>23</v>
      </c>
      <c r="L223" s="47">
        <f t="shared" si="7"/>
        <v>29540.492255999998</v>
      </c>
      <c r="M223" s="63">
        <f t="shared" si="6"/>
        <v>2.1858715200000003E-2</v>
      </c>
      <c r="N223" s="7">
        <v>33970</v>
      </c>
      <c r="O223" s="6" t="b">
        <v>1</v>
      </c>
      <c r="P223" s="6" t="b">
        <v>0</v>
      </c>
      <c r="Q223" s="6" t="s">
        <v>24</v>
      </c>
    </row>
    <row r="224" spans="1:17" x14ac:dyDescent="0.25">
      <c r="A224" s="3">
        <v>2009</v>
      </c>
      <c r="B224" s="3">
        <v>5</v>
      </c>
      <c r="C224" s="4" t="s">
        <v>50</v>
      </c>
      <c r="D224" s="4" t="s">
        <v>29</v>
      </c>
      <c r="E224" s="4" t="s">
        <v>34</v>
      </c>
      <c r="F224" s="4" t="s">
        <v>35</v>
      </c>
      <c r="G224" s="11" t="s">
        <v>21</v>
      </c>
      <c r="H224" s="5">
        <v>48063.6</v>
      </c>
      <c r="I224" s="5">
        <v>21861.4</v>
      </c>
      <c r="J224" s="3" t="s">
        <v>22</v>
      </c>
      <c r="K224" s="3" t="s">
        <v>23</v>
      </c>
      <c r="L224" s="47">
        <f t="shared" si="7"/>
        <v>57575.582169599998</v>
      </c>
      <c r="M224" s="63">
        <f t="shared" si="6"/>
        <v>4.2603496320000003E-2</v>
      </c>
      <c r="N224" s="7">
        <v>33970</v>
      </c>
      <c r="O224" s="6" t="b">
        <v>1</v>
      </c>
      <c r="P224" s="6" t="b">
        <v>0</v>
      </c>
      <c r="Q224" s="6" t="s">
        <v>24</v>
      </c>
    </row>
    <row r="225" spans="1:17" x14ac:dyDescent="0.25">
      <c r="A225" s="3">
        <v>2009</v>
      </c>
      <c r="B225" s="3">
        <v>5</v>
      </c>
      <c r="C225" s="4" t="s">
        <v>50</v>
      </c>
      <c r="D225" s="4" t="s">
        <v>29</v>
      </c>
      <c r="E225" s="4" t="s">
        <v>34</v>
      </c>
      <c r="F225" s="4" t="s">
        <v>37</v>
      </c>
      <c r="G225" s="11" t="s">
        <v>21</v>
      </c>
      <c r="H225" s="5">
        <v>65404.135000000002</v>
      </c>
      <c r="I225" s="5">
        <v>26712.2</v>
      </c>
      <c r="J225" s="3" t="s">
        <v>22</v>
      </c>
      <c r="K225" s="3" t="s">
        <v>23</v>
      </c>
      <c r="L225" s="47">
        <f t="shared" si="7"/>
        <v>70350.959500799989</v>
      </c>
      <c r="M225" s="63">
        <f t="shared" si="6"/>
        <v>5.2056735360000002E-2</v>
      </c>
      <c r="N225" s="7">
        <v>33970</v>
      </c>
      <c r="O225" s="6" t="b">
        <v>1</v>
      </c>
      <c r="P225" s="6" t="b">
        <v>0</v>
      </c>
      <c r="Q225" s="6" t="s">
        <v>24</v>
      </c>
    </row>
    <row r="226" spans="1:17" x14ac:dyDescent="0.25">
      <c r="A226" s="3">
        <v>2009</v>
      </c>
      <c r="B226" s="3">
        <v>5</v>
      </c>
      <c r="C226" s="4" t="s">
        <v>50</v>
      </c>
      <c r="D226" s="4" t="s">
        <v>44</v>
      </c>
      <c r="E226" s="4" t="s">
        <v>45</v>
      </c>
      <c r="F226" s="4"/>
      <c r="G226" s="11" t="s">
        <v>21</v>
      </c>
      <c r="H226" s="5">
        <v>57199</v>
      </c>
      <c r="I226" s="5">
        <v>21735.62</v>
      </c>
      <c r="J226" s="3" t="s">
        <v>22</v>
      </c>
      <c r="K226" s="3" t="s">
        <v>42</v>
      </c>
      <c r="L226" s="47">
        <f t="shared" si="7"/>
        <v>57244.319911679995</v>
      </c>
      <c r="M226" s="63">
        <f t="shared" si="6"/>
        <v>4.2358376256000009E-2</v>
      </c>
      <c r="N226" s="7">
        <v>25569</v>
      </c>
      <c r="O226" s="6" t="b">
        <v>1</v>
      </c>
      <c r="P226" s="6" t="b">
        <v>0</v>
      </c>
      <c r="Q226" s="6" t="s">
        <v>24</v>
      </c>
    </row>
    <row r="227" spans="1:17" x14ac:dyDescent="0.25">
      <c r="A227" s="3">
        <v>2009</v>
      </c>
      <c r="B227" s="3">
        <v>5</v>
      </c>
      <c r="C227" s="4" t="s">
        <v>50</v>
      </c>
      <c r="D227" s="4" t="s">
        <v>46</v>
      </c>
      <c r="E227" s="4" t="s">
        <v>47</v>
      </c>
      <c r="F227" s="4"/>
      <c r="G227" s="11" t="s">
        <v>21</v>
      </c>
      <c r="H227" s="5">
        <v>102618.86</v>
      </c>
      <c r="I227" s="5">
        <v>36942.789599999996</v>
      </c>
      <c r="J227" s="3" t="s">
        <v>22</v>
      </c>
      <c r="K227" s="3" t="s">
        <v>42</v>
      </c>
      <c r="L227" s="47">
        <f t="shared" si="7"/>
        <v>97294.89502909439</v>
      </c>
      <c r="M227" s="63">
        <f t="shared" si="6"/>
        <v>7.1994108372480006E-2</v>
      </c>
      <c r="N227" s="7">
        <v>34700</v>
      </c>
      <c r="O227" s="6" t="b">
        <v>1</v>
      </c>
      <c r="P227" s="6" t="b">
        <v>0</v>
      </c>
      <c r="Q227" s="6" t="s">
        <v>24</v>
      </c>
    </row>
    <row r="228" spans="1:17" x14ac:dyDescent="0.25">
      <c r="A228" s="3">
        <v>2009</v>
      </c>
      <c r="B228" s="3">
        <v>5</v>
      </c>
      <c r="C228" s="4" t="s">
        <v>50</v>
      </c>
      <c r="D228" s="4" t="s">
        <v>46</v>
      </c>
      <c r="E228" s="4" t="s">
        <v>48</v>
      </c>
      <c r="F228" s="4"/>
      <c r="G228" s="11" t="s">
        <v>21</v>
      </c>
      <c r="H228" s="5">
        <v>99093.86</v>
      </c>
      <c r="I228" s="5">
        <v>35673.789599999996</v>
      </c>
      <c r="J228" s="3" t="s">
        <v>22</v>
      </c>
      <c r="K228" s="3" t="s">
        <v>42</v>
      </c>
      <c r="L228" s="47">
        <f t="shared" si="7"/>
        <v>93952.775413094379</v>
      </c>
      <c r="M228" s="63">
        <f t="shared" si="6"/>
        <v>6.9521081172480001E-2</v>
      </c>
      <c r="N228" s="7">
        <v>35065</v>
      </c>
      <c r="O228" s="6" t="b">
        <v>1</v>
      </c>
      <c r="P228" s="6" t="b">
        <v>0</v>
      </c>
      <c r="Q228" s="6" t="s">
        <v>24</v>
      </c>
    </row>
    <row r="229" spans="1:17" x14ac:dyDescent="0.25">
      <c r="A229" s="3">
        <v>2009</v>
      </c>
      <c r="B229" s="3">
        <v>5</v>
      </c>
      <c r="C229" s="4" t="s">
        <v>50</v>
      </c>
      <c r="D229" s="4" t="s">
        <v>46</v>
      </c>
      <c r="E229" s="4" t="s">
        <v>58</v>
      </c>
      <c r="F229" s="4"/>
      <c r="G229" s="11" t="s">
        <v>21</v>
      </c>
      <c r="H229" s="5">
        <v>36351.502</v>
      </c>
      <c r="I229" s="5">
        <v>12723.0257</v>
      </c>
      <c r="J229" s="3" t="s">
        <v>22</v>
      </c>
      <c r="K229" s="3" t="s">
        <v>42</v>
      </c>
      <c r="L229" s="47">
        <f t="shared" si="7"/>
        <v>33508.174757164794</v>
      </c>
      <c r="M229" s="63">
        <f t="shared" si="6"/>
        <v>2.4794632484160001E-2</v>
      </c>
      <c r="N229" s="7">
        <v>39814</v>
      </c>
      <c r="O229" s="6" t="b">
        <v>1</v>
      </c>
      <c r="P229" s="6" t="b">
        <v>0</v>
      </c>
      <c r="Q229" s="6" t="s">
        <v>24</v>
      </c>
    </row>
    <row r="230" spans="1:17" x14ac:dyDescent="0.25">
      <c r="A230" s="3">
        <v>2009</v>
      </c>
      <c r="B230" s="3">
        <v>6</v>
      </c>
      <c r="C230" s="4" t="s">
        <v>51</v>
      </c>
      <c r="D230" s="4" t="s">
        <v>18</v>
      </c>
      <c r="E230" s="4" t="s">
        <v>19</v>
      </c>
      <c r="F230" s="4" t="s">
        <v>25</v>
      </c>
      <c r="G230" s="11" t="s">
        <v>21</v>
      </c>
      <c r="H230" s="5">
        <v>91266.37</v>
      </c>
      <c r="I230" s="5">
        <v>34204.400000000001</v>
      </c>
      <c r="J230" s="3" t="s">
        <v>22</v>
      </c>
      <c r="K230" s="3" t="s">
        <v>23</v>
      </c>
      <c r="L230" s="47">
        <f t="shared" si="7"/>
        <v>90082.896921599997</v>
      </c>
      <c r="M230" s="63">
        <f t="shared" si="6"/>
        <v>6.6657534719999995E-2</v>
      </c>
      <c r="N230" s="7">
        <v>35527</v>
      </c>
      <c r="O230" s="6" t="b">
        <v>1</v>
      </c>
      <c r="P230" s="6" t="b">
        <v>0</v>
      </c>
      <c r="Q230" s="6" t="s">
        <v>24</v>
      </c>
    </row>
    <row r="231" spans="1:17" x14ac:dyDescent="0.25">
      <c r="A231" s="3">
        <v>2009</v>
      </c>
      <c r="B231" s="3">
        <v>6</v>
      </c>
      <c r="C231" s="4" t="s">
        <v>51</v>
      </c>
      <c r="D231" s="4" t="s">
        <v>18</v>
      </c>
      <c r="E231" s="4" t="s">
        <v>19</v>
      </c>
      <c r="F231" s="4" t="s">
        <v>20</v>
      </c>
      <c r="G231" s="11" t="s">
        <v>21</v>
      </c>
      <c r="H231" s="5">
        <v>94206.45</v>
      </c>
      <c r="I231" s="5">
        <v>34972.6</v>
      </c>
      <c r="J231" s="3" t="s">
        <v>22</v>
      </c>
      <c r="K231" s="3" t="s">
        <v>23</v>
      </c>
      <c r="L231" s="47">
        <f t="shared" si="7"/>
        <v>92106.077606399995</v>
      </c>
      <c r="M231" s="63">
        <f t="shared" si="6"/>
        <v>6.8154602879999998E-2</v>
      </c>
      <c r="N231" s="7">
        <v>35527</v>
      </c>
      <c r="O231" s="6" t="b">
        <v>1</v>
      </c>
      <c r="P231" s="6" t="b">
        <v>0</v>
      </c>
      <c r="Q231" s="6" t="s">
        <v>24</v>
      </c>
    </row>
    <row r="232" spans="1:17" x14ac:dyDescent="0.25">
      <c r="A232" s="3">
        <v>2009</v>
      </c>
      <c r="B232" s="3">
        <v>6</v>
      </c>
      <c r="C232" s="4" t="s">
        <v>51</v>
      </c>
      <c r="D232" s="4" t="s">
        <v>18</v>
      </c>
      <c r="E232" s="4" t="s">
        <v>41</v>
      </c>
      <c r="F232" s="4"/>
      <c r="G232" s="11" t="s">
        <v>21</v>
      </c>
      <c r="H232" s="5">
        <v>79421.58</v>
      </c>
      <c r="I232" s="5">
        <v>32959.955699999999</v>
      </c>
      <c r="J232" s="3" t="s">
        <v>22</v>
      </c>
      <c r="K232" s="3" t="s">
        <v>42</v>
      </c>
      <c r="L232" s="47">
        <f t="shared" si="7"/>
        <v>86805.448768684786</v>
      </c>
      <c r="M232" s="63">
        <f t="shared" si="6"/>
        <v>6.4232361668160001E-2</v>
      </c>
      <c r="N232" s="7">
        <v>23377</v>
      </c>
      <c r="O232" s="6" t="b">
        <v>1</v>
      </c>
      <c r="P232" s="6" t="b">
        <v>0</v>
      </c>
      <c r="Q232" s="6" t="s">
        <v>24</v>
      </c>
    </row>
    <row r="233" spans="1:17" x14ac:dyDescent="0.25">
      <c r="A233" s="3">
        <v>2009</v>
      </c>
      <c r="B233" s="3">
        <v>6</v>
      </c>
      <c r="C233" s="4" t="s">
        <v>51</v>
      </c>
      <c r="D233" s="4" t="s">
        <v>18</v>
      </c>
      <c r="E233" s="4" t="s">
        <v>43</v>
      </c>
      <c r="F233" s="4"/>
      <c r="G233" s="11" t="s">
        <v>21</v>
      </c>
      <c r="H233" s="5">
        <v>145171.97999999998</v>
      </c>
      <c r="I233" s="5">
        <v>57633.276059999997</v>
      </c>
      <c r="J233" s="3" t="s">
        <v>22</v>
      </c>
      <c r="K233" s="3" t="s">
        <v>42</v>
      </c>
      <c r="L233" s="47">
        <f t="shared" si="7"/>
        <v>151786.68436128384</v>
      </c>
      <c r="M233" s="63">
        <f t="shared" si="6"/>
        <v>0.11231572838572801</v>
      </c>
      <c r="N233" s="7">
        <v>28126</v>
      </c>
      <c r="O233" s="6" t="b">
        <v>1</v>
      </c>
      <c r="P233" s="6" t="b">
        <v>0</v>
      </c>
      <c r="Q233" s="6" t="s">
        <v>24</v>
      </c>
    </row>
    <row r="234" spans="1:17" x14ac:dyDescent="0.25">
      <c r="A234" s="3">
        <v>2009</v>
      </c>
      <c r="B234" s="3">
        <v>6</v>
      </c>
      <c r="C234" s="4" t="s">
        <v>51</v>
      </c>
      <c r="D234" s="4" t="s">
        <v>26</v>
      </c>
      <c r="E234" s="4" t="s">
        <v>27</v>
      </c>
      <c r="F234" s="4" t="s">
        <v>28</v>
      </c>
      <c r="G234" s="11" t="s">
        <v>21</v>
      </c>
      <c r="H234" s="5">
        <v>101374.5</v>
      </c>
      <c r="I234" s="5">
        <v>42485.599999999999</v>
      </c>
      <c r="J234" s="3" t="s">
        <v>22</v>
      </c>
      <c r="K234" s="3" t="s">
        <v>23</v>
      </c>
      <c r="L234" s="47">
        <f t="shared" si="7"/>
        <v>111892.79523839999</v>
      </c>
      <c r="M234" s="63">
        <f t="shared" si="6"/>
        <v>8.2795937280000009E-2</v>
      </c>
      <c r="N234" s="7">
        <v>34700</v>
      </c>
      <c r="O234" s="6" t="b">
        <v>1</v>
      </c>
      <c r="P234" s="6" t="b">
        <v>0</v>
      </c>
      <c r="Q234" s="6" t="s">
        <v>24</v>
      </c>
    </row>
    <row r="235" spans="1:17" x14ac:dyDescent="0.25">
      <c r="A235" s="3">
        <v>2009</v>
      </c>
      <c r="B235" s="3">
        <v>6</v>
      </c>
      <c r="C235" s="4" t="s">
        <v>51</v>
      </c>
      <c r="D235" s="4" t="s">
        <v>29</v>
      </c>
      <c r="E235" s="4" t="s">
        <v>30</v>
      </c>
      <c r="F235" s="4" t="s">
        <v>31</v>
      </c>
      <c r="G235" s="11" t="s">
        <v>32</v>
      </c>
      <c r="H235" s="5">
        <v>115972</v>
      </c>
      <c r="I235" s="5">
        <v>45173.3</v>
      </c>
      <c r="J235" s="3" t="s">
        <v>22</v>
      </c>
      <c r="K235" s="3" t="s">
        <v>23</v>
      </c>
      <c r="L235" s="47">
        <f t="shared" si="7"/>
        <v>118971.29397120001</v>
      </c>
      <c r="M235" s="63">
        <f t="shared" si="6"/>
        <v>8.8033727040000023E-2</v>
      </c>
      <c r="N235" s="7">
        <v>35885</v>
      </c>
      <c r="O235" s="6" t="b">
        <v>1</v>
      </c>
      <c r="P235" s="6" t="b">
        <v>0</v>
      </c>
      <c r="Q235" s="6" t="s">
        <v>24</v>
      </c>
    </row>
    <row r="236" spans="1:17" x14ac:dyDescent="0.25">
      <c r="A236" s="3">
        <v>2009</v>
      </c>
      <c r="B236" s="3">
        <v>6</v>
      </c>
      <c r="C236" s="4" t="s">
        <v>51</v>
      </c>
      <c r="D236" s="4" t="s">
        <v>29</v>
      </c>
      <c r="E236" s="4" t="s">
        <v>30</v>
      </c>
      <c r="F236" s="4" t="s">
        <v>33</v>
      </c>
      <c r="G236" s="11" t="s">
        <v>32</v>
      </c>
      <c r="H236" s="5">
        <v>110057</v>
      </c>
      <c r="I236" s="5">
        <v>44671</v>
      </c>
      <c r="J236" s="3" t="s">
        <v>22</v>
      </c>
      <c r="K236" s="3" t="s">
        <v>23</v>
      </c>
      <c r="L236" s="47">
        <f t="shared" si="7"/>
        <v>117648.404544</v>
      </c>
      <c r="M236" s="63">
        <f t="shared" si="6"/>
        <v>8.7054844800000017E-2</v>
      </c>
      <c r="N236" s="7">
        <v>35885</v>
      </c>
      <c r="O236" s="6" t="b">
        <v>1</v>
      </c>
      <c r="P236" s="6" t="b">
        <v>0</v>
      </c>
      <c r="Q236" s="6" t="s">
        <v>24</v>
      </c>
    </row>
    <row r="237" spans="1:17" x14ac:dyDescent="0.25">
      <c r="A237" s="3">
        <v>2009</v>
      </c>
      <c r="B237" s="3">
        <v>6</v>
      </c>
      <c r="C237" s="4" t="s">
        <v>51</v>
      </c>
      <c r="D237" s="4" t="s">
        <v>29</v>
      </c>
      <c r="E237" s="4" t="s">
        <v>34</v>
      </c>
      <c r="F237" s="4" t="s">
        <v>35</v>
      </c>
      <c r="G237" s="11" t="s">
        <v>21</v>
      </c>
      <c r="H237" s="5">
        <v>54827.745999999999</v>
      </c>
      <c r="I237" s="5">
        <v>24978.2</v>
      </c>
      <c r="J237" s="3" t="s">
        <v>22</v>
      </c>
      <c r="K237" s="3" t="s">
        <v>23</v>
      </c>
      <c r="L237" s="47">
        <f t="shared" si="7"/>
        <v>65784.186124800006</v>
      </c>
      <c r="M237" s="63">
        <f t="shared" si="6"/>
        <v>4.867751616000001E-2</v>
      </c>
      <c r="N237" s="7">
        <v>33970</v>
      </c>
      <c r="O237" s="6" t="b">
        <v>1</v>
      </c>
      <c r="P237" s="6" t="b">
        <v>0</v>
      </c>
      <c r="Q237" s="6" t="s">
        <v>24</v>
      </c>
    </row>
    <row r="238" spans="1:17" x14ac:dyDescent="0.25">
      <c r="A238" s="3">
        <v>2009</v>
      </c>
      <c r="B238" s="3">
        <v>6</v>
      </c>
      <c r="C238" s="4" t="s">
        <v>51</v>
      </c>
      <c r="D238" s="4" t="s">
        <v>29</v>
      </c>
      <c r="E238" s="4" t="s">
        <v>34</v>
      </c>
      <c r="F238" s="4" t="s">
        <v>36</v>
      </c>
      <c r="G238" s="11" t="s">
        <v>21</v>
      </c>
      <c r="H238" s="5">
        <v>33057.894</v>
      </c>
      <c r="I238" s="5">
        <v>15776.1</v>
      </c>
      <c r="J238" s="3" t="s">
        <v>22</v>
      </c>
      <c r="K238" s="3" t="s">
        <v>23</v>
      </c>
      <c r="L238" s="47">
        <f t="shared" si="7"/>
        <v>41548.946630400002</v>
      </c>
      <c r="M238" s="63">
        <f t="shared" si="6"/>
        <v>3.0744463680000007E-2</v>
      </c>
      <c r="N238" s="7">
        <v>33970</v>
      </c>
      <c r="O238" s="6" t="b">
        <v>1</v>
      </c>
      <c r="P238" s="6" t="b">
        <v>0</v>
      </c>
      <c r="Q238" s="6" t="s">
        <v>24</v>
      </c>
    </row>
    <row r="239" spans="1:17" x14ac:dyDescent="0.25">
      <c r="A239" s="3">
        <v>2009</v>
      </c>
      <c r="B239" s="3">
        <v>6</v>
      </c>
      <c r="C239" s="4" t="s">
        <v>51</v>
      </c>
      <c r="D239" s="4" t="s">
        <v>29</v>
      </c>
      <c r="E239" s="4" t="s">
        <v>34</v>
      </c>
      <c r="F239" s="4" t="s">
        <v>39</v>
      </c>
      <c r="G239" s="11" t="s">
        <v>21</v>
      </c>
      <c r="H239" s="5">
        <v>80869.962</v>
      </c>
      <c r="I239" s="5">
        <v>34173.5</v>
      </c>
      <c r="J239" s="3" t="s">
        <v>22</v>
      </c>
      <c r="K239" s="3" t="s">
        <v>23</v>
      </c>
      <c r="L239" s="47">
        <f t="shared" si="7"/>
        <v>90001.516703999994</v>
      </c>
      <c r="M239" s="63">
        <f t="shared" si="6"/>
        <v>6.65973168E-2</v>
      </c>
      <c r="N239" s="7">
        <v>33970</v>
      </c>
      <c r="O239" s="6" t="b">
        <v>1</v>
      </c>
      <c r="P239" s="6" t="b">
        <v>0</v>
      </c>
      <c r="Q239" s="6" t="s">
        <v>24</v>
      </c>
    </row>
    <row r="240" spans="1:17" x14ac:dyDescent="0.25">
      <c r="A240" s="3">
        <v>2009</v>
      </c>
      <c r="B240" s="3">
        <v>6</v>
      </c>
      <c r="C240" s="4" t="s">
        <v>51</v>
      </c>
      <c r="D240" s="4" t="s">
        <v>29</v>
      </c>
      <c r="E240" s="4" t="s">
        <v>34</v>
      </c>
      <c r="F240" s="4" t="s">
        <v>37</v>
      </c>
      <c r="G240" s="11" t="s">
        <v>21</v>
      </c>
      <c r="H240" s="5">
        <v>85425.255999999994</v>
      </c>
      <c r="I240" s="5">
        <v>34786.699999999997</v>
      </c>
      <c r="J240" s="3" t="s">
        <v>22</v>
      </c>
      <c r="K240" s="3" t="s">
        <v>23</v>
      </c>
      <c r="L240" s="47">
        <f t="shared" si="7"/>
        <v>91616.479468799982</v>
      </c>
      <c r="M240" s="63">
        <f t="shared" si="6"/>
        <v>6.7792320959999999E-2</v>
      </c>
      <c r="N240" s="7">
        <v>33970</v>
      </c>
      <c r="O240" s="6" t="b">
        <v>1</v>
      </c>
      <c r="P240" s="6" t="b">
        <v>0</v>
      </c>
      <c r="Q240" s="6" t="s">
        <v>24</v>
      </c>
    </row>
    <row r="241" spans="1:17" x14ac:dyDescent="0.25">
      <c r="A241" s="3">
        <v>2009</v>
      </c>
      <c r="B241" s="3">
        <v>6</v>
      </c>
      <c r="C241" s="4" t="s">
        <v>51</v>
      </c>
      <c r="D241" s="4" t="s">
        <v>44</v>
      </c>
      <c r="E241" s="4" t="s">
        <v>45</v>
      </c>
      <c r="F241" s="4"/>
      <c r="G241" s="11" t="s">
        <v>21</v>
      </c>
      <c r="H241" s="5">
        <v>71620.479999999996</v>
      </c>
      <c r="I241" s="5">
        <v>27215.7824</v>
      </c>
      <c r="J241" s="3" t="s">
        <v>22</v>
      </c>
      <c r="K241" s="3" t="s">
        <v>42</v>
      </c>
      <c r="L241" s="47">
        <f t="shared" si="7"/>
        <v>71677.22633871359</v>
      </c>
      <c r="M241" s="63">
        <f t="shared" si="6"/>
        <v>5.3038116741120009E-2</v>
      </c>
      <c r="N241" s="7">
        <v>25569</v>
      </c>
      <c r="O241" s="6" t="b">
        <v>1</v>
      </c>
      <c r="P241" s="6" t="b">
        <v>0</v>
      </c>
      <c r="Q241" s="6" t="s">
        <v>24</v>
      </c>
    </row>
    <row r="242" spans="1:17" x14ac:dyDescent="0.25">
      <c r="A242" s="3">
        <v>2009</v>
      </c>
      <c r="B242" s="3">
        <v>6</v>
      </c>
      <c r="C242" s="4" t="s">
        <v>51</v>
      </c>
      <c r="D242" s="4" t="s">
        <v>46</v>
      </c>
      <c r="E242" s="4" t="s">
        <v>47</v>
      </c>
      <c r="F242" s="4"/>
      <c r="G242" s="11" t="s">
        <v>21</v>
      </c>
      <c r="H242" s="5">
        <v>97050.299999999988</v>
      </c>
      <c r="I242" s="5">
        <v>34938.107999999993</v>
      </c>
      <c r="J242" s="3" t="s">
        <v>22</v>
      </c>
      <c r="K242" s="3" t="s">
        <v>42</v>
      </c>
      <c r="L242" s="47">
        <f t="shared" si="7"/>
        <v>92015.237267711971</v>
      </c>
      <c r="M242" s="63">
        <f t="shared" si="6"/>
        <v>6.8087384870399989E-2</v>
      </c>
      <c r="N242" s="7">
        <v>34700</v>
      </c>
      <c r="O242" s="6" t="b">
        <v>1</v>
      </c>
      <c r="P242" s="6" t="b">
        <v>0</v>
      </c>
      <c r="Q242" s="6" t="s">
        <v>24</v>
      </c>
    </row>
    <row r="243" spans="1:17" x14ac:dyDescent="0.25">
      <c r="A243" s="3">
        <v>2009</v>
      </c>
      <c r="B243" s="3">
        <v>6</v>
      </c>
      <c r="C243" s="4" t="s">
        <v>51</v>
      </c>
      <c r="D243" s="4" t="s">
        <v>46</v>
      </c>
      <c r="E243" s="4" t="s">
        <v>48</v>
      </c>
      <c r="F243" s="4"/>
      <c r="G243" s="11" t="s">
        <v>21</v>
      </c>
      <c r="H243" s="5">
        <v>101384.64</v>
      </c>
      <c r="I243" s="5">
        <v>36498.470399999998</v>
      </c>
      <c r="J243" s="3" t="s">
        <v>22</v>
      </c>
      <c r="K243" s="3" t="s">
        <v>42</v>
      </c>
      <c r="L243" s="47">
        <f t="shared" si="7"/>
        <v>96124.707547545593</v>
      </c>
      <c r="M243" s="63">
        <f t="shared" si="6"/>
        <v>7.1128219115520003E-2</v>
      </c>
      <c r="N243" s="7">
        <v>35065</v>
      </c>
      <c r="O243" s="6" t="b">
        <v>1</v>
      </c>
      <c r="P243" s="6" t="b">
        <v>0</v>
      </c>
      <c r="Q243" s="6" t="s">
        <v>24</v>
      </c>
    </row>
    <row r="244" spans="1:17" x14ac:dyDescent="0.25">
      <c r="A244" s="3">
        <v>2009</v>
      </c>
      <c r="B244" s="3">
        <v>6</v>
      </c>
      <c r="C244" s="4" t="s">
        <v>51</v>
      </c>
      <c r="D244" s="4" t="s">
        <v>46</v>
      </c>
      <c r="E244" s="4" t="s">
        <v>58</v>
      </c>
      <c r="F244" s="4"/>
      <c r="G244" s="11" t="s">
        <v>21</v>
      </c>
      <c r="H244" s="5">
        <v>77387.09</v>
      </c>
      <c r="I244" s="5">
        <v>27085.481499999998</v>
      </c>
      <c r="J244" s="3" t="s">
        <v>22</v>
      </c>
      <c r="K244" s="3" t="s">
        <v>42</v>
      </c>
      <c r="L244" s="47">
        <f t="shared" si="7"/>
        <v>71334.057549215984</v>
      </c>
      <c r="M244" s="63">
        <f t="shared" si="6"/>
        <v>5.2784186347200002E-2</v>
      </c>
      <c r="N244" s="7">
        <v>39814</v>
      </c>
      <c r="O244" s="6" t="b">
        <v>1</v>
      </c>
      <c r="P244" s="6" t="b">
        <v>0</v>
      </c>
      <c r="Q244" s="6" t="s">
        <v>24</v>
      </c>
    </row>
    <row r="245" spans="1:17" x14ac:dyDescent="0.25">
      <c r="A245" s="3">
        <v>2009</v>
      </c>
      <c r="B245" s="3">
        <v>7</v>
      </c>
      <c r="C245" s="4" t="s">
        <v>52</v>
      </c>
      <c r="D245" s="4" t="s">
        <v>18</v>
      </c>
      <c r="E245" s="4" t="s">
        <v>19</v>
      </c>
      <c r="F245" s="4" t="s">
        <v>20</v>
      </c>
      <c r="G245" s="11" t="s">
        <v>21</v>
      </c>
      <c r="H245" s="5">
        <v>97226.87</v>
      </c>
      <c r="I245" s="5">
        <v>36093.5</v>
      </c>
      <c r="J245" s="3" t="s">
        <v>22</v>
      </c>
      <c r="K245" s="3" t="s">
        <v>23</v>
      </c>
      <c r="L245" s="47">
        <f t="shared" si="7"/>
        <v>95058.151583999992</v>
      </c>
      <c r="M245" s="63">
        <f t="shared" si="6"/>
        <v>7.0339012800000003E-2</v>
      </c>
      <c r="N245" s="7">
        <v>35527</v>
      </c>
      <c r="O245" s="6" t="b">
        <v>1</v>
      </c>
      <c r="P245" s="6" t="b">
        <v>0</v>
      </c>
      <c r="Q245" s="6" t="s">
        <v>24</v>
      </c>
    </row>
    <row r="246" spans="1:17" x14ac:dyDescent="0.25">
      <c r="A246" s="3">
        <v>2009</v>
      </c>
      <c r="B246" s="3">
        <v>7</v>
      </c>
      <c r="C246" s="4" t="s">
        <v>52</v>
      </c>
      <c r="D246" s="4" t="s">
        <v>18</v>
      </c>
      <c r="E246" s="4" t="s">
        <v>19</v>
      </c>
      <c r="F246" s="4" t="s">
        <v>25</v>
      </c>
      <c r="G246" s="11" t="s">
        <v>21</v>
      </c>
      <c r="H246" s="5">
        <v>94296.88</v>
      </c>
      <c r="I246" s="5">
        <v>35341</v>
      </c>
      <c r="J246" s="3" t="s">
        <v>22</v>
      </c>
      <c r="K246" s="3" t="s">
        <v>23</v>
      </c>
      <c r="L246" s="47">
        <f t="shared" si="7"/>
        <v>93076.319424000001</v>
      </c>
      <c r="M246" s="63">
        <f t="shared" si="6"/>
        <v>6.8872540800000007E-2</v>
      </c>
      <c r="N246" s="7">
        <v>35527</v>
      </c>
      <c r="O246" s="6" t="b">
        <v>1</v>
      </c>
      <c r="P246" s="6" t="b">
        <v>0</v>
      </c>
      <c r="Q246" s="6" t="s">
        <v>24</v>
      </c>
    </row>
    <row r="247" spans="1:17" x14ac:dyDescent="0.25">
      <c r="A247" s="3">
        <v>2009</v>
      </c>
      <c r="B247" s="3">
        <v>7</v>
      </c>
      <c r="C247" s="4" t="s">
        <v>52</v>
      </c>
      <c r="D247" s="4" t="s">
        <v>18</v>
      </c>
      <c r="E247" s="4" t="s">
        <v>41</v>
      </c>
      <c r="F247" s="4"/>
      <c r="G247" s="11" t="s">
        <v>21</v>
      </c>
      <c r="H247" s="5">
        <v>81800.14499999999</v>
      </c>
      <c r="I247" s="5">
        <v>33947.060174999991</v>
      </c>
      <c r="J247" s="3" t="s">
        <v>22</v>
      </c>
      <c r="K247" s="3" t="s">
        <v>42</v>
      </c>
      <c r="L247" s="47">
        <f t="shared" si="7"/>
        <v>89405.15028873118</v>
      </c>
      <c r="M247" s="63">
        <f t="shared" si="6"/>
        <v>6.6156030869039997E-2</v>
      </c>
      <c r="N247" s="7">
        <v>23377</v>
      </c>
      <c r="O247" s="6" t="b">
        <v>1</v>
      </c>
      <c r="P247" s="6" t="b">
        <v>0</v>
      </c>
      <c r="Q247" s="6" t="s">
        <v>24</v>
      </c>
    </row>
    <row r="248" spans="1:17" x14ac:dyDescent="0.25">
      <c r="A248" s="3">
        <v>2009</v>
      </c>
      <c r="B248" s="3">
        <v>7</v>
      </c>
      <c r="C248" s="4" t="s">
        <v>52</v>
      </c>
      <c r="D248" s="4" t="s">
        <v>18</v>
      </c>
      <c r="E248" s="4" t="s">
        <v>43</v>
      </c>
      <c r="F248" s="4"/>
      <c r="G248" s="11" t="s">
        <v>21</v>
      </c>
      <c r="H248" s="5">
        <v>146944.74</v>
      </c>
      <c r="I248" s="5">
        <v>58337.061779999996</v>
      </c>
      <c r="J248" s="3" t="s">
        <v>22</v>
      </c>
      <c r="K248" s="3" t="s">
        <v>42</v>
      </c>
      <c r="L248" s="47">
        <f t="shared" si="7"/>
        <v>153640.2194757619</v>
      </c>
      <c r="M248" s="63">
        <f t="shared" si="6"/>
        <v>0.11368726599686402</v>
      </c>
      <c r="N248" s="7">
        <v>28126</v>
      </c>
      <c r="O248" s="6" t="b">
        <v>1</v>
      </c>
      <c r="P248" s="6" t="b">
        <v>0</v>
      </c>
      <c r="Q248" s="6" t="s">
        <v>24</v>
      </c>
    </row>
    <row r="249" spans="1:17" x14ac:dyDescent="0.25">
      <c r="A249" s="3">
        <v>2009</v>
      </c>
      <c r="B249" s="3">
        <v>7</v>
      </c>
      <c r="C249" s="4" t="s">
        <v>52</v>
      </c>
      <c r="D249" s="4" t="s">
        <v>26</v>
      </c>
      <c r="E249" s="4" t="s">
        <v>27</v>
      </c>
      <c r="F249" s="4" t="s">
        <v>28</v>
      </c>
      <c r="G249" s="11" t="s">
        <v>21</v>
      </c>
      <c r="H249" s="5">
        <v>104531</v>
      </c>
      <c r="I249" s="5">
        <v>43819.8</v>
      </c>
      <c r="J249" s="3" t="s">
        <v>22</v>
      </c>
      <c r="K249" s="3" t="s">
        <v>23</v>
      </c>
      <c r="L249" s="47">
        <f t="shared" si="7"/>
        <v>115406.6297472</v>
      </c>
      <c r="M249" s="63">
        <f t="shared" si="6"/>
        <v>8.5396026240000006E-2</v>
      </c>
      <c r="N249" s="7">
        <v>34700</v>
      </c>
      <c r="O249" s="6" t="b">
        <v>1</v>
      </c>
      <c r="P249" s="6" t="b">
        <v>0</v>
      </c>
      <c r="Q249" s="6" t="s">
        <v>24</v>
      </c>
    </row>
    <row r="250" spans="1:17" x14ac:dyDescent="0.25">
      <c r="A250" s="3">
        <v>2009</v>
      </c>
      <c r="B250" s="3">
        <v>7</v>
      </c>
      <c r="C250" s="4" t="s">
        <v>52</v>
      </c>
      <c r="D250" s="4" t="s">
        <v>29</v>
      </c>
      <c r="E250" s="4" t="s">
        <v>30</v>
      </c>
      <c r="F250" s="4" t="s">
        <v>31</v>
      </c>
      <c r="G250" s="11" t="s">
        <v>32</v>
      </c>
      <c r="H250" s="5">
        <v>107689</v>
      </c>
      <c r="I250" s="5">
        <v>41946.9</v>
      </c>
      <c r="J250" s="3" t="s">
        <v>22</v>
      </c>
      <c r="K250" s="3" t="s">
        <v>23</v>
      </c>
      <c r="L250" s="47">
        <f t="shared" si="7"/>
        <v>110474.04044159999</v>
      </c>
      <c r="M250" s="63">
        <f t="shared" si="6"/>
        <v>8.1746118720000011E-2</v>
      </c>
      <c r="N250" s="7">
        <v>35885</v>
      </c>
      <c r="O250" s="6" t="b">
        <v>1</v>
      </c>
      <c r="P250" s="6" t="b">
        <v>0</v>
      </c>
      <c r="Q250" s="6" t="s">
        <v>24</v>
      </c>
    </row>
    <row r="251" spans="1:17" x14ac:dyDescent="0.25">
      <c r="A251" s="3">
        <v>2009</v>
      </c>
      <c r="B251" s="3">
        <v>7</v>
      </c>
      <c r="C251" s="4" t="s">
        <v>52</v>
      </c>
      <c r="D251" s="4" t="s">
        <v>29</v>
      </c>
      <c r="E251" s="4" t="s">
        <v>30</v>
      </c>
      <c r="F251" s="4" t="s">
        <v>33</v>
      </c>
      <c r="G251" s="11" t="s">
        <v>32</v>
      </c>
      <c r="H251" s="5">
        <v>103765</v>
      </c>
      <c r="I251" s="5">
        <v>42069.7</v>
      </c>
      <c r="J251" s="3" t="s">
        <v>22</v>
      </c>
      <c r="K251" s="3" t="s">
        <v>23</v>
      </c>
      <c r="L251" s="47">
        <f t="shared" si="7"/>
        <v>110797.4543808</v>
      </c>
      <c r="M251" s="63">
        <f t="shared" si="6"/>
        <v>8.1985431360000013E-2</v>
      </c>
      <c r="N251" s="7">
        <v>35885</v>
      </c>
      <c r="O251" s="6" t="b">
        <v>1</v>
      </c>
      <c r="P251" s="6" t="b">
        <v>0</v>
      </c>
      <c r="Q251" s="6" t="s">
        <v>24</v>
      </c>
    </row>
    <row r="252" spans="1:17" x14ac:dyDescent="0.25">
      <c r="A252" s="3">
        <v>2009</v>
      </c>
      <c r="B252" s="3">
        <v>7</v>
      </c>
      <c r="C252" s="4" t="s">
        <v>52</v>
      </c>
      <c r="D252" s="4" t="s">
        <v>29</v>
      </c>
      <c r="E252" s="4" t="s">
        <v>34</v>
      </c>
      <c r="F252" s="4" t="s">
        <v>35</v>
      </c>
      <c r="G252" s="11" t="s">
        <v>21</v>
      </c>
      <c r="H252" s="5">
        <v>45397.55</v>
      </c>
      <c r="I252" s="5">
        <v>20674</v>
      </c>
      <c r="J252" s="3" t="s">
        <v>22</v>
      </c>
      <c r="K252" s="3" t="s">
        <v>23</v>
      </c>
      <c r="L252" s="47">
        <f t="shared" si="7"/>
        <v>54448.369535999998</v>
      </c>
      <c r="M252" s="63">
        <f t="shared" si="6"/>
        <v>4.0289491200000006E-2</v>
      </c>
      <c r="N252" s="7">
        <v>33970</v>
      </c>
      <c r="O252" s="6" t="b">
        <v>1</v>
      </c>
      <c r="P252" s="6" t="b">
        <v>0</v>
      </c>
      <c r="Q252" s="6" t="s">
        <v>24</v>
      </c>
    </row>
    <row r="253" spans="1:17" x14ac:dyDescent="0.25">
      <c r="A253" s="3">
        <v>2009</v>
      </c>
      <c r="B253" s="3">
        <v>7</v>
      </c>
      <c r="C253" s="4" t="s">
        <v>52</v>
      </c>
      <c r="D253" s="4" t="s">
        <v>29</v>
      </c>
      <c r="E253" s="4" t="s">
        <v>34</v>
      </c>
      <c r="F253" s="4" t="s">
        <v>36</v>
      </c>
      <c r="G253" s="11" t="s">
        <v>21</v>
      </c>
      <c r="H253" s="5">
        <v>18977.04</v>
      </c>
      <c r="I253" s="5">
        <v>9055.7999999999993</v>
      </c>
      <c r="J253" s="3" t="s">
        <v>22</v>
      </c>
      <c r="K253" s="3" t="s">
        <v>23</v>
      </c>
      <c r="L253" s="47">
        <f t="shared" si="7"/>
        <v>23849.934451199995</v>
      </c>
      <c r="M253" s="63">
        <f t="shared" si="6"/>
        <v>1.7647943040000003E-2</v>
      </c>
      <c r="N253" s="7">
        <v>33970</v>
      </c>
      <c r="O253" s="6" t="b">
        <v>1</v>
      </c>
      <c r="P253" s="6" t="b">
        <v>0</v>
      </c>
      <c r="Q253" s="6" t="s">
        <v>24</v>
      </c>
    </row>
    <row r="254" spans="1:17" x14ac:dyDescent="0.25">
      <c r="A254" s="3">
        <v>2009</v>
      </c>
      <c r="B254" s="3">
        <v>7</v>
      </c>
      <c r="C254" s="4" t="s">
        <v>52</v>
      </c>
      <c r="D254" s="4" t="s">
        <v>29</v>
      </c>
      <c r="E254" s="4" t="s">
        <v>34</v>
      </c>
      <c r="F254" s="4" t="s">
        <v>39</v>
      </c>
      <c r="G254" s="11" t="s">
        <v>21</v>
      </c>
      <c r="H254" s="5">
        <v>93327.432000000001</v>
      </c>
      <c r="I254" s="5">
        <v>39423.300000000003</v>
      </c>
      <c r="J254" s="3" t="s">
        <v>22</v>
      </c>
      <c r="K254" s="3" t="s">
        <v>23</v>
      </c>
      <c r="L254" s="47">
        <f t="shared" si="7"/>
        <v>103827.72597119999</v>
      </c>
      <c r="M254" s="63">
        <f t="shared" si="6"/>
        <v>7.6828127040000013E-2</v>
      </c>
      <c r="N254" s="7">
        <v>33970</v>
      </c>
      <c r="O254" s="6" t="b">
        <v>1</v>
      </c>
      <c r="P254" s="6" t="b">
        <v>0</v>
      </c>
      <c r="Q254" s="6" t="s">
        <v>24</v>
      </c>
    </row>
    <row r="255" spans="1:17" x14ac:dyDescent="0.25">
      <c r="A255" s="3">
        <v>2009</v>
      </c>
      <c r="B255" s="3">
        <v>7</v>
      </c>
      <c r="C255" s="4" t="s">
        <v>52</v>
      </c>
      <c r="D255" s="4" t="s">
        <v>29</v>
      </c>
      <c r="E255" s="4" t="s">
        <v>34</v>
      </c>
      <c r="F255" s="4" t="s">
        <v>37</v>
      </c>
      <c r="G255" s="11" t="s">
        <v>21</v>
      </c>
      <c r="H255" s="5">
        <v>90258.445000000007</v>
      </c>
      <c r="I255" s="5">
        <v>36760.400000000001</v>
      </c>
      <c r="J255" s="3" t="s">
        <v>22</v>
      </c>
      <c r="K255" s="3" t="s">
        <v>23</v>
      </c>
      <c r="L255" s="47">
        <f t="shared" si="7"/>
        <v>96814.54210559999</v>
      </c>
      <c r="M255" s="63">
        <f t="shared" si="6"/>
        <v>7.1638667520000018E-2</v>
      </c>
      <c r="N255" s="7">
        <v>33970</v>
      </c>
      <c r="O255" s="6" t="b">
        <v>1</v>
      </c>
      <c r="P255" s="6" t="b">
        <v>0</v>
      </c>
      <c r="Q255" s="6" t="s">
        <v>24</v>
      </c>
    </row>
    <row r="256" spans="1:17" x14ac:dyDescent="0.25">
      <c r="A256" s="3">
        <v>2009</v>
      </c>
      <c r="B256" s="3">
        <v>7</v>
      </c>
      <c r="C256" s="4" t="s">
        <v>52</v>
      </c>
      <c r="D256" s="4" t="s">
        <v>44</v>
      </c>
      <c r="E256" s="4" t="s">
        <v>45</v>
      </c>
      <c r="F256" s="4"/>
      <c r="G256" s="11" t="s">
        <v>21</v>
      </c>
      <c r="H256" s="5">
        <v>81706.679999999993</v>
      </c>
      <c r="I256" s="5">
        <v>31048.538399999998</v>
      </c>
      <c r="J256" s="3" t="s">
        <v>22</v>
      </c>
      <c r="K256" s="3" t="s">
        <v>42</v>
      </c>
      <c r="L256" s="47">
        <f t="shared" si="7"/>
        <v>81771.417836697598</v>
      </c>
      <c r="M256" s="63">
        <f t="shared" si="6"/>
        <v>6.050739163392E-2</v>
      </c>
      <c r="N256" s="7">
        <v>25569</v>
      </c>
      <c r="O256" s="6" t="b">
        <v>1</v>
      </c>
      <c r="P256" s="6" t="b">
        <v>0</v>
      </c>
      <c r="Q256" s="6" t="s">
        <v>24</v>
      </c>
    </row>
    <row r="257" spans="1:17" x14ac:dyDescent="0.25">
      <c r="A257" s="3">
        <v>2009</v>
      </c>
      <c r="B257" s="3">
        <v>7</v>
      </c>
      <c r="C257" s="4" t="s">
        <v>52</v>
      </c>
      <c r="D257" s="4" t="s">
        <v>46</v>
      </c>
      <c r="E257" s="4" t="s">
        <v>47</v>
      </c>
      <c r="F257" s="4"/>
      <c r="G257" s="11" t="s">
        <v>21</v>
      </c>
      <c r="H257" s="5">
        <v>103200.72</v>
      </c>
      <c r="I257" s="5">
        <v>37152.2592</v>
      </c>
      <c r="J257" s="3" t="s">
        <v>22</v>
      </c>
      <c r="K257" s="3" t="s">
        <v>42</v>
      </c>
      <c r="L257" s="47">
        <f t="shared" si="7"/>
        <v>97846.567573708788</v>
      </c>
      <c r="M257" s="63">
        <f t="shared" si="6"/>
        <v>7.2402322728959995E-2</v>
      </c>
      <c r="N257" s="7">
        <v>34700</v>
      </c>
      <c r="O257" s="6" t="b">
        <v>1</v>
      </c>
      <c r="P257" s="6" t="b">
        <v>0</v>
      </c>
      <c r="Q257" s="6" t="s">
        <v>24</v>
      </c>
    </row>
    <row r="258" spans="1:17" x14ac:dyDescent="0.25">
      <c r="A258" s="3">
        <v>2009</v>
      </c>
      <c r="B258" s="3">
        <v>7</v>
      </c>
      <c r="C258" s="4" t="s">
        <v>52</v>
      </c>
      <c r="D258" s="4" t="s">
        <v>46</v>
      </c>
      <c r="E258" s="4" t="s">
        <v>48</v>
      </c>
      <c r="F258" s="4"/>
      <c r="G258" s="11" t="s">
        <v>21</v>
      </c>
      <c r="H258" s="5">
        <v>102742.93999999999</v>
      </c>
      <c r="I258" s="5">
        <v>36987.458399999996</v>
      </c>
      <c r="J258" s="3" t="s">
        <v>22</v>
      </c>
      <c r="K258" s="3" t="s">
        <v>42</v>
      </c>
      <c r="L258" s="47">
        <f t="shared" si="7"/>
        <v>97412.537639577582</v>
      </c>
      <c r="M258" s="63">
        <f t="shared" ref="M258:M321" si="8">I258*0.02784*0.07/1000</f>
        <v>7.2081158929919995E-2</v>
      </c>
      <c r="N258" s="7">
        <v>35065</v>
      </c>
      <c r="O258" s="6" t="b">
        <v>1</v>
      </c>
      <c r="P258" s="6" t="b">
        <v>0</v>
      </c>
      <c r="Q258" s="6" t="s">
        <v>24</v>
      </c>
    </row>
    <row r="259" spans="1:17" x14ac:dyDescent="0.25">
      <c r="A259" s="3">
        <v>2009</v>
      </c>
      <c r="B259" s="3">
        <v>7</v>
      </c>
      <c r="C259" s="4" t="s">
        <v>52</v>
      </c>
      <c r="D259" s="4" t="s">
        <v>46</v>
      </c>
      <c r="E259" s="4" t="s">
        <v>58</v>
      </c>
      <c r="F259" s="4"/>
      <c r="G259" s="11" t="s">
        <v>21</v>
      </c>
      <c r="H259" s="5">
        <v>55199.694000000003</v>
      </c>
      <c r="I259" s="5">
        <v>19319.892899999999</v>
      </c>
      <c r="J259" s="3" t="s">
        <v>22</v>
      </c>
      <c r="K259" s="3" t="s">
        <v>42</v>
      </c>
      <c r="L259" s="47">
        <f t="shared" ref="L259:L322" si="9">I259*0.02784*94.6</f>
        <v>50882.106414585593</v>
      </c>
      <c r="M259" s="63">
        <f t="shared" si="8"/>
        <v>3.7650607283520002E-2</v>
      </c>
      <c r="N259" s="7">
        <v>39814</v>
      </c>
      <c r="O259" s="6" t="b">
        <v>1</v>
      </c>
      <c r="P259" s="6" t="b">
        <v>0</v>
      </c>
      <c r="Q259" s="6" t="s">
        <v>24</v>
      </c>
    </row>
    <row r="260" spans="1:17" x14ac:dyDescent="0.25">
      <c r="A260" s="3">
        <v>2009</v>
      </c>
      <c r="B260" s="3">
        <v>8</v>
      </c>
      <c r="C260" s="4" t="s">
        <v>53</v>
      </c>
      <c r="D260" s="4" t="s">
        <v>18</v>
      </c>
      <c r="E260" s="4" t="s">
        <v>19</v>
      </c>
      <c r="F260" s="4" t="s">
        <v>20</v>
      </c>
      <c r="G260" s="11" t="s">
        <v>21</v>
      </c>
      <c r="H260" s="5">
        <v>96473.29</v>
      </c>
      <c r="I260" s="5">
        <v>35828.199999999997</v>
      </c>
      <c r="J260" s="3" t="s">
        <v>22</v>
      </c>
      <c r="K260" s="3" t="s">
        <v>23</v>
      </c>
      <c r="L260" s="47">
        <f t="shared" si="9"/>
        <v>94359.440524799982</v>
      </c>
      <c r="M260" s="63">
        <f t="shared" si="8"/>
        <v>6.9821996159999997E-2</v>
      </c>
      <c r="N260" s="7">
        <v>35527</v>
      </c>
      <c r="O260" s="6" t="b">
        <v>1</v>
      </c>
      <c r="P260" s="6" t="b">
        <v>0</v>
      </c>
      <c r="Q260" s="6" t="s">
        <v>24</v>
      </c>
    </row>
    <row r="261" spans="1:17" x14ac:dyDescent="0.25">
      <c r="A261" s="3">
        <v>2009</v>
      </c>
      <c r="B261" s="3">
        <v>8</v>
      </c>
      <c r="C261" s="4" t="s">
        <v>53</v>
      </c>
      <c r="D261" s="4" t="s">
        <v>18</v>
      </c>
      <c r="E261" s="4" t="s">
        <v>19</v>
      </c>
      <c r="F261" s="4" t="s">
        <v>25</v>
      </c>
      <c r="G261" s="11" t="s">
        <v>21</v>
      </c>
      <c r="H261" s="5">
        <v>93741.2</v>
      </c>
      <c r="I261" s="5">
        <v>35148.699999999997</v>
      </c>
      <c r="J261" s="3" t="s">
        <v>22</v>
      </c>
      <c r="K261" s="3" t="s">
        <v>23</v>
      </c>
      <c r="L261" s="47">
        <f t="shared" si="9"/>
        <v>92569.865836799989</v>
      </c>
      <c r="M261" s="63">
        <f t="shared" si="8"/>
        <v>6.8497786559999996E-2</v>
      </c>
      <c r="N261" s="7">
        <v>35527</v>
      </c>
      <c r="O261" s="6" t="b">
        <v>1</v>
      </c>
      <c r="P261" s="6" t="b">
        <v>0</v>
      </c>
      <c r="Q261" s="6" t="s">
        <v>24</v>
      </c>
    </row>
    <row r="262" spans="1:17" x14ac:dyDescent="0.25">
      <c r="A262" s="3">
        <v>2009</v>
      </c>
      <c r="B262" s="3">
        <v>8</v>
      </c>
      <c r="C262" s="4" t="s">
        <v>53</v>
      </c>
      <c r="D262" s="4" t="s">
        <v>18</v>
      </c>
      <c r="E262" s="4" t="s">
        <v>41</v>
      </c>
      <c r="F262" s="4"/>
      <c r="G262" s="11" t="s">
        <v>21</v>
      </c>
      <c r="H262" s="5">
        <v>74809.98</v>
      </c>
      <c r="I262" s="5">
        <v>31046.141699999996</v>
      </c>
      <c r="J262" s="3" t="s">
        <v>22</v>
      </c>
      <c r="K262" s="3" t="s">
        <v>42</v>
      </c>
      <c r="L262" s="47">
        <f t="shared" si="9"/>
        <v>81765.105734188794</v>
      </c>
      <c r="M262" s="63">
        <f t="shared" si="8"/>
        <v>6.0502720944960002E-2</v>
      </c>
      <c r="N262" s="7">
        <v>23377</v>
      </c>
      <c r="O262" s="6" t="b">
        <v>1</v>
      </c>
      <c r="P262" s="6" t="b">
        <v>0</v>
      </c>
      <c r="Q262" s="6" t="s">
        <v>24</v>
      </c>
    </row>
    <row r="263" spans="1:17" x14ac:dyDescent="0.25">
      <c r="A263" s="3">
        <v>2009</v>
      </c>
      <c r="B263" s="3">
        <v>8</v>
      </c>
      <c r="C263" s="4" t="s">
        <v>53</v>
      </c>
      <c r="D263" s="4" t="s">
        <v>18</v>
      </c>
      <c r="E263" s="4" t="s">
        <v>43</v>
      </c>
      <c r="F263" s="4"/>
      <c r="G263" s="11" t="s">
        <v>21</v>
      </c>
      <c r="H263" s="5">
        <v>152267.75999999998</v>
      </c>
      <c r="I263" s="5">
        <v>60450.300719999992</v>
      </c>
      <c r="J263" s="3" t="s">
        <v>22</v>
      </c>
      <c r="K263" s="3" t="s">
        <v>42</v>
      </c>
      <c r="L263" s="47">
        <f t="shared" si="9"/>
        <v>159205.78079543804</v>
      </c>
      <c r="M263" s="63">
        <f t="shared" si="8"/>
        <v>0.11780554604313599</v>
      </c>
      <c r="N263" s="7">
        <v>28126</v>
      </c>
      <c r="O263" s="6" t="b">
        <v>1</v>
      </c>
      <c r="P263" s="6" t="b">
        <v>0</v>
      </c>
      <c r="Q263" s="6" t="s">
        <v>24</v>
      </c>
    </row>
    <row r="264" spans="1:17" x14ac:dyDescent="0.25">
      <c r="A264" s="3">
        <v>2009</v>
      </c>
      <c r="B264" s="3">
        <v>8</v>
      </c>
      <c r="C264" s="4" t="s">
        <v>53</v>
      </c>
      <c r="D264" s="4" t="s">
        <v>26</v>
      </c>
      <c r="E264" s="4" t="s">
        <v>27</v>
      </c>
      <c r="F264" s="4" t="s">
        <v>28</v>
      </c>
      <c r="G264" s="11" t="s">
        <v>21</v>
      </c>
      <c r="H264" s="5">
        <v>84368.896999999997</v>
      </c>
      <c r="I264" s="5">
        <v>35352.1</v>
      </c>
      <c r="J264" s="3" t="s">
        <v>22</v>
      </c>
      <c r="K264" s="3" t="s">
        <v>23</v>
      </c>
      <c r="L264" s="47">
        <f t="shared" si="9"/>
        <v>93105.553094399991</v>
      </c>
      <c r="M264" s="63">
        <f t="shared" si="8"/>
        <v>6.8894172480000015E-2</v>
      </c>
      <c r="N264" s="7">
        <v>34700</v>
      </c>
      <c r="O264" s="6" t="b">
        <v>1</v>
      </c>
      <c r="P264" s="6" t="b">
        <v>0</v>
      </c>
      <c r="Q264" s="6" t="s">
        <v>24</v>
      </c>
    </row>
    <row r="265" spans="1:17" x14ac:dyDescent="0.25">
      <c r="A265" s="3">
        <v>2009</v>
      </c>
      <c r="B265" s="3">
        <v>8</v>
      </c>
      <c r="C265" s="4" t="s">
        <v>53</v>
      </c>
      <c r="D265" s="4" t="s">
        <v>29</v>
      </c>
      <c r="E265" s="4" t="s">
        <v>30</v>
      </c>
      <c r="F265" s="4" t="s">
        <v>31</v>
      </c>
      <c r="G265" s="11" t="s">
        <v>32</v>
      </c>
      <c r="H265" s="5">
        <v>116873</v>
      </c>
      <c r="I265" s="5">
        <v>45542.9</v>
      </c>
      <c r="J265" s="3" t="s">
        <v>22</v>
      </c>
      <c r="K265" s="3" t="s">
        <v>23</v>
      </c>
      <c r="L265" s="47">
        <f t="shared" si="9"/>
        <v>119944.6961856</v>
      </c>
      <c r="M265" s="63">
        <f t="shared" si="8"/>
        <v>8.8754003520000013E-2</v>
      </c>
      <c r="N265" s="7">
        <v>35885</v>
      </c>
      <c r="O265" s="6" t="b">
        <v>1</v>
      </c>
      <c r="P265" s="6" t="b">
        <v>0</v>
      </c>
      <c r="Q265" s="6" t="s">
        <v>24</v>
      </c>
    </row>
    <row r="266" spans="1:17" x14ac:dyDescent="0.25">
      <c r="A266" s="3">
        <v>2009</v>
      </c>
      <c r="B266" s="3">
        <v>8</v>
      </c>
      <c r="C266" s="4" t="s">
        <v>53</v>
      </c>
      <c r="D266" s="4" t="s">
        <v>29</v>
      </c>
      <c r="E266" s="4" t="s">
        <v>30</v>
      </c>
      <c r="F266" s="4" t="s">
        <v>33</v>
      </c>
      <c r="G266" s="11" t="s">
        <v>32</v>
      </c>
      <c r="H266" s="5">
        <v>111686</v>
      </c>
      <c r="I266" s="5">
        <v>45318.3</v>
      </c>
      <c r="J266" s="3" t="s">
        <v>22</v>
      </c>
      <c r="K266" s="3" t="s">
        <v>23</v>
      </c>
      <c r="L266" s="47">
        <f t="shared" si="9"/>
        <v>119353.17525119999</v>
      </c>
      <c r="M266" s="63">
        <f t="shared" si="8"/>
        <v>8.8316303040000002E-2</v>
      </c>
      <c r="N266" s="7">
        <v>35885</v>
      </c>
      <c r="O266" s="6" t="b">
        <v>1</v>
      </c>
      <c r="P266" s="6" t="b">
        <v>0</v>
      </c>
      <c r="Q266" s="6" t="s">
        <v>24</v>
      </c>
    </row>
    <row r="267" spans="1:17" x14ac:dyDescent="0.25">
      <c r="A267" s="3">
        <v>2009</v>
      </c>
      <c r="B267" s="3">
        <v>8</v>
      </c>
      <c r="C267" s="4" t="s">
        <v>53</v>
      </c>
      <c r="D267" s="4" t="s">
        <v>29</v>
      </c>
      <c r="E267" s="4" t="s">
        <v>34</v>
      </c>
      <c r="F267" s="4" t="s">
        <v>35</v>
      </c>
      <c r="G267" s="11" t="s">
        <v>21</v>
      </c>
      <c r="H267" s="5">
        <v>12298.76</v>
      </c>
      <c r="I267" s="5">
        <v>5589.7</v>
      </c>
      <c r="J267" s="3" t="s">
        <v>22</v>
      </c>
      <c r="K267" s="3" t="s">
        <v>23</v>
      </c>
      <c r="L267" s="47">
        <f t="shared" si="9"/>
        <v>14721.391660799998</v>
      </c>
      <c r="M267" s="63">
        <f t="shared" si="8"/>
        <v>1.0893207360000001E-2</v>
      </c>
      <c r="N267" s="7">
        <v>33970</v>
      </c>
      <c r="O267" s="6" t="b">
        <v>1</v>
      </c>
      <c r="P267" s="6" t="b">
        <v>0</v>
      </c>
      <c r="Q267" s="6" t="s">
        <v>24</v>
      </c>
    </row>
    <row r="268" spans="1:17" x14ac:dyDescent="0.25">
      <c r="A268" s="3">
        <v>2009</v>
      </c>
      <c r="B268" s="3">
        <v>8</v>
      </c>
      <c r="C268" s="4" t="s">
        <v>53</v>
      </c>
      <c r="D268" s="4" t="s">
        <v>29</v>
      </c>
      <c r="E268" s="4" t="s">
        <v>34</v>
      </c>
      <c r="F268" s="4" t="s">
        <v>39</v>
      </c>
      <c r="G268" s="11" t="s">
        <v>21</v>
      </c>
      <c r="H268" s="5">
        <v>93637.455000000002</v>
      </c>
      <c r="I268" s="5">
        <v>39541.5</v>
      </c>
      <c r="J268" s="3" t="s">
        <v>22</v>
      </c>
      <c r="K268" s="3" t="s">
        <v>23</v>
      </c>
      <c r="L268" s="47">
        <f t="shared" si="9"/>
        <v>104139.025056</v>
      </c>
      <c r="M268" s="63">
        <f t="shared" si="8"/>
        <v>7.7058475200000004E-2</v>
      </c>
      <c r="N268" s="7">
        <v>33970</v>
      </c>
      <c r="O268" s="6" t="b">
        <v>1</v>
      </c>
      <c r="P268" s="6" t="b">
        <v>0</v>
      </c>
      <c r="Q268" s="6" t="s">
        <v>24</v>
      </c>
    </row>
    <row r="269" spans="1:17" x14ac:dyDescent="0.25">
      <c r="A269" s="3">
        <v>2009</v>
      </c>
      <c r="B269" s="3">
        <v>8</v>
      </c>
      <c r="C269" s="4" t="s">
        <v>53</v>
      </c>
      <c r="D269" s="4" t="s">
        <v>29</v>
      </c>
      <c r="E269" s="4" t="s">
        <v>34</v>
      </c>
      <c r="F269" s="4" t="s">
        <v>37</v>
      </c>
      <c r="G269" s="11" t="s">
        <v>21</v>
      </c>
      <c r="H269" s="5">
        <v>90720.229000000007</v>
      </c>
      <c r="I269" s="5">
        <v>36926</v>
      </c>
      <c r="J269" s="3" t="s">
        <v>22</v>
      </c>
      <c r="K269" s="3" t="s">
        <v>23</v>
      </c>
      <c r="L269" s="47">
        <f t="shared" si="9"/>
        <v>97250.676863999994</v>
      </c>
      <c r="M269" s="63">
        <f t="shared" si="8"/>
        <v>7.1961388800000012E-2</v>
      </c>
      <c r="N269" s="7">
        <v>33970</v>
      </c>
      <c r="O269" s="6" t="b">
        <v>1</v>
      </c>
      <c r="P269" s="6" t="b">
        <v>0</v>
      </c>
      <c r="Q269" s="6" t="s">
        <v>24</v>
      </c>
    </row>
    <row r="270" spans="1:17" x14ac:dyDescent="0.25">
      <c r="A270" s="3">
        <v>2009</v>
      </c>
      <c r="B270" s="3">
        <v>8</v>
      </c>
      <c r="C270" s="4" t="s">
        <v>53</v>
      </c>
      <c r="D270" s="4" t="s">
        <v>29</v>
      </c>
      <c r="E270" s="4" t="s">
        <v>34</v>
      </c>
      <c r="F270" s="4" t="s">
        <v>36</v>
      </c>
      <c r="G270" s="11" t="s">
        <v>21</v>
      </c>
      <c r="H270" s="5">
        <v>56241.85</v>
      </c>
      <c r="I270" s="5">
        <v>26833.4</v>
      </c>
      <c r="J270" s="3" t="s">
        <v>22</v>
      </c>
      <c r="K270" s="3" t="s">
        <v>23</v>
      </c>
      <c r="L270" s="47">
        <f t="shared" si="9"/>
        <v>70670.159577600003</v>
      </c>
      <c r="M270" s="63">
        <f t="shared" si="8"/>
        <v>5.2292929920000009E-2</v>
      </c>
      <c r="N270" s="7">
        <v>33970</v>
      </c>
      <c r="O270" s="6" t="b">
        <v>1</v>
      </c>
      <c r="P270" s="6" t="b">
        <v>0</v>
      </c>
      <c r="Q270" s="6" t="s">
        <v>24</v>
      </c>
    </row>
    <row r="271" spans="1:17" x14ac:dyDescent="0.25">
      <c r="A271" s="3">
        <v>2009</v>
      </c>
      <c r="B271" s="3">
        <v>8</v>
      </c>
      <c r="C271" s="4" t="s">
        <v>53</v>
      </c>
      <c r="D271" s="4" t="s">
        <v>44</v>
      </c>
      <c r="E271" s="4" t="s">
        <v>45</v>
      </c>
      <c r="F271" s="4"/>
      <c r="G271" s="11" t="s">
        <v>21</v>
      </c>
      <c r="H271" s="5">
        <v>86817.459999999992</v>
      </c>
      <c r="I271" s="5">
        <v>32990.6348</v>
      </c>
      <c r="J271" s="3" t="s">
        <v>22</v>
      </c>
      <c r="K271" s="3" t="s">
        <v>42</v>
      </c>
      <c r="L271" s="47">
        <f t="shared" si="9"/>
        <v>86886.247209907189</v>
      </c>
      <c r="M271" s="63">
        <f t="shared" si="8"/>
        <v>6.4292149098240006E-2</v>
      </c>
      <c r="N271" s="7">
        <v>25569</v>
      </c>
      <c r="O271" s="6" t="b">
        <v>1</v>
      </c>
      <c r="P271" s="6" t="b">
        <v>0</v>
      </c>
      <c r="Q271" s="6" t="s">
        <v>24</v>
      </c>
    </row>
    <row r="272" spans="1:17" x14ac:dyDescent="0.25">
      <c r="A272" s="3">
        <v>2009</v>
      </c>
      <c r="B272" s="3">
        <v>8</v>
      </c>
      <c r="C272" s="4" t="s">
        <v>53</v>
      </c>
      <c r="D272" s="4" t="s">
        <v>46</v>
      </c>
      <c r="E272" s="4" t="s">
        <v>47</v>
      </c>
      <c r="F272" s="4"/>
      <c r="G272" s="11" t="s">
        <v>21</v>
      </c>
      <c r="H272" s="5">
        <v>101789.78</v>
      </c>
      <c r="I272" s="5">
        <v>36644.320800000001</v>
      </c>
      <c r="J272" s="3" t="s">
        <v>22</v>
      </c>
      <c r="K272" s="3" t="s">
        <v>42</v>
      </c>
      <c r="L272" s="47">
        <f t="shared" si="9"/>
        <v>96508.828495411202</v>
      </c>
      <c r="M272" s="63">
        <f t="shared" si="8"/>
        <v>7.1412452375040014E-2</v>
      </c>
      <c r="N272" s="7">
        <v>34700</v>
      </c>
      <c r="O272" s="6" t="b">
        <v>1</v>
      </c>
      <c r="P272" s="6" t="b">
        <v>0</v>
      </c>
      <c r="Q272" s="6" t="s">
        <v>24</v>
      </c>
    </row>
    <row r="273" spans="1:17" x14ac:dyDescent="0.25">
      <c r="A273" s="3">
        <v>2009</v>
      </c>
      <c r="B273" s="3">
        <v>8</v>
      </c>
      <c r="C273" s="4" t="s">
        <v>53</v>
      </c>
      <c r="D273" s="4" t="s">
        <v>46</v>
      </c>
      <c r="E273" s="4" t="s">
        <v>48</v>
      </c>
      <c r="F273" s="4"/>
      <c r="G273" s="11" t="s">
        <v>21</v>
      </c>
      <c r="H273" s="5">
        <v>104368.2</v>
      </c>
      <c r="I273" s="5">
        <v>37572.551999999996</v>
      </c>
      <c r="J273" s="3" t="s">
        <v>22</v>
      </c>
      <c r="K273" s="3" t="s">
        <v>42</v>
      </c>
      <c r="L273" s="47">
        <f t="shared" si="9"/>
        <v>98953.477590527982</v>
      </c>
      <c r="M273" s="63">
        <f t="shared" si="8"/>
        <v>7.3221389337600001E-2</v>
      </c>
      <c r="N273" s="7">
        <v>35065</v>
      </c>
      <c r="O273" s="6" t="b">
        <v>1</v>
      </c>
      <c r="P273" s="6" t="b">
        <v>0</v>
      </c>
      <c r="Q273" s="6" t="s">
        <v>24</v>
      </c>
    </row>
    <row r="274" spans="1:17" x14ac:dyDescent="0.25">
      <c r="A274" s="3">
        <v>2009</v>
      </c>
      <c r="B274" s="3">
        <v>8</v>
      </c>
      <c r="C274" s="4" t="s">
        <v>53</v>
      </c>
      <c r="D274" s="4" t="s">
        <v>46</v>
      </c>
      <c r="E274" s="4" t="s">
        <v>58</v>
      </c>
      <c r="F274" s="4"/>
      <c r="G274" s="11" t="s">
        <v>21</v>
      </c>
      <c r="H274" s="5">
        <v>101297.306</v>
      </c>
      <c r="I274" s="5">
        <v>35454.057099999998</v>
      </c>
      <c r="J274" s="3" t="s">
        <v>22</v>
      </c>
      <c r="K274" s="3" t="s">
        <v>42</v>
      </c>
      <c r="L274" s="47">
        <f t="shared" si="9"/>
        <v>93374.07383821439</v>
      </c>
      <c r="M274" s="63">
        <f t="shared" si="8"/>
        <v>6.9092866476480011E-2</v>
      </c>
      <c r="N274" s="7">
        <v>39814</v>
      </c>
      <c r="O274" s="6" t="b">
        <v>1</v>
      </c>
      <c r="P274" s="6" t="b">
        <v>0</v>
      </c>
      <c r="Q274" s="6" t="s">
        <v>24</v>
      </c>
    </row>
    <row r="275" spans="1:17" x14ac:dyDescent="0.25">
      <c r="A275" s="3">
        <v>2009</v>
      </c>
      <c r="B275" s="3">
        <v>9</v>
      </c>
      <c r="C275" s="4" t="s">
        <v>54</v>
      </c>
      <c r="D275" s="4" t="s">
        <v>18</v>
      </c>
      <c r="E275" s="4" t="s">
        <v>19</v>
      </c>
      <c r="F275" s="4" t="s">
        <v>25</v>
      </c>
      <c r="G275" s="11" t="s">
        <v>21</v>
      </c>
      <c r="H275" s="5">
        <v>70372.88</v>
      </c>
      <c r="I275" s="5">
        <v>26377.4</v>
      </c>
      <c r="J275" s="3" t="s">
        <v>22</v>
      </c>
      <c r="K275" s="3" t="s">
        <v>23</v>
      </c>
      <c r="L275" s="47">
        <f t="shared" si="9"/>
        <v>69469.208793599988</v>
      </c>
      <c r="M275" s="63">
        <f t="shared" si="8"/>
        <v>5.1404277120000001E-2</v>
      </c>
      <c r="N275" s="7">
        <v>35527</v>
      </c>
      <c r="O275" s="6" t="b">
        <v>1</v>
      </c>
      <c r="P275" s="6" t="b">
        <v>0</v>
      </c>
      <c r="Q275" s="6" t="s">
        <v>24</v>
      </c>
    </row>
    <row r="276" spans="1:17" x14ac:dyDescent="0.25">
      <c r="A276" s="3">
        <v>2009</v>
      </c>
      <c r="B276" s="3">
        <v>9</v>
      </c>
      <c r="C276" s="4" t="s">
        <v>54</v>
      </c>
      <c r="D276" s="4" t="s">
        <v>18</v>
      </c>
      <c r="E276" s="4" t="s">
        <v>19</v>
      </c>
      <c r="F276" s="4" t="s">
        <v>20</v>
      </c>
      <c r="G276" s="11" t="s">
        <v>21</v>
      </c>
      <c r="H276" s="5">
        <v>93474.02</v>
      </c>
      <c r="I276" s="5">
        <v>34701.5</v>
      </c>
      <c r="J276" s="3" t="s">
        <v>22</v>
      </c>
      <c r="K276" s="3" t="s">
        <v>23</v>
      </c>
      <c r="L276" s="47">
        <f t="shared" si="9"/>
        <v>91392.091295999984</v>
      </c>
      <c r="M276" s="63">
        <f t="shared" si="8"/>
        <v>6.7626283199999998E-2</v>
      </c>
      <c r="N276" s="7">
        <v>35527</v>
      </c>
      <c r="O276" s="6" t="b">
        <v>1</v>
      </c>
      <c r="P276" s="6" t="b">
        <v>0</v>
      </c>
      <c r="Q276" s="6" t="s">
        <v>24</v>
      </c>
    </row>
    <row r="277" spans="1:17" x14ac:dyDescent="0.25">
      <c r="A277" s="3">
        <v>2009</v>
      </c>
      <c r="B277" s="3">
        <v>9</v>
      </c>
      <c r="C277" s="4" t="s">
        <v>54</v>
      </c>
      <c r="D277" s="4" t="s">
        <v>18</v>
      </c>
      <c r="E277" s="4" t="s">
        <v>41</v>
      </c>
      <c r="F277" s="4"/>
      <c r="G277" s="11" t="s">
        <v>21</v>
      </c>
      <c r="H277" s="5">
        <v>71466.569999999992</v>
      </c>
      <c r="I277" s="5">
        <v>29658.626549999997</v>
      </c>
      <c r="J277" s="3" t="s">
        <v>22</v>
      </c>
      <c r="K277" s="3" t="s">
        <v>42</v>
      </c>
      <c r="L277" s="47">
        <f t="shared" si="9"/>
        <v>78110.857034179193</v>
      </c>
      <c r="M277" s="63">
        <f t="shared" si="8"/>
        <v>5.7798731420640001E-2</v>
      </c>
      <c r="N277" s="7">
        <v>23377</v>
      </c>
      <c r="O277" s="6" t="b">
        <v>1</v>
      </c>
      <c r="P277" s="6" t="b">
        <v>0</v>
      </c>
      <c r="Q277" s="6" t="s">
        <v>24</v>
      </c>
    </row>
    <row r="278" spans="1:17" x14ac:dyDescent="0.25">
      <c r="A278" s="3">
        <v>2009</v>
      </c>
      <c r="B278" s="3">
        <v>9</v>
      </c>
      <c r="C278" s="4" t="s">
        <v>54</v>
      </c>
      <c r="D278" s="4" t="s">
        <v>18</v>
      </c>
      <c r="E278" s="4" t="s">
        <v>43</v>
      </c>
      <c r="F278" s="4"/>
      <c r="G278" s="11" t="s">
        <v>21</v>
      </c>
      <c r="H278" s="5">
        <v>131787.16800000001</v>
      </c>
      <c r="I278" s="5">
        <v>52319.505696000007</v>
      </c>
      <c r="J278" s="3" t="s">
        <v>22</v>
      </c>
      <c r="K278" s="3" t="s">
        <v>42</v>
      </c>
      <c r="L278" s="47">
        <f t="shared" si="9"/>
        <v>137791.99864935016</v>
      </c>
      <c r="M278" s="63">
        <f t="shared" si="8"/>
        <v>0.10196025270036484</v>
      </c>
      <c r="N278" s="7">
        <v>28126</v>
      </c>
      <c r="O278" s="6" t="b">
        <v>1</v>
      </c>
      <c r="P278" s="6" t="b">
        <v>0</v>
      </c>
      <c r="Q278" s="6" t="s">
        <v>24</v>
      </c>
    </row>
    <row r="279" spans="1:17" x14ac:dyDescent="0.25">
      <c r="A279" s="3">
        <v>2009</v>
      </c>
      <c r="B279" s="3">
        <v>9</v>
      </c>
      <c r="C279" s="4" t="s">
        <v>54</v>
      </c>
      <c r="D279" s="4" t="s">
        <v>26</v>
      </c>
      <c r="E279" s="4" t="s">
        <v>27</v>
      </c>
      <c r="F279" s="4" t="s">
        <v>28</v>
      </c>
      <c r="G279" s="11" t="s">
        <v>21</v>
      </c>
      <c r="H279" s="5">
        <v>99543.854999999996</v>
      </c>
      <c r="I279" s="5">
        <v>41731</v>
      </c>
      <c r="J279" s="3" t="s">
        <v>22</v>
      </c>
      <c r="K279" s="3" t="s">
        <v>23</v>
      </c>
      <c r="L279" s="47">
        <f t="shared" si="9"/>
        <v>109905.432384</v>
      </c>
      <c r="M279" s="63">
        <f t="shared" si="8"/>
        <v>8.1325372800000018E-2</v>
      </c>
      <c r="N279" s="7">
        <v>34700</v>
      </c>
      <c r="O279" s="6" t="b">
        <v>1</v>
      </c>
      <c r="P279" s="6" t="b">
        <v>0</v>
      </c>
      <c r="Q279" s="6" t="s">
        <v>24</v>
      </c>
    </row>
    <row r="280" spans="1:17" x14ac:dyDescent="0.25">
      <c r="A280" s="3">
        <v>2009</v>
      </c>
      <c r="B280" s="3">
        <v>9</v>
      </c>
      <c r="C280" s="4" t="s">
        <v>54</v>
      </c>
      <c r="D280" s="4" t="s">
        <v>29</v>
      </c>
      <c r="E280" s="4" t="s">
        <v>30</v>
      </c>
      <c r="F280" s="4" t="s">
        <v>33</v>
      </c>
      <c r="G280" s="11" t="s">
        <v>32</v>
      </c>
      <c r="H280" s="5">
        <v>77529</v>
      </c>
      <c r="I280" s="5">
        <v>31470.5</v>
      </c>
      <c r="J280" s="3" t="s">
        <v>22</v>
      </c>
      <c r="K280" s="3" t="s">
        <v>23</v>
      </c>
      <c r="L280" s="47">
        <f t="shared" si="9"/>
        <v>82882.722911999997</v>
      </c>
      <c r="M280" s="63">
        <f t="shared" si="8"/>
        <v>6.1329710400000008E-2</v>
      </c>
      <c r="N280" s="7">
        <v>35885</v>
      </c>
      <c r="O280" s="6" t="b">
        <v>1</v>
      </c>
      <c r="P280" s="6" t="b">
        <v>0</v>
      </c>
      <c r="Q280" s="6" t="s">
        <v>24</v>
      </c>
    </row>
    <row r="281" spans="1:17" x14ac:dyDescent="0.25">
      <c r="A281" s="3">
        <v>2009</v>
      </c>
      <c r="B281" s="3">
        <v>9</v>
      </c>
      <c r="C281" s="4" t="s">
        <v>54</v>
      </c>
      <c r="D281" s="4" t="s">
        <v>29</v>
      </c>
      <c r="E281" s="4" t="s">
        <v>30</v>
      </c>
      <c r="F281" s="4" t="s">
        <v>31</v>
      </c>
      <c r="G281" s="11" t="s">
        <v>32</v>
      </c>
      <c r="H281" s="5">
        <v>116915</v>
      </c>
      <c r="I281" s="5">
        <v>45539.199999999997</v>
      </c>
      <c r="J281" s="3" t="s">
        <v>22</v>
      </c>
      <c r="K281" s="3" t="s">
        <v>23</v>
      </c>
      <c r="L281" s="47">
        <f t="shared" si="9"/>
        <v>119934.95162879999</v>
      </c>
      <c r="M281" s="63">
        <f t="shared" si="8"/>
        <v>8.8746792960000001E-2</v>
      </c>
      <c r="N281" s="7">
        <v>35885</v>
      </c>
      <c r="O281" s="6" t="b">
        <v>1</v>
      </c>
      <c r="P281" s="6" t="b">
        <v>0</v>
      </c>
      <c r="Q281" s="6" t="s">
        <v>24</v>
      </c>
    </row>
    <row r="282" spans="1:17" x14ac:dyDescent="0.25">
      <c r="A282" s="3">
        <v>2009</v>
      </c>
      <c r="B282" s="3">
        <v>9</v>
      </c>
      <c r="C282" s="4" t="s">
        <v>54</v>
      </c>
      <c r="D282" s="4" t="s">
        <v>29</v>
      </c>
      <c r="E282" s="4" t="s">
        <v>34</v>
      </c>
      <c r="F282" s="4" t="s">
        <v>36</v>
      </c>
      <c r="G282" s="11" t="s">
        <v>21</v>
      </c>
      <c r="H282" s="5">
        <v>51622.77</v>
      </c>
      <c r="I282" s="5">
        <v>24632.1</v>
      </c>
      <c r="J282" s="3" t="s">
        <v>22</v>
      </c>
      <c r="K282" s="3" t="s">
        <v>23</v>
      </c>
      <c r="L282" s="47">
        <f t="shared" si="9"/>
        <v>64872.675014399996</v>
      </c>
      <c r="M282" s="63">
        <f t="shared" si="8"/>
        <v>4.8003036480000004E-2</v>
      </c>
      <c r="N282" s="7">
        <v>33970</v>
      </c>
      <c r="O282" s="6" t="b">
        <v>1</v>
      </c>
      <c r="P282" s="6" t="b">
        <v>0</v>
      </c>
      <c r="Q282" s="6" t="s">
        <v>24</v>
      </c>
    </row>
    <row r="283" spans="1:17" x14ac:dyDescent="0.25">
      <c r="A283" s="3">
        <v>2009</v>
      </c>
      <c r="B283" s="3">
        <v>9</v>
      </c>
      <c r="C283" s="4" t="s">
        <v>54</v>
      </c>
      <c r="D283" s="4" t="s">
        <v>29</v>
      </c>
      <c r="E283" s="4" t="s">
        <v>34</v>
      </c>
      <c r="F283" s="4" t="s">
        <v>37</v>
      </c>
      <c r="G283" s="11" t="s">
        <v>21</v>
      </c>
      <c r="H283" s="5">
        <v>83096.645000000004</v>
      </c>
      <c r="I283" s="5">
        <v>33836.800000000003</v>
      </c>
      <c r="J283" s="3" t="s">
        <v>22</v>
      </c>
      <c r="K283" s="3" t="s">
        <v>23</v>
      </c>
      <c r="L283" s="47">
        <f t="shared" si="9"/>
        <v>89114.762035199994</v>
      </c>
      <c r="M283" s="63">
        <f t="shared" si="8"/>
        <v>6.5941155840000001E-2</v>
      </c>
      <c r="N283" s="7">
        <v>33970</v>
      </c>
      <c r="O283" s="6" t="b">
        <v>1</v>
      </c>
      <c r="P283" s="6" t="b">
        <v>0</v>
      </c>
      <c r="Q283" s="6" t="s">
        <v>24</v>
      </c>
    </row>
    <row r="284" spans="1:17" x14ac:dyDescent="0.25">
      <c r="A284" s="3">
        <v>2009</v>
      </c>
      <c r="B284" s="3">
        <v>9</v>
      </c>
      <c r="C284" s="4" t="s">
        <v>54</v>
      </c>
      <c r="D284" s="4" t="s">
        <v>29</v>
      </c>
      <c r="E284" s="4" t="s">
        <v>34</v>
      </c>
      <c r="F284" s="4" t="s">
        <v>39</v>
      </c>
      <c r="G284" s="11" t="s">
        <v>21</v>
      </c>
      <c r="H284" s="5">
        <v>83474.375</v>
      </c>
      <c r="I284" s="5">
        <v>35248.699999999997</v>
      </c>
      <c r="J284" s="3" t="s">
        <v>22</v>
      </c>
      <c r="K284" s="3" t="s">
        <v>23</v>
      </c>
      <c r="L284" s="47">
        <f t="shared" si="9"/>
        <v>92833.232236799988</v>
      </c>
      <c r="M284" s="63">
        <f t="shared" si="8"/>
        <v>6.869266655999999E-2</v>
      </c>
      <c r="N284" s="7">
        <v>33970</v>
      </c>
      <c r="O284" s="6" t="b">
        <v>1</v>
      </c>
      <c r="P284" s="6" t="b">
        <v>0</v>
      </c>
      <c r="Q284" s="6" t="s">
        <v>24</v>
      </c>
    </row>
    <row r="285" spans="1:17" x14ac:dyDescent="0.25">
      <c r="A285" s="3">
        <v>2009</v>
      </c>
      <c r="B285" s="3">
        <v>9</v>
      </c>
      <c r="C285" s="4" t="s">
        <v>54</v>
      </c>
      <c r="D285" s="4" t="s">
        <v>29</v>
      </c>
      <c r="E285" s="4" t="s">
        <v>34</v>
      </c>
      <c r="F285" s="4" t="s">
        <v>35</v>
      </c>
      <c r="G285" s="11" t="s">
        <v>21</v>
      </c>
      <c r="H285" s="5">
        <v>49378.09</v>
      </c>
      <c r="I285" s="5">
        <v>22496.2</v>
      </c>
      <c r="J285" s="3" t="s">
        <v>22</v>
      </c>
      <c r="K285" s="3" t="s">
        <v>23</v>
      </c>
      <c r="L285" s="47">
        <f t="shared" si="9"/>
        <v>59247.432076799996</v>
      </c>
      <c r="M285" s="63">
        <f t="shared" si="8"/>
        <v>4.3840594560000008E-2</v>
      </c>
      <c r="N285" s="7">
        <v>33970</v>
      </c>
      <c r="O285" s="6" t="b">
        <v>1</v>
      </c>
      <c r="P285" s="6" t="b">
        <v>0</v>
      </c>
      <c r="Q285" s="6" t="s">
        <v>24</v>
      </c>
    </row>
    <row r="286" spans="1:17" x14ac:dyDescent="0.25">
      <c r="A286" s="3">
        <v>2009</v>
      </c>
      <c r="B286" s="3">
        <v>9</v>
      </c>
      <c r="C286" s="4" t="s">
        <v>54</v>
      </c>
      <c r="D286" s="4" t="s">
        <v>44</v>
      </c>
      <c r="E286" s="4" t="s">
        <v>45</v>
      </c>
      <c r="F286" s="4"/>
      <c r="G286" s="11" t="s">
        <v>21</v>
      </c>
      <c r="H286" s="5">
        <v>76463.360000000001</v>
      </c>
      <c r="I286" s="5">
        <v>29056.076799999999</v>
      </c>
      <c r="J286" s="3" t="s">
        <v>22</v>
      </c>
      <c r="K286" s="3" t="s">
        <v>42</v>
      </c>
      <c r="L286" s="47">
        <f t="shared" si="9"/>
        <v>76523.943449395199</v>
      </c>
      <c r="M286" s="63">
        <f t="shared" si="8"/>
        <v>5.6624482467840007E-2</v>
      </c>
      <c r="N286" s="7">
        <v>25569</v>
      </c>
      <c r="O286" s="6" t="b">
        <v>1</v>
      </c>
      <c r="P286" s="6" t="b">
        <v>0</v>
      </c>
      <c r="Q286" s="6" t="s">
        <v>24</v>
      </c>
    </row>
    <row r="287" spans="1:17" x14ac:dyDescent="0.25">
      <c r="A287" s="3">
        <v>2009</v>
      </c>
      <c r="B287" s="3">
        <v>9</v>
      </c>
      <c r="C287" s="4" t="s">
        <v>54</v>
      </c>
      <c r="D287" s="4" t="s">
        <v>46</v>
      </c>
      <c r="E287" s="4" t="s">
        <v>47</v>
      </c>
      <c r="F287" s="4"/>
      <c r="G287" s="11" t="s">
        <v>21</v>
      </c>
      <c r="H287" s="5">
        <v>97312.56</v>
      </c>
      <c r="I287" s="5">
        <v>35032.5216</v>
      </c>
      <c r="J287" s="3" t="s">
        <v>22</v>
      </c>
      <c r="K287" s="3" t="s">
        <v>42</v>
      </c>
      <c r="L287" s="47">
        <f t="shared" si="9"/>
        <v>92263.89096714239</v>
      </c>
      <c r="M287" s="63">
        <f t="shared" si="8"/>
        <v>6.8271378094080001E-2</v>
      </c>
      <c r="N287" s="7">
        <v>34700</v>
      </c>
      <c r="O287" s="6" t="b">
        <v>1</v>
      </c>
      <c r="P287" s="6" t="b">
        <v>0</v>
      </c>
      <c r="Q287" s="6" t="s">
        <v>24</v>
      </c>
    </row>
    <row r="288" spans="1:17" x14ac:dyDescent="0.25">
      <c r="A288" s="3">
        <v>2009</v>
      </c>
      <c r="B288" s="3">
        <v>9</v>
      </c>
      <c r="C288" s="4" t="s">
        <v>54</v>
      </c>
      <c r="D288" s="4" t="s">
        <v>46</v>
      </c>
      <c r="E288" s="4" t="s">
        <v>48</v>
      </c>
      <c r="F288" s="4"/>
      <c r="G288" s="11" t="s">
        <v>21</v>
      </c>
      <c r="H288" s="5">
        <v>97467.659999999989</v>
      </c>
      <c r="I288" s="5">
        <v>35088.357599999996</v>
      </c>
      <c r="J288" s="3" t="s">
        <v>22</v>
      </c>
      <c r="K288" s="3" t="s">
        <v>42</v>
      </c>
      <c r="L288" s="47">
        <f t="shared" si="9"/>
        <v>92410.944230246372</v>
      </c>
      <c r="M288" s="63">
        <f t="shared" si="8"/>
        <v>6.8380191290879994E-2</v>
      </c>
      <c r="N288" s="7">
        <v>35065</v>
      </c>
      <c r="O288" s="6" t="b">
        <v>1</v>
      </c>
      <c r="P288" s="6" t="b">
        <v>0</v>
      </c>
      <c r="Q288" s="6" t="s">
        <v>24</v>
      </c>
    </row>
    <row r="289" spans="1:17" x14ac:dyDescent="0.25">
      <c r="A289" s="3">
        <v>2009</v>
      </c>
      <c r="B289" s="3">
        <v>9</v>
      </c>
      <c r="C289" s="4" t="s">
        <v>54</v>
      </c>
      <c r="D289" s="4" t="s">
        <v>46</v>
      </c>
      <c r="E289" s="4" t="s">
        <v>58</v>
      </c>
      <c r="F289" s="4"/>
      <c r="G289" s="11" t="s">
        <v>21</v>
      </c>
      <c r="H289" s="5">
        <v>96845.936000000002</v>
      </c>
      <c r="I289" s="5">
        <v>33896.077599999997</v>
      </c>
      <c r="J289" s="3" t="s">
        <v>22</v>
      </c>
      <c r="K289" s="3" t="s">
        <v>42</v>
      </c>
      <c r="L289" s="47">
        <f t="shared" si="9"/>
        <v>89270.879316326391</v>
      </c>
      <c r="M289" s="63">
        <f t="shared" si="8"/>
        <v>6.6056676026879993E-2</v>
      </c>
      <c r="N289" s="7">
        <v>39814</v>
      </c>
      <c r="O289" s="6" t="b">
        <v>1</v>
      </c>
      <c r="P289" s="6" t="b">
        <v>0</v>
      </c>
      <c r="Q289" s="6" t="s">
        <v>24</v>
      </c>
    </row>
    <row r="290" spans="1:17" x14ac:dyDescent="0.25">
      <c r="A290" s="3">
        <v>2009</v>
      </c>
      <c r="B290" s="3">
        <v>10</v>
      </c>
      <c r="C290" s="4" t="s">
        <v>55</v>
      </c>
      <c r="D290" s="4" t="s">
        <v>18</v>
      </c>
      <c r="E290" s="4" t="s">
        <v>19</v>
      </c>
      <c r="F290" s="4" t="s">
        <v>20</v>
      </c>
      <c r="G290" s="11" t="s">
        <v>21</v>
      </c>
      <c r="H290" s="5">
        <v>46722.37</v>
      </c>
      <c r="I290" s="5">
        <v>17349.3</v>
      </c>
      <c r="J290" s="3" t="s">
        <v>22</v>
      </c>
      <c r="K290" s="3" t="s">
        <v>23</v>
      </c>
      <c r="L290" s="47">
        <f t="shared" si="9"/>
        <v>45692.226835199996</v>
      </c>
      <c r="M290" s="63">
        <f t="shared" si="8"/>
        <v>3.3810315840000001E-2</v>
      </c>
      <c r="N290" s="7">
        <v>35527</v>
      </c>
      <c r="O290" s="6" t="b">
        <v>1</v>
      </c>
      <c r="P290" s="6" t="b">
        <v>0</v>
      </c>
      <c r="Q290" s="6" t="s">
        <v>24</v>
      </c>
    </row>
    <row r="291" spans="1:17" x14ac:dyDescent="0.25">
      <c r="A291" s="3">
        <v>2009</v>
      </c>
      <c r="B291" s="3">
        <v>10</v>
      </c>
      <c r="C291" s="4" t="s">
        <v>55</v>
      </c>
      <c r="D291" s="4" t="s">
        <v>18</v>
      </c>
      <c r="E291" s="4" t="s">
        <v>19</v>
      </c>
      <c r="F291" s="4" t="s">
        <v>25</v>
      </c>
      <c r="G291" s="11" t="s">
        <v>21</v>
      </c>
      <c r="H291" s="5">
        <v>82430.835000000006</v>
      </c>
      <c r="I291" s="5">
        <v>30901.9</v>
      </c>
      <c r="J291" s="3" t="s">
        <v>22</v>
      </c>
      <c r="K291" s="3" t="s">
        <v>23</v>
      </c>
      <c r="L291" s="47">
        <f t="shared" si="9"/>
        <v>81385.221561599988</v>
      </c>
      <c r="M291" s="63">
        <f t="shared" si="8"/>
        <v>6.0221622720000006E-2</v>
      </c>
      <c r="N291" s="7">
        <v>35527</v>
      </c>
      <c r="O291" s="6" t="b">
        <v>1</v>
      </c>
      <c r="P291" s="6" t="b">
        <v>0</v>
      </c>
      <c r="Q291" s="6" t="s">
        <v>24</v>
      </c>
    </row>
    <row r="292" spans="1:17" x14ac:dyDescent="0.25">
      <c r="A292" s="3">
        <v>2009</v>
      </c>
      <c r="B292" s="3">
        <v>10</v>
      </c>
      <c r="C292" s="4" t="s">
        <v>55</v>
      </c>
      <c r="D292" s="4" t="s">
        <v>18</v>
      </c>
      <c r="E292" s="4" t="s">
        <v>41</v>
      </c>
      <c r="F292" s="4"/>
      <c r="G292" s="11" t="s">
        <v>21</v>
      </c>
      <c r="H292" s="5">
        <v>5388.3899999999994</v>
      </c>
      <c r="I292" s="5">
        <v>2236.1818499999995</v>
      </c>
      <c r="J292" s="3" t="s">
        <v>22</v>
      </c>
      <c r="K292" s="3" t="s">
        <v>42</v>
      </c>
      <c r="L292" s="47">
        <f t="shared" si="9"/>
        <v>5889.3516357983981</v>
      </c>
      <c r="M292" s="63">
        <f t="shared" si="8"/>
        <v>4.3578711892799998E-3</v>
      </c>
      <c r="N292" s="7">
        <v>23377</v>
      </c>
      <c r="O292" s="6" t="b">
        <v>1</v>
      </c>
      <c r="P292" s="6" t="b">
        <v>0</v>
      </c>
      <c r="Q292" s="6" t="s">
        <v>24</v>
      </c>
    </row>
    <row r="293" spans="1:17" x14ac:dyDescent="0.25">
      <c r="A293" s="3">
        <v>2009</v>
      </c>
      <c r="B293" s="3">
        <v>10</v>
      </c>
      <c r="C293" s="4" t="s">
        <v>55</v>
      </c>
      <c r="D293" s="4" t="s">
        <v>18</v>
      </c>
      <c r="E293" s="4" t="s">
        <v>43</v>
      </c>
      <c r="F293" s="4"/>
      <c r="G293" s="11" t="s">
        <v>21</v>
      </c>
      <c r="H293" s="5">
        <v>137666.66399999999</v>
      </c>
      <c r="I293" s="5">
        <v>54653.665607999996</v>
      </c>
      <c r="J293" s="3" t="s">
        <v>22</v>
      </c>
      <c r="K293" s="3" t="s">
        <v>42</v>
      </c>
      <c r="L293" s="47">
        <f t="shared" si="9"/>
        <v>143939.3915798277</v>
      </c>
      <c r="M293" s="63">
        <f t="shared" si="8"/>
        <v>0.1065090635368704</v>
      </c>
      <c r="N293" s="7">
        <v>28126</v>
      </c>
      <c r="O293" s="6" t="b">
        <v>1</v>
      </c>
      <c r="P293" s="6" t="b">
        <v>0</v>
      </c>
      <c r="Q293" s="6" t="s">
        <v>24</v>
      </c>
    </row>
    <row r="294" spans="1:17" x14ac:dyDescent="0.25">
      <c r="A294" s="3">
        <v>2009</v>
      </c>
      <c r="B294" s="3">
        <v>10</v>
      </c>
      <c r="C294" s="4" t="s">
        <v>55</v>
      </c>
      <c r="D294" s="4" t="s">
        <v>26</v>
      </c>
      <c r="E294" s="4" t="s">
        <v>27</v>
      </c>
      <c r="F294" s="4" t="s">
        <v>28</v>
      </c>
      <c r="G294" s="11" t="s">
        <v>21</v>
      </c>
      <c r="H294" s="5">
        <v>105176.035</v>
      </c>
      <c r="I294" s="5">
        <v>44090.7</v>
      </c>
      <c r="J294" s="3" t="s">
        <v>22</v>
      </c>
      <c r="K294" s="3" t="s">
        <v>23</v>
      </c>
      <c r="L294" s="47">
        <f t="shared" si="9"/>
        <v>116120.08932479998</v>
      </c>
      <c r="M294" s="63">
        <f t="shared" si="8"/>
        <v>8.5923956160000009E-2</v>
      </c>
      <c r="N294" s="7">
        <v>34700</v>
      </c>
      <c r="O294" s="6" t="b">
        <v>1</v>
      </c>
      <c r="P294" s="6" t="b">
        <v>0</v>
      </c>
      <c r="Q294" s="6" t="s">
        <v>24</v>
      </c>
    </row>
    <row r="295" spans="1:17" x14ac:dyDescent="0.25">
      <c r="A295" s="3">
        <v>2009</v>
      </c>
      <c r="B295" s="3">
        <v>10</v>
      </c>
      <c r="C295" s="4" t="s">
        <v>55</v>
      </c>
      <c r="D295" s="4" t="s">
        <v>29</v>
      </c>
      <c r="E295" s="4" t="s">
        <v>30</v>
      </c>
      <c r="F295" s="4" t="s">
        <v>31</v>
      </c>
      <c r="G295" s="11" t="s">
        <v>32</v>
      </c>
      <c r="H295" s="5">
        <v>115167</v>
      </c>
      <c r="I295" s="5">
        <v>44859.4</v>
      </c>
      <c r="J295" s="3" t="s">
        <v>22</v>
      </c>
      <c r="K295" s="3" t="s">
        <v>23</v>
      </c>
      <c r="L295" s="47">
        <f t="shared" si="9"/>
        <v>118144.5868416</v>
      </c>
      <c r="M295" s="63">
        <f t="shared" si="8"/>
        <v>8.7421998720000019E-2</v>
      </c>
      <c r="N295" s="7">
        <v>35885</v>
      </c>
      <c r="O295" s="6" t="b">
        <v>1</v>
      </c>
      <c r="P295" s="6" t="b">
        <v>0</v>
      </c>
      <c r="Q295" s="6" t="s">
        <v>24</v>
      </c>
    </row>
    <row r="296" spans="1:17" x14ac:dyDescent="0.25">
      <c r="A296" s="3">
        <v>2009</v>
      </c>
      <c r="B296" s="3">
        <v>10</v>
      </c>
      <c r="C296" s="4" t="s">
        <v>55</v>
      </c>
      <c r="D296" s="4" t="s">
        <v>29</v>
      </c>
      <c r="E296" s="4" t="s">
        <v>30</v>
      </c>
      <c r="F296" s="4" t="s">
        <v>33</v>
      </c>
      <c r="G296" s="11" t="s">
        <v>32</v>
      </c>
      <c r="H296" s="5">
        <v>89377</v>
      </c>
      <c r="I296" s="5">
        <v>36290.300000000003</v>
      </c>
      <c r="J296" s="3" t="s">
        <v>22</v>
      </c>
      <c r="K296" s="3" t="s">
        <v>23</v>
      </c>
      <c r="L296" s="47">
        <f t="shared" si="9"/>
        <v>95576.456659200005</v>
      </c>
      <c r="M296" s="63">
        <f t="shared" si="8"/>
        <v>7.0722536640000014E-2</v>
      </c>
      <c r="N296" s="7">
        <v>35885</v>
      </c>
      <c r="O296" s="6" t="b">
        <v>1</v>
      </c>
      <c r="P296" s="6" t="b">
        <v>0</v>
      </c>
      <c r="Q296" s="6" t="s">
        <v>24</v>
      </c>
    </row>
    <row r="297" spans="1:17" x14ac:dyDescent="0.25">
      <c r="A297" s="3">
        <v>2009</v>
      </c>
      <c r="B297" s="3">
        <v>10</v>
      </c>
      <c r="C297" s="4" t="s">
        <v>55</v>
      </c>
      <c r="D297" s="4" t="s">
        <v>29</v>
      </c>
      <c r="E297" s="4" t="s">
        <v>34</v>
      </c>
      <c r="F297" s="4" t="s">
        <v>39</v>
      </c>
      <c r="G297" s="11" t="s">
        <v>21</v>
      </c>
      <c r="H297" s="5">
        <v>89459.520000000004</v>
      </c>
      <c r="I297" s="5">
        <v>37791.1</v>
      </c>
      <c r="J297" s="3" t="s">
        <v>22</v>
      </c>
      <c r="K297" s="3" t="s">
        <v>23</v>
      </c>
      <c r="L297" s="47">
        <f t="shared" si="9"/>
        <v>99529.059590399993</v>
      </c>
      <c r="M297" s="63">
        <f t="shared" si="8"/>
        <v>7.3647295680000002E-2</v>
      </c>
      <c r="N297" s="7">
        <v>33970</v>
      </c>
      <c r="O297" s="6" t="b">
        <v>1</v>
      </c>
      <c r="P297" s="6" t="b">
        <v>0</v>
      </c>
      <c r="Q297" s="6" t="s">
        <v>24</v>
      </c>
    </row>
    <row r="298" spans="1:17" x14ac:dyDescent="0.25">
      <c r="A298" s="3">
        <v>2009</v>
      </c>
      <c r="B298" s="3">
        <v>10</v>
      </c>
      <c r="C298" s="4" t="s">
        <v>55</v>
      </c>
      <c r="D298" s="4" t="s">
        <v>29</v>
      </c>
      <c r="E298" s="4" t="s">
        <v>34</v>
      </c>
      <c r="F298" s="4" t="s">
        <v>36</v>
      </c>
      <c r="G298" s="11" t="s">
        <v>21</v>
      </c>
      <c r="H298" s="5">
        <v>48637.04</v>
      </c>
      <c r="I298" s="5">
        <v>23207.8</v>
      </c>
      <c r="J298" s="3" t="s">
        <v>22</v>
      </c>
      <c r="K298" s="3" t="s">
        <v>23</v>
      </c>
      <c r="L298" s="47">
        <f t="shared" si="9"/>
        <v>61121.547379199998</v>
      </c>
      <c r="M298" s="63">
        <f t="shared" si="8"/>
        <v>4.5227360639999999E-2</v>
      </c>
      <c r="N298" s="7">
        <v>33970</v>
      </c>
      <c r="O298" s="6" t="b">
        <v>1</v>
      </c>
      <c r="P298" s="6" t="b">
        <v>0</v>
      </c>
      <c r="Q298" s="6" t="s">
        <v>24</v>
      </c>
    </row>
    <row r="299" spans="1:17" x14ac:dyDescent="0.25">
      <c r="A299" s="3">
        <v>2009</v>
      </c>
      <c r="B299" s="3">
        <v>10</v>
      </c>
      <c r="C299" s="4" t="s">
        <v>55</v>
      </c>
      <c r="D299" s="4" t="s">
        <v>29</v>
      </c>
      <c r="E299" s="4" t="s">
        <v>34</v>
      </c>
      <c r="F299" s="4" t="s">
        <v>35</v>
      </c>
      <c r="G299" s="11" t="s">
        <v>21</v>
      </c>
      <c r="H299" s="5">
        <v>55600.480000000003</v>
      </c>
      <c r="I299" s="5">
        <v>25322.799999999999</v>
      </c>
      <c r="J299" s="3" t="s">
        <v>22</v>
      </c>
      <c r="K299" s="3" t="s">
        <v>23</v>
      </c>
      <c r="L299" s="47">
        <f t="shared" si="9"/>
        <v>66691.746739199996</v>
      </c>
      <c r="M299" s="63">
        <f t="shared" si="8"/>
        <v>4.9349072640000012E-2</v>
      </c>
      <c r="N299" s="7">
        <v>33970</v>
      </c>
      <c r="O299" s="6" t="b">
        <v>1</v>
      </c>
      <c r="P299" s="6" t="b">
        <v>0</v>
      </c>
      <c r="Q299" s="6" t="s">
        <v>24</v>
      </c>
    </row>
    <row r="300" spans="1:17" x14ac:dyDescent="0.25">
      <c r="A300" s="3">
        <v>2009</v>
      </c>
      <c r="B300" s="3">
        <v>10</v>
      </c>
      <c r="C300" s="4" t="s">
        <v>55</v>
      </c>
      <c r="D300" s="4" t="s">
        <v>29</v>
      </c>
      <c r="E300" s="4" t="s">
        <v>34</v>
      </c>
      <c r="F300" s="4" t="s">
        <v>37</v>
      </c>
      <c r="G300" s="11" t="s">
        <v>21</v>
      </c>
      <c r="H300" s="5">
        <v>90159.86</v>
      </c>
      <c r="I300" s="5">
        <v>36695.300000000003</v>
      </c>
      <c r="J300" s="3" t="s">
        <v>22</v>
      </c>
      <c r="K300" s="3" t="s">
        <v>23</v>
      </c>
      <c r="L300" s="47">
        <f t="shared" si="9"/>
        <v>96643.090579199998</v>
      </c>
      <c r="M300" s="63">
        <f t="shared" si="8"/>
        <v>7.1511800639999998E-2</v>
      </c>
      <c r="N300" s="7">
        <v>33970</v>
      </c>
      <c r="O300" s="6" t="b">
        <v>1</v>
      </c>
      <c r="P300" s="6" t="b">
        <v>0</v>
      </c>
      <c r="Q300" s="6" t="s">
        <v>24</v>
      </c>
    </row>
    <row r="301" spans="1:17" x14ac:dyDescent="0.25">
      <c r="A301" s="3">
        <v>2009</v>
      </c>
      <c r="B301" s="3">
        <v>10</v>
      </c>
      <c r="C301" s="4" t="s">
        <v>55</v>
      </c>
      <c r="D301" s="4" t="s">
        <v>59</v>
      </c>
      <c r="E301" s="4" t="s">
        <v>60</v>
      </c>
      <c r="F301" s="4"/>
      <c r="G301" s="11" t="s">
        <v>21</v>
      </c>
      <c r="H301" s="5">
        <v>6280.5594000000001</v>
      </c>
      <c r="I301" s="5">
        <v>2386.612572</v>
      </c>
      <c r="J301" s="3" t="s">
        <v>22</v>
      </c>
      <c r="K301" s="3" t="s">
        <v>42</v>
      </c>
      <c r="L301" s="47">
        <f t="shared" si="9"/>
        <v>6285.5356128238072</v>
      </c>
      <c r="M301" s="63">
        <f t="shared" si="8"/>
        <v>4.6510305803136006E-3</v>
      </c>
      <c r="N301" s="7">
        <v>40220</v>
      </c>
      <c r="O301" s="6" t="b">
        <v>1</v>
      </c>
      <c r="P301" s="6" t="b">
        <v>0</v>
      </c>
      <c r="Q301" s="6" t="s">
        <v>24</v>
      </c>
    </row>
    <row r="302" spans="1:17" x14ac:dyDescent="0.25">
      <c r="A302" s="3">
        <v>2009</v>
      </c>
      <c r="B302" s="3">
        <v>10</v>
      </c>
      <c r="C302" s="4" t="s">
        <v>55</v>
      </c>
      <c r="D302" s="4" t="s">
        <v>44</v>
      </c>
      <c r="E302" s="4" t="s">
        <v>45</v>
      </c>
      <c r="F302" s="4"/>
      <c r="G302" s="11" t="s">
        <v>21</v>
      </c>
      <c r="H302" s="5">
        <v>87248.92</v>
      </c>
      <c r="I302" s="5">
        <v>33154.589599999999</v>
      </c>
      <c r="J302" s="3" t="s">
        <v>22</v>
      </c>
      <c r="K302" s="3" t="s">
        <v>42</v>
      </c>
      <c r="L302" s="47">
        <f t="shared" si="9"/>
        <v>87318.049064294391</v>
      </c>
      <c r="M302" s="63">
        <f t="shared" si="8"/>
        <v>6.4611664212480005E-2</v>
      </c>
      <c r="N302" s="7">
        <v>25569</v>
      </c>
      <c r="O302" s="6" t="b">
        <v>1</v>
      </c>
      <c r="P302" s="6" t="b">
        <v>0</v>
      </c>
      <c r="Q302" s="6" t="s">
        <v>24</v>
      </c>
    </row>
    <row r="303" spans="1:17" x14ac:dyDescent="0.25">
      <c r="A303" s="3">
        <v>2009</v>
      </c>
      <c r="B303" s="3">
        <v>10</v>
      </c>
      <c r="C303" s="4" t="s">
        <v>55</v>
      </c>
      <c r="D303" s="4" t="s">
        <v>46</v>
      </c>
      <c r="E303" s="4" t="s">
        <v>47</v>
      </c>
      <c r="F303" s="4"/>
      <c r="G303" s="11" t="s">
        <v>21</v>
      </c>
      <c r="H303" s="5">
        <v>101970.26</v>
      </c>
      <c r="I303" s="5">
        <v>36709.293599999997</v>
      </c>
      <c r="J303" s="3" t="s">
        <v>22</v>
      </c>
      <c r="K303" s="3" t="s">
        <v>42</v>
      </c>
      <c r="L303" s="47">
        <f t="shared" si="9"/>
        <v>96679.94501975039</v>
      </c>
      <c r="M303" s="63">
        <f t="shared" si="8"/>
        <v>7.1539071367679993E-2</v>
      </c>
      <c r="N303" s="7">
        <v>34700</v>
      </c>
      <c r="O303" s="6" t="b">
        <v>1</v>
      </c>
      <c r="P303" s="6" t="b">
        <v>0</v>
      </c>
      <c r="Q303" s="6" t="s">
        <v>24</v>
      </c>
    </row>
    <row r="304" spans="1:17" x14ac:dyDescent="0.25">
      <c r="A304" s="3">
        <v>2009</v>
      </c>
      <c r="B304" s="3">
        <v>10</v>
      </c>
      <c r="C304" s="4" t="s">
        <v>55</v>
      </c>
      <c r="D304" s="4" t="s">
        <v>46</v>
      </c>
      <c r="E304" s="4" t="s">
        <v>48</v>
      </c>
      <c r="F304" s="4"/>
      <c r="G304" s="11" t="s">
        <v>21</v>
      </c>
      <c r="H304" s="5">
        <v>73463.819999999992</v>
      </c>
      <c r="I304" s="5">
        <v>26446.975199999997</v>
      </c>
      <c r="J304" s="3" t="s">
        <v>22</v>
      </c>
      <c r="K304" s="3" t="s">
        <v>42</v>
      </c>
      <c r="L304" s="47">
        <f t="shared" si="9"/>
        <v>69652.446493132797</v>
      </c>
      <c r="M304" s="63">
        <f t="shared" si="8"/>
        <v>5.1539865269760003E-2</v>
      </c>
      <c r="N304" s="7">
        <v>35065</v>
      </c>
      <c r="O304" s="6" t="b">
        <v>1</v>
      </c>
      <c r="P304" s="6" t="b">
        <v>0</v>
      </c>
      <c r="Q304" s="6" t="s">
        <v>24</v>
      </c>
    </row>
    <row r="305" spans="1:17" x14ac:dyDescent="0.25">
      <c r="A305" s="3">
        <v>2009</v>
      </c>
      <c r="B305" s="3">
        <v>10</v>
      </c>
      <c r="C305" s="4" t="s">
        <v>55</v>
      </c>
      <c r="D305" s="4" t="s">
        <v>46</v>
      </c>
      <c r="E305" s="4" t="s">
        <v>58</v>
      </c>
      <c r="F305" s="4"/>
      <c r="G305" s="11" t="s">
        <v>21</v>
      </c>
      <c r="H305" s="5">
        <v>99649.351999999999</v>
      </c>
      <c r="I305" s="5">
        <v>34877.273199999996</v>
      </c>
      <c r="J305" s="3" t="s">
        <v>22</v>
      </c>
      <c r="K305" s="3" t="s">
        <v>42</v>
      </c>
      <c r="L305" s="47">
        <f t="shared" si="9"/>
        <v>91855.018845004786</v>
      </c>
      <c r="M305" s="63">
        <f t="shared" si="8"/>
        <v>6.7968830012160003E-2</v>
      </c>
      <c r="N305" s="7">
        <v>39814</v>
      </c>
      <c r="O305" s="6" t="b">
        <v>1</v>
      </c>
      <c r="P305" s="6" t="b">
        <v>0</v>
      </c>
      <c r="Q305" s="6" t="s">
        <v>24</v>
      </c>
    </row>
    <row r="306" spans="1:17" x14ac:dyDescent="0.25">
      <c r="A306" s="3">
        <v>2009</v>
      </c>
      <c r="B306" s="3">
        <v>11</v>
      </c>
      <c r="C306" s="4" t="s">
        <v>56</v>
      </c>
      <c r="D306" s="4" t="s">
        <v>18</v>
      </c>
      <c r="E306" s="4" t="s">
        <v>19</v>
      </c>
      <c r="F306" s="4" t="s">
        <v>25</v>
      </c>
      <c r="G306" s="11" t="s">
        <v>21</v>
      </c>
      <c r="H306" s="5">
        <v>91057.755000000005</v>
      </c>
      <c r="I306" s="5">
        <v>34138.300000000003</v>
      </c>
      <c r="J306" s="3" t="s">
        <v>22</v>
      </c>
      <c r="K306" s="3" t="s">
        <v>23</v>
      </c>
      <c r="L306" s="47">
        <f t="shared" si="9"/>
        <v>89908.811731199996</v>
      </c>
      <c r="M306" s="63">
        <f t="shared" si="8"/>
        <v>6.6528719040000017E-2</v>
      </c>
      <c r="N306" s="7">
        <v>35527</v>
      </c>
      <c r="O306" s="6" t="b">
        <v>1</v>
      </c>
      <c r="P306" s="6" t="b">
        <v>0</v>
      </c>
      <c r="Q306" s="6" t="s">
        <v>24</v>
      </c>
    </row>
    <row r="307" spans="1:17" x14ac:dyDescent="0.25">
      <c r="A307" s="3">
        <v>2009</v>
      </c>
      <c r="B307" s="3">
        <v>11</v>
      </c>
      <c r="C307" s="4" t="s">
        <v>56</v>
      </c>
      <c r="D307" s="4" t="s">
        <v>18</v>
      </c>
      <c r="E307" s="4" t="s">
        <v>41</v>
      </c>
      <c r="F307" s="4"/>
      <c r="G307" s="11" t="s">
        <v>21</v>
      </c>
      <c r="H307" s="5">
        <v>65403.45</v>
      </c>
      <c r="I307" s="5">
        <v>27142.431749999996</v>
      </c>
      <c r="J307" s="3" t="s">
        <v>22</v>
      </c>
      <c r="K307" s="3" t="s">
        <v>42</v>
      </c>
      <c r="L307" s="47">
        <f t="shared" si="9"/>
        <v>71484.045372431981</v>
      </c>
      <c r="M307" s="63">
        <f t="shared" si="8"/>
        <v>5.2895170994399998E-2</v>
      </c>
      <c r="N307" s="7">
        <v>23377</v>
      </c>
      <c r="O307" s="6" t="b">
        <v>1</v>
      </c>
      <c r="P307" s="6" t="b">
        <v>0</v>
      </c>
      <c r="Q307" s="6" t="s">
        <v>24</v>
      </c>
    </row>
    <row r="308" spans="1:17" x14ac:dyDescent="0.25">
      <c r="A308" s="3">
        <v>2009</v>
      </c>
      <c r="B308" s="3">
        <v>11</v>
      </c>
      <c r="C308" s="4" t="s">
        <v>56</v>
      </c>
      <c r="D308" s="4" t="s">
        <v>18</v>
      </c>
      <c r="E308" s="4" t="s">
        <v>43</v>
      </c>
      <c r="F308" s="4"/>
      <c r="G308" s="11" t="s">
        <v>21</v>
      </c>
      <c r="H308" s="5">
        <v>100063.296</v>
      </c>
      <c r="I308" s="5">
        <v>39725.128512000003</v>
      </c>
      <c r="J308" s="3" t="s">
        <v>22</v>
      </c>
      <c r="K308" s="3" t="s">
        <v>42</v>
      </c>
      <c r="L308" s="47">
        <f t="shared" si="9"/>
        <v>104622.64085742798</v>
      </c>
      <c r="M308" s="63">
        <f t="shared" si="8"/>
        <v>7.7416330444185624E-2</v>
      </c>
      <c r="N308" s="7">
        <v>28126</v>
      </c>
      <c r="O308" s="6" t="b">
        <v>1</v>
      </c>
      <c r="P308" s="6" t="b">
        <v>0</v>
      </c>
      <c r="Q308" s="6" t="s">
        <v>24</v>
      </c>
    </row>
    <row r="309" spans="1:17" x14ac:dyDescent="0.25">
      <c r="A309" s="3">
        <v>2009</v>
      </c>
      <c r="B309" s="3">
        <v>11</v>
      </c>
      <c r="C309" s="4" t="s">
        <v>56</v>
      </c>
      <c r="D309" s="4" t="s">
        <v>26</v>
      </c>
      <c r="E309" s="4" t="s">
        <v>27</v>
      </c>
      <c r="F309" s="4" t="s">
        <v>28</v>
      </c>
      <c r="G309" s="11" t="s">
        <v>21</v>
      </c>
      <c r="H309" s="5">
        <v>101744.74400000001</v>
      </c>
      <c r="I309" s="5">
        <v>42652.7</v>
      </c>
      <c r="J309" s="3" t="s">
        <v>22</v>
      </c>
      <c r="K309" s="3" t="s">
        <v>23</v>
      </c>
      <c r="L309" s="47">
        <f t="shared" si="9"/>
        <v>112332.88049279997</v>
      </c>
      <c r="M309" s="63">
        <f t="shared" si="8"/>
        <v>8.3121581759999993E-2</v>
      </c>
      <c r="N309" s="7">
        <v>34700</v>
      </c>
      <c r="O309" s="6" t="b">
        <v>1</v>
      </c>
      <c r="P309" s="6" t="b">
        <v>0</v>
      </c>
      <c r="Q309" s="6" t="s">
        <v>24</v>
      </c>
    </row>
    <row r="310" spans="1:17" x14ac:dyDescent="0.25">
      <c r="A310" s="3">
        <v>2009</v>
      </c>
      <c r="B310" s="3">
        <v>11</v>
      </c>
      <c r="C310" s="4" t="s">
        <v>56</v>
      </c>
      <c r="D310" s="4" t="s">
        <v>29</v>
      </c>
      <c r="E310" s="4" t="s">
        <v>30</v>
      </c>
      <c r="F310" s="4" t="s">
        <v>33</v>
      </c>
      <c r="G310" s="11" t="s">
        <v>32</v>
      </c>
      <c r="H310" s="5">
        <v>104880</v>
      </c>
      <c r="I310" s="5">
        <v>42580.800000000003</v>
      </c>
      <c r="J310" s="3" t="s">
        <v>22</v>
      </c>
      <c r="K310" s="3" t="s">
        <v>23</v>
      </c>
      <c r="L310" s="47">
        <f t="shared" si="9"/>
        <v>112143.5200512</v>
      </c>
      <c r="M310" s="63">
        <f t="shared" si="8"/>
        <v>8.2981463040000009E-2</v>
      </c>
      <c r="N310" s="7">
        <v>35885</v>
      </c>
      <c r="O310" s="6" t="b">
        <v>1</v>
      </c>
      <c r="P310" s="6" t="b">
        <v>0</v>
      </c>
      <c r="Q310" s="6" t="s">
        <v>24</v>
      </c>
    </row>
    <row r="311" spans="1:17" x14ac:dyDescent="0.25">
      <c r="A311" s="3">
        <v>2009</v>
      </c>
      <c r="B311" s="3">
        <v>11</v>
      </c>
      <c r="C311" s="4" t="s">
        <v>56</v>
      </c>
      <c r="D311" s="4" t="s">
        <v>29</v>
      </c>
      <c r="E311" s="4" t="s">
        <v>30</v>
      </c>
      <c r="F311" s="4" t="s">
        <v>31</v>
      </c>
      <c r="G311" s="11" t="s">
        <v>32</v>
      </c>
      <c r="H311" s="5">
        <v>116886</v>
      </c>
      <c r="I311" s="5">
        <v>45526.3</v>
      </c>
      <c r="J311" s="3" t="s">
        <v>22</v>
      </c>
      <c r="K311" s="3" t="s">
        <v>23</v>
      </c>
      <c r="L311" s="47">
        <f t="shared" si="9"/>
        <v>119900.97736320001</v>
      </c>
      <c r="M311" s="63">
        <f t="shared" si="8"/>
        <v>8.872165344000002E-2</v>
      </c>
      <c r="N311" s="7">
        <v>35885</v>
      </c>
      <c r="O311" s="6" t="b">
        <v>1</v>
      </c>
      <c r="P311" s="6" t="b">
        <v>0</v>
      </c>
      <c r="Q311" s="6" t="s">
        <v>24</v>
      </c>
    </row>
    <row r="312" spans="1:17" x14ac:dyDescent="0.25">
      <c r="A312" s="3">
        <v>2009</v>
      </c>
      <c r="B312" s="3">
        <v>11</v>
      </c>
      <c r="C312" s="4" t="s">
        <v>56</v>
      </c>
      <c r="D312" s="4" t="s">
        <v>29</v>
      </c>
      <c r="E312" s="4" t="s">
        <v>34</v>
      </c>
      <c r="F312" s="4" t="s">
        <v>35</v>
      </c>
      <c r="G312" s="11" t="s">
        <v>21</v>
      </c>
      <c r="H312" s="5">
        <v>48907.040000000001</v>
      </c>
      <c r="I312" s="5">
        <v>22250.9</v>
      </c>
      <c r="J312" s="3" t="s">
        <v>22</v>
      </c>
      <c r="K312" s="3" t="s">
        <v>23</v>
      </c>
      <c r="L312" s="47">
        <f t="shared" si="9"/>
        <v>58601.394297599996</v>
      </c>
      <c r="M312" s="63">
        <f t="shared" si="8"/>
        <v>4.3362553920000005E-2</v>
      </c>
      <c r="N312" s="7">
        <v>33970</v>
      </c>
      <c r="O312" s="6" t="b">
        <v>1</v>
      </c>
      <c r="P312" s="6" t="b">
        <v>0</v>
      </c>
      <c r="Q312" s="6" t="s">
        <v>24</v>
      </c>
    </row>
    <row r="313" spans="1:17" x14ac:dyDescent="0.25">
      <c r="A313" s="3">
        <v>2009</v>
      </c>
      <c r="B313" s="3">
        <v>11</v>
      </c>
      <c r="C313" s="4" t="s">
        <v>56</v>
      </c>
      <c r="D313" s="4" t="s">
        <v>29</v>
      </c>
      <c r="E313" s="4" t="s">
        <v>34</v>
      </c>
      <c r="F313" s="4" t="s">
        <v>37</v>
      </c>
      <c r="G313" s="11" t="s">
        <v>21</v>
      </c>
      <c r="H313" s="5">
        <v>88009.078999999998</v>
      </c>
      <c r="I313" s="5">
        <v>35855</v>
      </c>
      <c r="J313" s="3" t="s">
        <v>22</v>
      </c>
      <c r="K313" s="3" t="s">
        <v>23</v>
      </c>
      <c r="L313" s="47">
        <f t="shared" si="9"/>
        <v>94430.022719999994</v>
      </c>
      <c r="M313" s="63">
        <f t="shared" si="8"/>
        <v>6.9874224000000013E-2</v>
      </c>
      <c r="N313" s="7">
        <v>33970</v>
      </c>
      <c r="O313" s="6" t="b">
        <v>1</v>
      </c>
      <c r="P313" s="6" t="b">
        <v>0</v>
      </c>
      <c r="Q313" s="6" t="s">
        <v>24</v>
      </c>
    </row>
    <row r="314" spans="1:17" x14ac:dyDescent="0.25">
      <c r="A314" s="3">
        <v>2009</v>
      </c>
      <c r="B314" s="3">
        <v>11</v>
      </c>
      <c r="C314" s="4" t="s">
        <v>56</v>
      </c>
      <c r="D314" s="4" t="s">
        <v>29</v>
      </c>
      <c r="E314" s="4" t="s">
        <v>34</v>
      </c>
      <c r="F314" s="4" t="s">
        <v>36</v>
      </c>
      <c r="G314" s="11" t="s">
        <v>21</v>
      </c>
      <c r="H314" s="5">
        <v>51246.67</v>
      </c>
      <c r="I314" s="5">
        <v>24457.1</v>
      </c>
      <c r="J314" s="3" t="s">
        <v>22</v>
      </c>
      <c r="K314" s="3" t="s">
        <v>23</v>
      </c>
      <c r="L314" s="47">
        <f t="shared" si="9"/>
        <v>64411.783814399998</v>
      </c>
      <c r="M314" s="63">
        <f t="shared" si="8"/>
        <v>4.7661996480000003E-2</v>
      </c>
      <c r="N314" s="7">
        <v>33970</v>
      </c>
      <c r="O314" s="6" t="b">
        <v>1</v>
      </c>
      <c r="P314" s="6" t="b">
        <v>0</v>
      </c>
      <c r="Q314" s="6" t="s">
        <v>24</v>
      </c>
    </row>
    <row r="315" spans="1:17" x14ac:dyDescent="0.25">
      <c r="A315" s="3">
        <v>2009</v>
      </c>
      <c r="B315" s="3">
        <v>11</v>
      </c>
      <c r="C315" s="4" t="s">
        <v>56</v>
      </c>
      <c r="D315" s="4" t="s">
        <v>29</v>
      </c>
      <c r="E315" s="4" t="s">
        <v>34</v>
      </c>
      <c r="F315" s="4" t="s">
        <v>39</v>
      </c>
      <c r="G315" s="11" t="s">
        <v>21</v>
      </c>
      <c r="H315" s="5">
        <v>83546.985000000001</v>
      </c>
      <c r="I315" s="5">
        <v>35291</v>
      </c>
      <c r="J315" s="3" t="s">
        <v>22</v>
      </c>
      <c r="K315" s="3" t="s">
        <v>23</v>
      </c>
      <c r="L315" s="47">
        <f t="shared" si="9"/>
        <v>92944.636224000002</v>
      </c>
      <c r="M315" s="63">
        <f t="shared" si="8"/>
        <v>6.8775100800000002E-2</v>
      </c>
      <c r="N315" s="7">
        <v>33970</v>
      </c>
      <c r="O315" s="6" t="b">
        <v>1</v>
      </c>
      <c r="P315" s="6" t="b">
        <v>0</v>
      </c>
      <c r="Q315" s="6" t="s">
        <v>24</v>
      </c>
    </row>
    <row r="316" spans="1:17" x14ac:dyDescent="0.25">
      <c r="A316" s="3">
        <v>2009</v>
      </c>
      <c r="B316" s="3">
        <v>11</v>
      </c>
      <c r="C316" s="4" t="s">
        <v>56</v>
      </c>
      <c r="D316" s="4" t="s">
        <v>59</v>
      </c>
      <c r="E316" s="4" t="s">
        <v>60</v>
      </c>
      <c r="F316" s="4"/>
      <c r="G316" s="11" t="s">
        <v>21</v>
      </c>
      <c r="H316" s="5">
        <v>27234.065399999999</v>
      </c>
      <c r="I316" s="5">
        <v>10348.944852000001</v>
      </c>
      <c r="J316" s="3" t="s">
        <v>22</v>
      </c>
      <c r="K316" s="3" t="s">
        <v>42</v>
      </c>
      <c r="L316" s="47">
        <f t="shared" si="9"/>
        <v>27255.643494697724</v>
      </c>
      <c r="M316" s="63">
        <f t="shared" si="8"/>
        <v>2.0168023727577603E-2</v>
      </c>
      <c r="N316" s="7">
        <v>40220</v>
      </c>
      <c r="O316" s="6" t="b">
        <v>1</v>
      </c>
      <c r="P316" s="6" t="b">
        <v>0</v>
      </c>
      <c r="Q316" s="6" t="s">
        <v>24</v>
      </c>
    </row>
    <row r="317" spans="1:17" x14ac:dyDescent="0.25">
      <c r="A317" s="3">
        <v>2009</v>
      </c>
      <c r="B317" s="3">
        <v>11</v>
      </c>
      <c r="C317" s="4" t="s">
        <v>56</v>
      </c>
      <c r="D317" s="4" t="s">
        <v>44</v>
      </c>
      <c r="E317" s="4" t="s">
        <v>45</v>
      </c>
      <c r="F317" s="4"/>
      <c r="G317" s="11" t="s">
        <v>21</v>
      </c>
      <c r="H317" s="5">
        <v>3268.3799999999997</v>
      </c>
      <c r="I317" s="5">
        <v>1241.9843999999998</v>
      </c>
      <c r="J317" s="3" t="s">
        <v>22</v>
      </c>
      <c r="K317" s="3" t="s">
        <v>42</v>
      </c>
      <c r="L317" s="47">
        <f t="shared" si="9"/>
        <v>3270.9696028415992</v>
      </c>
      <c r="M317" s="63">
        <f t="shared" si="8"/>
        <v>2.4203791987199995E-3</v>
      </c>
      <c r="N317" s="7">
        <v>25569</v>
      </c>
      <c r="O317" s="6" t="b">
        <v>1</v>
      </c>
      <c r="P317" s="6" t="b">
        <v>0</v>
      </c>
      <c r="Q317" s="6" t="s">
        <v>24</v>
      </c>
    </row>
    <row r="318" spans="1:17" x14ac:dyDescent="0.25">
      <c r="A318" s="3">
        <v>2009</v>
      </c>
      <c r="B318" s="3">
        <v>11</v>
      </c>
      <c r="C318" s="4" t="s">
        <v>56</v>
      </c>
      <c r="D318" s="4" t="s">
        <v>46</v>
      </c>
      <c r="E318" s="4" t="s">
        <v>47</v>
      </c>
      <c r="F318" s="4"/>
      <c r="G318" s="11" t="s">
        <v>21</v>
      </c>
      <c r="H318" s="5">
        <v>91590.78</v>
      </c>
      <c r="I318" s="5">
        <v>32972.680800000002</v>
      </c>
      <c r="J318" s="3" t="s">
        <v>22</v>
      </c>
      <c r="K318" s="3" t="s">
        <v>42</v>
      </c>
      <c r="L318" s="47">
        <f t="shared" si="9"/>
        <v>86838.962406451203</v>
      </c>
      <c r="M318" s="63">
        <f t="shared" si="8"/>
        <v>6.4257160343040007E-2</v>
      </c>
      <c r="N318" s="7">
        <v>34700</v>
      </c>
      <c r="O318" s="6" t="b">
        <v>1</v>
      </c>
      <c r="P318" s="6" t="b">
        <v>0</v>
      </c>
      <c r="Q318" s="6" t="s">
        <v>24</v>
      </c>
    </row>
    <row r="319" spans="1:17" x14ac:dyDescent="0.25">
      <c r="A319" s="3">
        <v>2009</v>
      </c>
      <c r="B319" s="3">
        <v>11</v>
      </c>
      <c r="C319" s="4" t="s">
        <v>56</v>
      </c>
      <c r="D319" s="4" t="s">
        <v>46</v>
      </c>
      <c r="E319" s="4" t="s">
        <v>48</v>
      </c>
      <c r="F319" s="4"/>
      <c r="G319" s="11" t="s">
        <v>21</v>
      </c>
      <c r="H319" s="5">
        <v>80993.22</v>
      </c>
      <c r="I319" s="5">
        <v>29157.5592</v>
      </c>
      <c r="J319" s="3" t="s">
        <v>22</v>
      </c>
      <c r="K319" s="3" t="s">
        <v>42</v>
      </c>
      <c r="L319" s="47">
        <f t="shared" si="9"/>
        <v>76791.213992908801</v>
      </c>
      <c r="M319" s="63">
        <f t="shared" si="8"/>
        <v>5.6822251368960006E-2</v>
      </c>
      <c r="N319" s="7">
        <v>35065</v>
      </c>
      <c r="O319" s="6" t="b">
        <v>1</v>
      </c>
      <c r="P319" s="6" t="b">
        <v>0</v>
      </c>
      <c r="Q319" s="6" t="s">
        <v>24</v>
      </c>
    </row>
    <row r="320" spans="1:17" x14ac:dyDescent="0.25">
      <c r="A320" s="3">
        <v>2009</v>
      </c>
      <c r="B320" s="3">
        <v>11</v>
      </c>
      <c r="C320" s="4" t="s">
        <v>56</v>
      </c>
      <c r="D320" s="4" t="s">
        <v>46</v>
      </c>
      <c r="E320" s="4" t="s">
        <v>58</v>
      </c>
      <c r="F320" s="4"/>
      <c r="G320" s="11" t="s">
        <v>21</v>
      </c>
      <c r="H320" s="5">
        <v>98817.707999999999</v>
      </c>
      <c r="I320" s="5">
        <v>34586.197799999994</v>
      </c>
      <c r="J320" s="3" t="s">
        <v>22</v>
      </c>
      <c r="K320" s="3" t="s">
        <v>42</v>
      </c>
      <c r="L320" s="47">
        <f t="shared" si="9"/>
        <v>91088.424042739178</v>
      </c>
      <c r="M320" s="63">
        <f t="shared" si="8"/>
        <v>6.7401582272639995E-2</v>
      </c>
      <c r="N320" s="7">
        <v>39814</v>
      </c>
      <c r="O320" s="6" t="b">
        <v>1</v>
      </c>
      <c r="P320" s="6" t="b">
        <v>0</v>
      </c>
      <c r="Q320" s="6" t="s">
        <v>24</v>
      </c>
    </row>
    <row r="321" spans="1:17" x14ac:dyDescent="0.25">
      <c r="A321" s="3">
        <v>2009</v>
      </c>
      <c r="B321" s="3">
        <v>12</v>
      </c>
      <c r="C321" s="4" t="s">
        <v>57</v>
      </c>
      <c r="D321" s="4" t="s">
        <v>18</v>
      </c>
      <c r="E321" s="4" t="s">
        <v>19</v>
      </c>
      <c r="F321" s="4" t="s">
        <v>20</v>
      </c>
      <c r="G321" s="11" t="s">
        <v>21</v>
      </c>
      <c r="H321" s="5">
        <v>68665.847500000003</v>
      </c>
      <c r="I321" s="5">
        <v>25556.2</v>
      </c>
      <c r="J321" s="3" t="s">
        <v>22</v>
      </c>
      <c r="K321" s="3" t="s">
        <v>23</v>
      </c>
      <c r="L321" s="47">
        <f t="shared" si="9"/>
        <v>67306.443916799995</v>
      </c>
      <c r="M321" s="63">
        <f t="shared" si="8"/>
        <v>4.9803922560000005E-2</v>
      </c>
      <c r="N321" s="7">
        <v>35527</v>
      </c>
      <c r="O321" s="6" t="b">
        <v>1</v>
      </c>
      <c r="P321" s="6" t="b">
        <v>0</v>
      </c>
      <c r="Q321" s="6" t="s">
        <v>24</v>
      </c>
    </row>
    <row r="322" spans="1:17" x14ac:dyDescent="0.25">
      <c r="A322" s="3">
        <v>2009</v>
      </c>
      <c r="B322" s="3">
        <v>12</v>
      </c>
      <c r="C322" s="4" t="s">
        <v>57</v>
      </c>
      <c r="D322" s="4" t="s">
        <v>18</v>
      </c>
      <c r="E322" s="4" t="s">
        <v>19</v>
      </c>
      <c r="F322" s="4" t="s">
        <v>25</v>
      </c>
      <c r="G322" s="11" t="s">
        <v>21</v>
      </c>
      <c r="H322" s="5">
        <v>93962.04</v>
      </c>
      <c r="I322" s="5">
        <v>35260.6</v>
      </c>
      <c r="J322" s="3" t="s">
        <v>22</v>
      </c>
      <c r="K322" s="3" t="s">
        <v>23</v>
      </c>
      <c r="L322" s="47">
        <f t="shared" si="9"/>
        <v>92864.572838399981</v>
      </c>
      <c r="M322" s="63">
        <f t="shared" ref="M322:M385" si="10">I322*0.02784*0.07/1000</f>
        <v>6.8715857280000014E-2</v>
      </c>
      <c r="N322" s="7">
        <v>35527</v>
      </c>
      <c r="O322" s="6" t="b">
        <v>1</v>
      </c>
      <c r="P322" s="6" t="b">
        <v>0</v>
      </c>
      <c r="Q322" s="6" t="s">
        <v>24</v>
      </c>
    </row>
    <row r="323" spans="1:17" x14ac:dyDescent="0.25">
      <c r="A323" s="3">
        <v>2009</v>
      </c>
      <c r="B323" s="3">
        <v>12</v>
      </c>
      <c r="C323" s="4" t="s">
        <v>57</v>
      </c>
      <c r="D323" s="4" t="s">
        <v>18</v>
      </c>
      <c r="E323" s="4" t="s">
        <v>41</v>
      </c>
      <c r="F323" s="4"/>
      <c r="G323" s="11" t="s">
        <v>21</v>
      </c>
      <c r="H323" s="5">
        <v>71615.87999999999</v>
      </c>
      <c r="I323" s="5">
        <v>29720.590199999995</v>
      </c>
      <c r="J323" s="3" t="s">
        <v>22</v>
      </c>
      <c r="K323" s="3" t="s">
        <v>42</v>
      </c>
      <c r="L323" s="47">
        <f t="shared" ref="L323:L386" si="11">I323*0.02784*94.6</f>
        <v>78274.04846849278</v>
      </c>
      <c r="M323" s="63">
        <f t="shared" si="10"/>
        <v>5.7919486181759995E-2</v>
      </c>
      <c r="N323" s="7">
        <v>23377</v>
      </c>
      <c r="O323" s="6" t="b">
        <v>1</v>
      </c>
      <c r="P323" s="6" t="b">
        <v>0</v>
      </c>
      <c r="Q323" s="6" t="s">
        <v>24</v>
      </c>
    </row>
    <row r="324" spans="1:17" x14ac:dyDescent="0.25">
      <c r="A324" s="3">
        <v>2009</v>
      </c>
      <c r="B324" s="3">
        <v>12</v>
      </c>
      <c r="C324" s="4" t="s">
        <v>57</v>
      </c>
      <c r="D324" s="4" t="s">
        <v>18</v>
      </c>
      <c r="E324" s="4" t="s">
        <v>43</v>
      </c>
      <c r="F324" s="4"/>
      <c r="G324" s="11" t="s">
        <v>21</v>
      </c>
      <c r="H324" s="5">
        <v>139845.16800000001</v>
      </c>
      <c r="I324" s="5">
        <v>55518.531696000005</v>
      </c>
      <c r="J324" s="3" t="s">
        <v>22</v>
      </c>
      <c r="K324" s="3" t="s">
        <v>42</v>
      </c>
      <c r="L324" s="47">
        <f t="shared" si="11"/>
        <v>146217.15826061415</v>
      </c>
      <c r="M324" s="63">
        <f t="shared" si="10"/>
        <v>0.10819451456916482</v>
      </c>
      <c r="N324" s="7">
        <v>28126</v>
      </c>
      <c r="O324" s="6" t="b">
        <v>1</v>
      </c>
      <c r="P324" s="6" t="b">
        <v>0</v>
      </c>
      <c r="Q324" s="6" t="s">
        <v>24</v>
      </c>
    </row>
    <row r="325" spans="1:17" x14ac:dyDescent="0.25">
      <c r="A325" s="3">
        <v>2009</v>
      </c>
      <c r="B325" s="3">
        <v>12</v>
      </c>
      <c r="C325" s="4" t="s">
        <v>57</v>
      </c>
      <c r="D325" s="4" t="s">
        <v>26</v>
      </c>
      <c r="E325" s="4" t="s">
        <v>27</v>
      </c>
      <c r="F325" s="4" t="s">
        <v>28</v>
      </c>
      <c r="G325" s="11" t="s">
        <v>21</v>
      </c>
      <c r="H325" s="5">
        <v>101921.648</v>
      </c>
      <c r="I325" s="5">
        <v>42749.4</v>
      </c>
      <c r="J325" s="3" t="s">
        <v>22</v>
      </c>
      <c r="K325" s="3" t="s">
        <v>23</v>
      </c>
      <c r="L325" s="47">
        <f t="shared" si="11"/>
        <v>112587.55580159998</v>
      </c>
      <c r="M325" s="63">
        <f t="shared" si="10"/>
        <v>8.3310030719999997E-2</v>
      </c>
      <c r="N325" s="7">
        <v>34700</v>
      </c>
      <c r="O325" s="6" t="b">
        <v>1</v>
      </c>
      <c r="P325" s="6" t="b">
        <v>0</v>
      </c>
      <c r="Q325" s="6" t="s">
        <v>24</v>
      </c>
    </row>
    <row r="326" spans="1:17" x14ac:dyDescent="0.25">
      <c r="A326" s="3">
        <v>2009</v>
      </c>
      <c r="B326" s="3">
        <v>12</v>
      </c>
      <c r="C326" s="4" t="s">
        <v>57</v>
      </c>
      <c r="D326" s="4" t="s">
        <v>29</v>
      </c>
      <c r="E326" s="4" t="s">
        <v>30</v>
      </c>
      <c r="F326" s="4" t="s">
        <v>33</v>
      </c>
      <c r="G326" s="11" t="s">
        <v>32</v>
      </c>
      <c r="H326" s="5">
        <v>114470</v>
      </c>
      <c r="I326" s="5">
        <v>46480.4</v>
      </c>
      <c r="J326" s="3" t="s">
        <v>22</v>
      </c>
      <c r="K326" s="3" t="s">
        <v>23</v>
      </c>
      <c r="L326" s="47">
        <f t="shared" si="11"/>
        <v>122413.7561856</v>
      </c>
      <c r="M326" s="63">
        <f t="shared" si="10"/>
        <v>9.0581003520000009E-2</v>
      </c>
      <c r="N326" s="7">
        <v>35885</v>
      </c>
      <c r="O326" s="6" t="b">
        <v>1</v>
      </c>
      <c r="P326" s="6" t="b">
        <v>0</v>
      </c>
      <c r="Q326" s="6" t="s">
        <v>24</v>
      </c>
    </row>
    <row r="327" spans="1:17" x14ac:dyDescent="0.25">
      <c r="A327" s="3">
        <v>2009</v>
      </c>
      <c r="B327" s="3">
        <v>12</v>
      </c>
      <c r="C327" s="4" t="s">
        <v>57</v>
      </c>
      <c r="D327" s="4" t="s">
        <v>29</v>
      </c>
      <c r="E327" s="4" t="s">
        <v>30</v>
      </c>
      <c r="F327" s="4" t="s">
        <v>31</v>
      </c>
      <c r="G327" s="11" t="s">
        <v>32</v>
      </c>
      <c r="H327" s="5">
        <v>119170</v>
      </c>
      <c r="I327" s="5">
        <v>46419.5</v>
      </c>
      <c r="J327" s="3" t="s">
        <v>22</v>
      </c>
      <c r="K327" s="3" t="s">
        <v>23</v>
      </c>
      <c r="L327" s="47">
        <f t="shared" si="11"/>
        <v>122253.366048</v>
      </c>
      <c r="M327" s="63">
        <f t="shared" si="10"/>
        <v>9.0462321600000006E-2</v>
      </c>
      <c r="N327" s="7">
        <v>35885</v>
      </c>
      <c r="O327" s="6" t="b">
        <v>1</v>
      </c>
      <c r="P327" s="6" t="b">
        <v>0</v>
      </c>
      <c r="Q327" s="6" t="s">
        <v>24</v>
      </c>
    </row>
    <row r="328" spans="1:17" x14ac:dyDescent="0.25">
      <c r="A328" s="3">
        <v>2009</v>
      </c>
      <c r="B328" s="3">
        <v>12</v>
      </c>
      <c r="C328" s="4" t="s">
        <v>57</v>
      </c>
      <c r="D328" s="4" t="s">
        <v>29</v>
      </c>
      <c r="E328" s="4" t="s">
        <v>34</v>
      </c>
      <c r="F328" s="4" t="s">
        <v>36</v>
      </c>
      <c r="G328" s="11" t="s">
        <v>21</v>
      </c>
      <c r="H328" s="5">
        <v>41387.199999999997</v>
      </c>
      <c r="I328" s="5">
        <v>19751.2</v>
      </c>
      <c r="J328" s="3" t="s">
        <v>22</v>
      </c>
      <c r="K328" s="3" t="s">
        <v>23</v>
      </c>
      <c r="L328" s="47">
        <f t="shared" si="11"/>
        <v>52018.0243968</v>
      </c>
      <c r="M328" s="63">
        <f t="shared" si="10"/>
        <v>3.8491138560000006E-2</v>
      </c>
      <c r="N328" s="7">
        <v>33970</v>
      </c>
      <c r="O328" s="6" t="b">
        <v>1</v>
      </c>
      <c r="P328" s="6" t="b">
        <v>0</v>
      </c>
      <c r="Q328" s="6" t="s">
        <v>24</v>
      </c>
    </row>
    <row r="329" spans="1:17" x14ac:dyDescent="0.25">
      <c r="A329" s="3">
        <v>2009</v>
      </c>
      <c r="B329" s="3">
        <v>12</v>
      </c>
      <c r="C329" s="4" t="s">
        <v>57</v>
      </c>
      <c r="D329" s="4" t="s">
        <v>29</v>
      </c>
      <c r="E329" s="4" t="s">
        <v>34</v>
      </c>
      <c r="F329" s="4" t="s">
        <v>35</v>
      </c>
      <c r="G329" s="11" t="s">
        <v>21</v>
      </c>
      <c r="H329" s="5">
        <v>56019.08</v>
      </c>
      <c r="I329" s="5">
        <v>25509.3</v>
      </c>
      <c r="J329" s="3" t="s">
        <v>22</v>
      </c>
      <c r="K329" s="3" t="s">
        <v>23</v>
      </c>
      <c r="L329" s="47">
        <f t="shared" si="11"/>
        <v>67182.925075199993</v>
      </c>
      <c r="M329" s="63">
        <f t="shared" si="10"/>
        <v>4.9712523840000002E-2</v>
      </c>
      <c r="N329" s="7">
        <v>33970</v>
      </c>
      <c r="O329" s="6" t="b">
        <v>1</v>
      </c>
      <c r="P329" s="6" t="b">
        <v>0</v>
      </c>
      <c r="Q329" s="6" t="s">
        <v>24</v>
      </c>
    </row>
    <row r="330" spans="1:17" x14ac:dyDescent="0.25">
      <c r="A330" s="3">
        <v>2009</v>
      </c>
      <c r="B330" s="3">
        <v>12</v>
      </c>
      <c r="C330" s="4" t="s">
        <v>57</v>
      </c>
      <c r="D330" s="4" t="s">
        <v>29</v>
      </c>
      <c r="E330" s="4" t="s">
        <v>34</v>
      </c>
      <c r="F330" s="4" t="s">
        <v>39</v>
      </c>
      <c r="G330" s="11" t="s">
        <v>21</v>
      </c>
      <c r="H330" s="5">
        <v>93446.100999999995</v>
      </c>
      <c r="I330" s="5">
        <v>39467.300000000003</v>
      </c>
      <c r="J330" s="3" t="s">
        <v>22</v>
      </c>
      <c r="K330" s="3" t="s">
        <v>23</v>
      </c>
      <c r="L330" s="47">
        <f t="shared" si="11"/>
        <v>103943.60718719999</v>
      </c>
      <c r="M330" s="63">
        <f t="shared" si="10"/>
        <v>7.6913874240000013E-2</v>
      </c>
      <c r="N330" s="7">
        <v>33970</v>
      </c>
      <c r="O330" s="6" t="b">
        <v>1</v>
      </c>
      <c r="P330" s="6" t="b">
        <v>0</v>
      </c>
      <c r="Q330" s="6" t="s">
        <v>24</v>
      </c>
    </row>
    <row r="331" spans="1:17" x14ac:dyDescent="0.25">
      <c r="A331" s="3">
        <v>2009</v>
      </c>
      <c r="B331" s="3">
        <v>12</v>
      </c>
      <c r="C331" s="4" t="s">
        <v>57</v>
      </c>
      <c r="D331" s="4" t="s">
        <v>29</v>
      </c>
      <c r="E331" s="4" t="s">
        <v>34</v>
      </c>
      <c r="F331" s="4" t="s">
        <v>37</v>
      </c>
      <c r="G331" s="11" t="s">
        <v>21</v>
      </c>
      <c r="H331" s="5">
        <v>90209.126000000004</v>
      </c>
      <c r="I331" s="5">
        <v>36750.400000000001</v>
      </c>
      <c r="J331" s="3" t="s">
        <v>22</v>
      </c>
      <c r="K331" s="3" t="s">
        <v>23</v>
      </c>
      <c r="L331" s="47">
        <f t="shared" si="11"/>
        <v>96788.205465599996</v>
      </c>
      <c r="M331" s="63">
        <f t="shared" si="10"/>
        <v>7.161917952000002E-2</v>
      </c>
      <c r="N331" s="7">
        <v>33970</v>
      </c>
      <c r="O331" s="6" t="b">
        <v>1</v>
      </c>
      <c r="P331" s="6" t="b">
        <v>0</v>
      </c>
      <c r="Q331" s="6" t="s">
        <v>24</v>
      </c>
    </row>
    <row r="332" spans="1:17" x14ac:dyDescent="0.25">
      <c r="A332" s="3">
        <v>2009</v>
      </c>
      <c r="B332" s="3">
        <v>12</v>
      </c>
      <c r="C332" s="4" t="s">
        <v>57</v>
      </c>
      <c r="D332" s="4" t="s">
        <v>59</v>
      </c>
      <c r="E332" s="4" t="s">
        <v>60</v>
      </c>
      <c r="F332" s="4"/>
      <c r="G332" s="11" t="s">
        <v>21</v>
      </c>
      <c r="H332" s="5">
        <v>73781.240000000005</v>
      </c>
      <c r="I332" s="5">
        <v>28036.871200000001</v>
      </c>
      <c r="J332" s="3" t="s">
        <v>22</v>
      </c>
      <c r="K332" s="3" t="s">
        <v>42</v>
      </c>
      <c r="L332" s="47">
        <f t="shared" si="11"/>
        <v>73839.698352076797</v>
      </c>
      <c r="M332" s="63">
        <f t="shared" si="10"/>
        <v>5.4638254594560003E-2</v>
      </c>
      <c r="N332" s="7">
        <v>40220</v>
      </c>
      <c r="O332" s="6" t="b">
        <v>1</v>
      </c>
      <c r="P332" s="6" t="b">
        <v>0</v>
      </c>
      <c r="Q332" s="6" t="s">
        <v>24</v>
      </c>
    </row>
    <row r="333" spans="1:17" x14ac:dyDescent="0.25">
      <c r="A333" s="3">
        <v>2009</v>
      </c>
      <c r="B333" s="3">
        <v>12</v>
      </c>
      <c r="C333" s="4" t="s">
        <v>57</v>
      </c>
      <c r="D333" s="4" t="s">
        <v>44</v>
      </c>
      <c r="E333" s="4" t="s">
        <v>45</v>
      </c>
      <c r="F333" s="4"/>
      <c r="G333" s="11" t="s">
        <v>21</v>
      </c>
      <c r="H333" s="5">
        <v>82286.659999999989</v>
      </c>
      <c r="I333" s="5">
        <v>31268.930799999995</v>
      </c>
      <c r="J333" s="3" t="s">
        <v>22</v>
      </c>
      <c r="K333" s="3" t="s">
        <v>42</v>
      </c>
      <c r="L333" s="47">
        <f t="shared" si="11"/>
        <v>82351.857366451179</v>
      </c>
      <c r="M333" s="63">
        <f t="shared" si="10"/>
        <v>6.0936892343039992E-2</v>
      </c>
      <c r="N333" s="7">
        <v>25569</v>
      </c>
      <c r="O333" s="6" t="b">
        <v>1</v>
      </c>
      <c r="P333" s="6" t="b">
        <v>0</v>
      </c>
      <c r="Q333" s="6" t="s">
        <v>24</v>
      </c>
    </row>
    <row r="334" spans="1:17" x14ac:dyDescent="0.25">
      <c r="A334" s="3">
        <v>2009</v>
      </c>
      <c r="B334" s="3">
        <v>12</v>
      </c>
      <c r="C334" s="4" t="s">
        <v>57</v>
      </c>
      <c r="D334" s="4" t="s">
        <v>46</v>
      </c>
      <c r="E334" s="4" t="s">
        <v>47</v>
      </c>
      <c r="F334" s="4"/>
      <c r="G334" s="11" t="s">
        <v>21</v>
      </c>
      <c r="H334" s="5">
        <v>100162.64</v>
      </c>
      <c r="I334" s="5">
        <v>36058.5504</v>
      </c>
      <c r="J334" s="3" t="s">
        <v>22</v>
      </c>
      <c r="K334" s="3" t="s">
        <v>42</v>
      </c>
      <c r="L334" s="47">
        <f t="shared" si="11"/>
        <v>94966.106080665602</v>
      </c>
      <c r="M334" s="63">
        <f t="shared" si="10"/>
        <v>7.0270903019520006E-2</v>
      </c>
      <c r="N334" s="7">
        <v>34700</v>
      </c>
      <c r="O334" s="6" t="b">
        <v>1</v>
      </c>
      <c r="P334" s="6" t="b">
        <v>0</v>
      </c>
      <c r="Q334" s="6" t="s">
        <v>24</v>
      </c>
    </row>
    <row r="335" spans="1:17" x14ac:dyDescent="0.25">
      <c r="A335" s="3">
        <v>2009</v>
      </c>
      <c r="B335" s="3">
        <v>12</v>
      </c>
      <c r="C335" s="4" t="s">
        <v>57</v>
      </c>
      <c r="D335" s="4" t="s">
        <v>46</v>
      </c>
      <c r="E335" s="4" t="s">
        <v>48</v>
      </c>
      <c r="F335" s="4"/>
      <c r="G335" s="11" t="s">
        <v>21</v>
      </c>
      <c r="H335" s="5">
        <v>103146.2</v>
      </c>
      <c r="I335" s="5">
        <v>37132.631999999998</v>
      </c>
      <c r="J335" s="3" t="s">
        <v>22</v>
      </c>
      <c r="K335" s="3" t="s">
        <v>42</v>
      </c>
      <c r="L335" s="47">
        <f t="shared" si="11"/>
        <v>97794.876123647977</v>
      </c>
      <c r="M335" s="63">
        <f t="shared" si="10"/>
        <v>7.2364073241599991E-2</v>
      </c>
      <c r="N335" s="7">
        <v>35065</v>
      </c>
      <c r="O335" s="6" t="b">
        <v>1</v>
      </c>
      <c r="P335" s="6" t="b">
        <v>0</v>
      </c>
      <c r="Q335" s="6" t="s">
        <v>24</v>
      </c>
    </row>
    <row r="336" spans="1:17" x14ac:dyDescent="0.25">
      <c r="A336" s="3">
        <v>2009</v>
      </c>
      <c r="B336" s="3">
        <v>12</v>
      </c>
      <c r="C336" s="4" t="s">
        <v>57</v>
      </c>
      <c r="D336" s="4" t="s">
        <v>46</v>
      </c>
      <c r="E336" s="4" t="s">
        <v>58</v>
      </c>
      <c r="F336" s="4"/>
      <c r="G336" s="11" t="s">
        <v>21</v>
      </c>
      <c r="H336" s="5">
        <v>73561.707999999999</v>
      </c>
      <c r="I336" s="5">
        <v>25746.5978</v>
      </c>
      <c r="J336" s="3" t="s">
        <v>22</v>
      </c>
      <c r="K336" s="3" t="s">
        <v>42</v>
      </c>
      <c r="L336" s="47">
        <f t="shared" si="11"/>
        <v>67807.887748339184</v>
      </c>
      <c r="M336" s="63">
        <f t="shared" si="10"/>
        <v>5.0174969792640002E-2</v>
      </c>
      <c r="N336" s="7">
        <v>39814</v>
      </c>
      <c r="O336" s="6" t="b">
        <v>1</v>
      </c>
      <c r="P336" s="6" t="b">
        <v>0</v>
      </c>
      <c r="Q336" s="6" t="s">
        <v>24</v>
      </c>
    </row>
    <row r="337" spans="1:17" x14ac:dyDescent="0.25">
      <c r="A337" s="3">
        <v>2010</v>
      </c>
      <c r="B337" s="3">
        <v>1</v>
      </c>
      <c r="C337" s="4" t="s">
        <v>17</v>
      </c>
      <c r="D337" s="4" t="s">
        <v>18</v>
      </c>
      <c r="E337" s="4" t="s">
        <v>19</v>
      </c>
      <c r="F337" s="4" t="s">
        <v>20</v>
      </c>
      <c r="G337" s="11" t="s">
        <v>21</v>
      </c>
      <c r="H337" s="5">
        <v>100596.005</v>
      </c>
      <c r="I337" s="5">
        <v>37362.300000000003</v>
      </c>
      <c r="J337" s="3" t="s">
        <v>22</v>
      </c>
      <c r="K337" s="3" t="s">
        <v>23</v>
      </c>
      <c r="L337" s="47">
        <f t="shared" si="11"/>
        <v>98399.744467199998</v>
      </c>
      <c r="M337" s="63">
        <f t="shared" si="10"/>
        <v>7.2811650240000012E-2</v>
      </c>
      <c r="N337" s="7">
        <v>35527</v>
      </c>
      <c r="O337" s="6" t="b">
        <v>1</v>
      </c>
      <c r="P337" s="6" t="b">
        <v>0</v>
      </c>
      <c r="Q337" s="6" t="s">
        <v>24</v>
      </c>
    </row>
    <row r="338" spans="1:17" x14ac:dyDescent="0.25">
      <c r="A338" s="3">
        <v>2010</v>
      </c>
      <c r="B338" s="3">
        <v>1</v>
      </c>
      <c r="C338" s="4" t="s">
        <v>17</v>
      </c>
      <c r="D338" s="4" t="s">
        <v>18</v>
      </c>
      <c r="E338" s="4" t="s">
        <v>19</v>
      </c>
      <c r="F338" s="4" t="s">
        <v>25</v>
      </c>
      <c r="G338" s="11" t="s">
        <v>21</v>
      </c>
      <c r="H338" s="5">
        <v>93734.033299999996</v>
      </c>
      <c r="I338" s="5">
        <v>35218.1</v>
      </c>
      <c r="J338" s="3" t="s">
        <v>22</v>
      </c>
      <c r="K338" s="3" t="s">
        <v>23</v>
      </c>
      <c r="L338" s="47">
        <f t="shared" si="11"/>
        <v>92752.642118399992</v>
      </c>
      <c r="M338" s="63">
        <f t="shared" si="10"/>
        <v>6.8633033280000005E-2</v>
      </c>
      <c r="N338" s="7">
        <v>35527</v>
      </c>
      <c r="O338" s="6" t="b">
        <v>1</v>
      </c>
      <c r="P338" s="6" t="b">
        <v>0</v>
      </c>
      <c r="Q338" s="6" t="s">
        <v>24</v>
      </c>
    </row>
    <row r="339" spans="1:17" x14ac:dyDescent="0.25">
      <c r="A339" s="3">
        <v>2010</v>
      </c>
      <c r="B339" s="3">
        <v>1</v>
      </c>
      <c r="C339" s="4" t="s">
        <v>17</v>
      </c>
      <c r="D339" s="4" t="s">
        <v>18</v>
      </c>
      <c r="E339" s="4" t="s">
        <v>41</v>
      </c>
      <c r="F339" s="4"/>
      <c r="G339" s="11" t="s">
        <v>21</v>
      </c>
      <c r="H339" s="5">
        <v>80411.94</v>
      </c>
      <c r="I339" s="5">
        <v>33370.955099999999</v>
      </c>
      <c r="J339" s="3" t="s">
        <v>22</v>
      </c>
      <c r="K339" s="3" t="s">
        <v>42</v>
      </c>
      <c r="L339" s="47">
        <f t="shared" si="11"/>
        <v>87887.883092486401</v>
      </c>
      <c r="M339" s="63">
        <f t="shared" si="10"/>
        <v>6.5033317298880011E-2</v>
      </c>
      <c r="N339" s="7">
        <v>23377</v>
      </c>
      <c r="O339" s="6" t="b">
        <v>1</v>
      </c>
      <c r="P339" s="6" t="b">
        <v>0</v>
      </c>
      <c r="Q339" s="6" t="s">
        <v>24</v>
      </c>
    </row>
    <row r="340" spans="1:17" x14ac:dyDescent="0.25">
      <c r="A340" s="3">
        <v>2010</v>
      </c>
      <c r="B340" s="3">
        <v>1</v>
      </c>
      <c r="C340" s="4" t="s">
        <v>17</v>
      </c>
      <c r="D340" s="4" t="s">
        <v>26</v>
      </c>
      <c r="E340" s="4" t="s">
        <v>27</v>
      </c>
      <c r="F340" s="4" t="s">
        <v>28</v>
      </c>
      <c r="G340" s="11" t="s">
        <v>21</v>
      </c>
      <c r="H340" s="5">
        <v>71517.866999999998</v>
      </c>
      <c r="I340" s="5">
        <v>30015.8</v>
      </c>
      <c r="J340" s="3" t="s">
        <v>22</v>
      </c>
      <c r="K340" s="3" t="s">
        <v>23</v>
      </c>
      <c r="L340" s="47">
        <f t="shared" si="11"/>
        <v>79051.531891199993</v>
      </c>
      <c r="M340" s="63">
        <f t="shared" si="10"/>
        <v>5.8494791040000001E-2</v>
      </c>
      <c r="N340" s="7">
        <v>34700</v>
      </c>
      <c r="O340" s="6" t="b">
        <v>1</v>
      </c>
      <c r="P340" s="6" t="b">
        <v>0</v>
      </c>
      <c r="Q340" s="6" t="s">
        <v>24</v>
      </c>
    </row>
    <row r="341" spans="1:17" x14ac:dyDescent="0.25">
      <c r="A341" s="3">
        <v>2010</v>
      </c>
      <c r="B341" s="3">
        <v>1</v>
      </c>
      <c r="C341" s="4" t="s">
        <v>17</v>
      </c>
      <c r="D341" s="4" t="s">
        <v>29</v>
      </c>
      <c r="E341" s="4" t="s">
        <v>30</v>
      </c>
      <c r="F341" s="4" t="s">
        <v>33</v>
      </c>
      <c r="G341" s="11" t="s">
        <v>32</v>
      </c>
      <c r="H341" s="5">
        <v>107381</v>
      </c>
      <c r="I341" s="5">
        <v>43548</v>
      </c>
      <c r="J341" s="3" t="s">
        <v>22</v>
      </c>
      <c r="K341" s="3" t="s">
        <v>23</v>
      </c>
      <c r="L341" s="47">
        <f t="shared" si="11"/>
        <v>114690.799872</v>
      </c>
      <c r="M341" s="63">
        <f t="shared" si="10"/>
        <v>8.4866342400000003E-2</v>
      </c>
      <c r="N341" s="7">
        <v>35885</v>
      </c>
      <c r="O341" s="6" t="b">
        <v>1</v>
      </c>
      <c r="P341" s="6" t="b">
        <v>0</v>
      </c>
      <c r="Q341" s="6" t="s">
        <v>24</v>
      </c>
    </row>
    <row r="342" spans="1:17" x14ac:dyDescent="0.25">
      <c r="A342" s="3">
        <v>2010</v>
      </c>
      <c r="B342" s="3">
        <v>1</v>
      </c>
      <c r="C342" s="4" t="s">
        <v>17</v>
      </c>
      <c r="D342" s="4" t="s">
        <v>29</v>
      </c>
      <c r="E342" s="4" t="s">
        <v>30</v>
      </c>
      <c r="F342" s="4" t="s">
        <v>31</v>
      </c>
      <c r="G342" s="11" t="s">
        <v>32</v>
      </c>
      <c r="H342" s="5">
        <v>66795</v>
      </c>
      <c r="I342" s="5">
        <v>26026.400000000001</v>
      </c>
      <c r="J342" s="3" t="s">
        <v>22</v>
      </c>
      <c r="K342" s="3" t="s">
        <v>23</v>
      </c>
      <c r="L342" s="47">
        <f t="shared" si="11"/>
        <v>68544.792729599998</v>
      </c>
      <c r="M342" s="63">
        <f t="shared" si="10"/>
        <v>5.0720248320000001E-2</v>
      </c>
      <c r="N342" s="7">
        <v>35885</v>
      </c>
      <c r="O342" s="6" t="b">
        <v>1</v>
      </c>
      <c r="P342" s="6" t="b">
        <v>0</v>
      </c>
      <c r="Q342" s="6" t="s">
        <v>24</v>
      </c>
    </row>
    <row r="343" spans="1:17" x14ac:dyDescent="0.25">
      <c r="A343" s="3">
        <v>2010</v>
      </c>
      <c r="B343" s="3">
        <v>1</v>
      </c>
      <c r="C343" s="4" t="s">
        <v>17</v>
      </c>
      <c r="D343" s="4" t="s">
        <v>29</v>
      </c>
      <c r="E343" s="4" t="s">
        <v>34</v>
      </c>
      <c r="F343" s="4" t="s">
        <v>37</v>
      </c>
      <c r="G343" s="11" t="s">
        <v>21</v>
      </c>
      <c r="H343" s="5">
        <v>89515.73</v>
      </c>
      <c r="I343" s="5">
        <v>36442.400000000001</v>
      </c>
      <c r="J343" s="3" t="s">
        <v>22</v>
      </c>
      <c r="K343" s="3" t="s">
        <v>23</v>
      </c>
      <c r="L343" s="47">
        <f t="shared" si="11"/>
        <v>95977.036953599993</v>
      </c>
      <c r="M343" s="63">
        <f t="shared" si="10"/>
        <v>7.1018949120000008E-2</v>
      </c>
      <c r="N343" s="7">
        <v>33970</v>
      </c>
      <c r="O343" s="6" t="b">
        <v>1</v>
      </c>
      <c r="P343" s="6" t="b">
        <v>0</v>
      </c>
      <c r="Q343" s="6" t="s">
        <v>24</v>
      </c>
    </row>
    <row r="344" spans="1:17" x14ac:dyDescent="0.25">
      <c r="A344" s="3">
        <v>2010</v>
      </c>
      <c r="B344" s="3">
        <v>1</v>
      </c>
      <c r="C344" s="4" t="s">
        <v>17</v>
      </c>
      <c r="D344" s="4" t="s">
        <v>29</v>
      </c>
      <c r="E344" s="4" t="s">
        <v>34</v>
      </c>
      <c r="F344" s="4" t="s">
        <v>36</v>
      </c>
      <c r="G344" s="11" t="s">
        <v>21</v>
      </c>
      <c r="H344" s="5">
        <v>48732.68</v>
      </c>
      <c r="I344" s="5">
        <v>23265.4</v>
      </c>
      <c r="J344" s="3" t="s">
        <v>22</v>
      </c>
      <c r="K344" s="3" t="s">
        <v>23</v>
      </c>
      <c r="L344" s="47">
        <f t="shared" si="11"/>
        <v>61273.246425600002</v>
      </c>
      <c r="M344" s="63">
        <f t="shared" si="10"/>
        <v>4.5339611520000003E-2</v>
      </c>
      <c r="N344" s="7">
        <v>33970</v>
      </c>
      <c r="O344" s="6" t="b">
        <v>1</v>
      </c>
      <c r="P344" s="6" t="b">
        <v>0</v>
      </c>
      <c r="Q344" s="6" t="s">
        <v>24</v>
      </c>
    </row>
    <row r="345" spans="1:17" x14ac:dyDescent="0.25">
      <c r="A345" s="3">
        <v>2010</v>
      </c>
      <c r="B345" s="3">
        <v>1</v>
      </c>
      <c r="C345" s="4" t="s">
        <v>17</v>
      </c>
      <c r="D345" s="4" t="s">
        <v>29</v>
      </c>
      <c r="E345" s="4" t="s">
        <v>34</v>
      </c>
      <c r="F345" s="4" t="s">
        <v>35</v>
      </c>
      <c r="G345" s="11" t="s">
        <v>21</v>
      </c>
      <c r="H345" s="5">
        <v>50974.64</v>
      </c>
      <c r="I345" s="5">
        <v>23167.3</v>
      </c>
      <c r="J345" s="3" t="s">
        <v>22</v>
      </c>
      <c r="K345" s="3" t="s">
        <v>23</v>
      </c>
      <c r="L345" s="47">
        <f t="shared" si="11"/>
        <v>61014.883987199995</v>
      </c>
      <c r="M345" s="63">
        <f t="shared" si="10"/>
        <v>4.514843424E-2</v>
      </c>
      <c r="N345" s="7">
        <v>33970</v>
      </c>
      <c r="O345" s="6" t="b">
        <v>1</v>
      </c>
      <c r="P345" s="6" t="b">
        <v>0</v>
      </c>
      <c r="Q345" s="6" t="s">
        <v>24</v>
      </c>
    </row>
    <row r="346" spans="1:17" x14ac:dyDescent="0.25">
      <c r="A346" s="3">
        <v>2010</v>
      </c>
      <c r="B346" s="3">
        <v>1</v>
      </c>
      <c r="C346" s="4" t="s">
        <v>17</v>
      </c>
      <c r="D346" s="4" t="s">
        <v>29</v>
      </c>
      <c r="E346" s="4" t="s">
        <v>34</v>
      </c>
      <c r="F346" s="4" t="s">
        <v>39</v>
      </c>
      <c r="G346" s="11" t="s">
        <v>21</v>
      </c>
      <c r="H346" s="5">
        <v>83821.63</v>
      </c>
      <c r="I346" s="5">
        <v>35429.1</v>
      </c>
      <c r="J346" s="3" t="s">
        <v>22</v>
      </c>
      <c r="K346" s="3" t="s">
        <v>23</v>
      </c>
      <c r="L346" s="47">
        <f t="shared" si="11"/>
        <v>93308.345222399992</v>
      </c>
      <c r="M346" s="63">
        <f t="shared" si="10"/>
        <v>6.9044230080000005E-2</v>
      </c>
      <c r="N346" s="7">
        <v>33970</v>
      </c>
      <c r="O346" s="6" t="b">
        <v>1</v>
      </c>
      <c r="P346" s="6" t="b">
        <v>0</v>
      </c>
      <c r="Q346" s="6" t="s">
        <v>24</v>
      </c>
    </row>
    <row r="347" spans="1:17" x14ac:dyDescent="0.25">
      <c r="A347" s="3">
        <v>2010</v>
      </c>
      <c r="B347" s="3">
        <v>1</v>
      </c>
      <c r="C347" s="4" t="s">
        <v>17</v>
      </c>
      <c r="D347" s="4" t="s">
        <v>59</v>
      </c>
      <c r="E347" s="4" t="s">
        <v>60</v>
      </c>
      <c r="F347" s="4"/>
      <c r="G347" s="11" t="s">
        <v>21</v>
      </c>
      <c r="H347" s="5">
        <v>125407.96919999999</v>
      </c>
      <c r="I347" s="5">
        <v>47655.028295999997</v>
      </c>
      <c r="J347" s="3" t="s">
        <v>22</v>
      </c>
      <c r="K347" s="3" t="s">
        <v>42</v>
      </c>
      <c r="L347" s="47">
        <f t="shared" si="11"/>
        <v>125507.33244215653</v>
      </c>
      <c r="M347" s="63">
        <f t="shared" si="10"/>
        <v>9.2870119143244806E-2</v>
      </c>
      <c r="N347" s="7">
        <v>40220</v>
      </c>
      <c r="O347" s="6" t="b">
        <v>1</v>
      </c>
      <c r="P347" s="6" t="b">
        <v>0</v>
      </c>
      <c r="Q347" s="6" t="s">
        <v>24</v>
      </c>
    </row>
    <row r="348" spans="1:17" x14ac:dyDescent="0.25">
      <c r="A348" s="3">
        <v>2010</v>
      </c>
      <c r="B348" s="3">
        <v>1</v>
      </c>
      <c r="C348" s="4" t="s">
        <v>17</v>
      </c>
      <c r="D348" s="4" t="s">
        <v>44</v>
      </c>
      <c r="E348" s="4" t="s">
        <v>45</v>
      </c>
      <c r="F348" s="4"/>
      <c r="G348" s="11" t="s">
        <v>21</v>
      </c>
      <c r="H348" s="5">
        <v>76371.239999999991</v>
      </c>
      <c r="I348" s="5">
        <v>29021.071199999998</v>
      </c>
      <c r="J348" s="3" t="s">
        <v>22</v>
      </c>
      <c r="K348" s="3" t="s">
        <v>42</v>
      </c>
      <c r="L348" s="47">
        <f t="shared" si="11"/>
        <v>76431.750460876792</v>
      </c>
      <c r="M348" s="63">
        <f t="shared" si="10"/>
        <v>5.6556263554560005E-2</v>
      </c>
      <c r="N348" s="7">
        <v>25569</v>
      </c>
      <c r="O348" s="6" t="b">
        <v>1</v>
      </c>
      <c r="P348" s="6" t="b">
        <v>0</v>
      </c>
      <c r="Q348" s="6" t="s">
        <v>24</v>
      </c>
    </row>
    <row r="349" spans="1:17" x14ac:dyDescent="0.25">
      <c r="A349" s="3">
        <v>2010</v>
      </c>
      <c r="B349" s="3">
        <v>1</v>
      </c>
      <c r="C349" s="4" t="s">
        <v>17</v>
      </c>
      <c r="D349" s="4" t="s">
        <v>46</v>
      </c>
      <c r="E349" s="4" t="s">
        <v>47</v>
      </c>
      <c r="F349" s="4"/>
      <c r="G349" s="11" t="s">
        <v>21</v>
      </c>
      <c r="H349" s="5">
        <v>99118.299999999988</v>
      </c>
      <c r="I349" s="5">
        <v>35682.587999999996</v>
      </c>
      <c r="J349" s="3" t="s">
        <v>22</v>
      </c>
      <c r="K349" s="3" t="s">
        <v>42</v>
      </c>
      <c r="L349" s="47">
        <f t="shared" si="11"/>
        <v>93975.947442431978</v>
      </c>
      <c r="M349" s="63">
        <f t="shared" si="10"/>
        <v>6.9538227494400001E-2</v>
      </c>
      <c r="N349" s="7">
        <v>34700</v>
      </c>
      <c r="O349" s="6" t="b">
        <v>1</v>
      </c>
      <c r="P349" s="6" t="b">
        <v>0</v>
      </c>
      <c r="Q349" s="6" t="s">
        <v>24</v>
      </c>
    </row>
    <row r="350" spans="1:17" x14ac:dyDescent="0.25">
      <c r="A350" s="3">
        <v>2010</v>
      </c>
      <c r="B350" s="3">
        <v>1</v>
      </c>
      <c r="C350" s="4" t="s">
        <v>17</v>
      </c>
      <c r="D350" s="4" t="s">
        <v>46</v>
      </c>
      <c r="E350" s="4" t="s">
        <v>48</v>
      </c>
      <c r="F350" s="4"/>
      <c r="G350" s="11" t="s">
        <v>21</v>
      </c>
      <c r="H350" s="5">
        <v>99333.56</v>
      </c>
      <c r="I350" s="5">
        <v>35760.081599999998</v>
      </c>
      <c r="J350" s="3" t="s">
        <v>22</v>
      </c>
      <c r="K350" s="3" t="s">
        <v>42</v>
      </c>
      <c r="L350" s="47">
        <f t="shared" si="11"/>
        <v>94180.039546982385</v>
      </c>
      <c r="M350" s="63">
        <f t="shared" si="10"/>
        <v>6.968924702208E-2</v>
      </c>
      <c r="N350" s="7">
        <v>35065</v>
      </c>
      <c r="O350" s="6" t="b">
        <v>1</v>
      </c>
      <c r="P350" s="6" t="b">
        <v>0</v>
      </c>
      <c r="Q350" s="6" t="s">
        <v>24</v>
      </c>
    </row>
    <row r="351" spans="1:17" x14ac:dyDescent="0.25">
      <c r="A351" s="3">
        <v>2010</v>
      </c>
      <c r="B351" s="3">
        <v>1</v>
      </c>
      <c r="C351" s="4" t="s">
        <v>17</v>
      </c>
      <c r="D351" s="4" t="s">
        <v>46</v>
      </c>
      <c r="E351" s="4" t="s">
        <v>58</v>
      </c>
      <c r="F351" s="4"/>
      <c r="G351" s="11" t="s">
        <v>21</v>
      </c>
      <c r="H351" s="5">
        <v>97091.28</v>
      </c>
      <c r="I351" s="5">
        <v>33981.947999999997</v>
      </c>
      <c r="J351" s="3" t="s">
        <v>22</v>
      </c>
      <c r="K351" s="3" t="s">
        <v>42</v>
      </c>
      <c r="L351" s="47">
        <f t="shared" si="11"/>
        <v>89497.033097471984</v>
      </c>
      <c r="M351" s="63">
        <f t="shared" si="10"/>
        <v>6.6224020262399999E-2</v>
      </c>
      <c r="N351" s="7">
        <v>39814</v>
      </c>
      <c r="O351" s="6" t="b">
        <v>1</v>
      </c>
      <c r="P351" s="6" t="b">
        <v>0</v>
      </c>
      <c r="Q351" s="6" t="s">
        <v>24</v>
      </c>
    </row>
    <row r="352" spans="1:17" x14ac:dyDescent="0.25">
      <c r="A352" s="3">
        <v>2010</v>
      </c>
      <c r="B352" s="3">
        <v>1</v>
      </c>
      <c r="C352" s="4" t="s">
        <v>17</v>
      </c>
      <c r="D352" s="4" t="s">
        <v>46</v>
      </c>
      <c r="E352" s="4" t="s">
        <v>61</v>
      </c>
      <c r="F352" s="4"/>
      <c r="G352" s="11" t="s">
        <v>21</v>
      </c>
      <c r="H352" s="5">
        <v>8650.9590000000007</v>
      </c>
      <c r="I352" s="5">
        <v>3027.83565</v>
      </c>
      <c r="J352" s="3" t="s">
        <v>22</v>
      </c>
      <c r="K352" s="3" t="s">
        <v>42</v>
      </c>
      <c r="L352" s="47">
        <f t="shared" si="11"/>
        <v>7974.3017493215993</v>
      </c>
      <c r="M352" s="63">
        <f t="shared" si="10"/>
        <v>5.9006461147200007E-3</v>
      </c>
      <c r="N352" s="7">
        <v>40179</v>
      </c>
      <c r="O352" s="6" t="b">
        <v>1</v>
      </c>
      <c r="P352" s="6" t="b">
        <v>0</v>
      </c>
      <c r="Q352" s="6" t="s">
        <v>24</v>
      </c>
    </row>
    <row r="353" spans="1:17" x14ac:dyDescent="0.25">
      <c r="A353" s="3">
        <v>2010</v>
      </c>
      <c r="B353" s="3">
        <v>2</v>
      </c>
      <c r="C353" s="4" t="s">
        <v>38</v>
      </c>
      <c r="D353" s="4" t="s">
        <v>18</v>
      </c>
      <c r="E353" s="4" t="s">
        <v>19</v>
      </c>
      <c r="F353" s="4" t="s">
        <v>20</v>
      </c>
      <c r="G353" s="11" t="s">
        <v>21</v>
      </c>
      <c r="H353" s="5">
        <v>83841.039999999994</v>
      </c>
      <c r="I353" s="5">
        <v>31148.2</v>
      </c>
      <c r="J353" s="3" t="s">
        <v>22</v>
      </c>
      <c r="K353" s="3" t="s">
        <v>23</v>
      </c>
      <c r="L353" s="47">
        <f t="shared" si="11"/>
        <v>82033.893004799989</v>
      </c>
      <c r="M353" s="63">
        <f t="shared" si="10"/>
        <v>6.0701612160000001E-2</v>
      </c>
      <c r="N353" s="7">
        <v>35527</v>
      </c>
      <c r="O353" s="6" t="b">
        <v>1</v>
      </c>
      <c r="P353" s="6" t="b">
        <v>0</v>
      </c>
      <c r="Q353" s="6" t="s">
        <v>24</v>
      </c>
    </row>
    <row r="354" spans="1:17" x14ac:dyDescent="0.25">
      <c r="A354" s="3">
        <v>2010</v>
      </c>
      <c r="B354" s="3">
        <v>2</v>
      </c>
      <c r="C354" s="4" t="s">
        <v>38</v>
      </c>
      <c r="D354" s="4" t="s">
        <v>18</v>
      </c>
      <c r="E354" s="4" t="s">
        <v>19</v>
      </c>
      <c r="F354" s="4" t="s">
        <v>25</v>
      </c>
      <c r="G354" s="11" t="s">
        <v>21</v>
      </c>
      <c r="H354" s="5">
        <v>87666.9</v>
      </c>
      <c r="I354" s="5">
        <v>32872.9</v>
      </c>
      <c r="J354" s="3" t="s">
        <v>22</v>
      </c>
      <c r="K354" s="3" t="s">
        <v>23</v>
      </c>
      <c r="L354" s="47">
        <f t="shared" si="11"/>
        <v>86576.173305599994</v>
      </c>
      <c r="M354" s="63">
        <f t="shared" si="10"/>
        <v>6.4062707519999998E-2</v>
      </c>
      <c r="N354" s="7">
        <v>35527</v>
      </c>
      <c r="O354" s="6" t="b">
        <v>1</v>
      </c>
      <c r="P354" s="6" t="b">
        <v>0</v>
      </c>
      <c r="Q354" s="6" t="s">
        <v>24</v>
      </c>
    </row>
    <row r="355" spans="1:17" x14ac:dyDescent="0.25">
      <c r="A355" s="3">
        <v>2010</v>
      </c>
      <c r="B355" s="3">
        <v>2</v>
      </c>
      <c r="C355" s="4" t="s">
        <v>38</v>
      </c>
      <c r="D355" s="4" t="s">
        <v>18</v>
      </c>
      <c r="E355" s="4" t="s">
        <v>41</v>
      </c>
      <c r="F355" s="4"/>
      <c r="G355" s="11" t="s">
        <v>21</v>
      </c>
      <c r="H355" s="5">
        <v>68129.774999999994</v>
      </c>
      <c r="I355" s="5">
        <v>28273.856624999997</v>
      </c>
      <c r="J355" s="3" t="s">
        <v>22</v>
      </c>
      <c r="K355" s="3" t="s">
        <v>42</v>
      </c>
      <c r="L355" s="47">
        <f t="shared" si="11"/>
        <v>74463.838334423985</v>
      </c>
      <c r="M355" s="63">
        <f t="shared" si="10"/>
        <v>5.5100091790799999E-2</v>
      </c>
      <c r="N355" s="7">
        <v>23377</v>
      </c>
      <c r="O355" s="6" t="b">
        <v>1</v>
      </c>
      <c r="P355" s="6" t="b">
        <v>0</v>
      </c>
      <c r="Q355" s="6" t="s">
        <v>24</v>
      </c>
    </row>
    <row r="356" spans="1:17" x14ac:dyDescent="0.25">
      <c r="A356" s="3">
        <v>2010</v>
      </c>
      <c r="B356" s="3">
        <v>2</v>
      </c>
      <c r="C356" s="4" t="s">
        <v>38</v>
      </c>
      <c r="D356" s="4" t="s">
        <v>26</v>
      </c>
      <c r="E356" s="4" t="s">
        <v>27</v>
      </c>
      <c r="F356" s="4" t="s">
        <v>28</v>
      </c>
      <c r="G356" s="11" t="s">
        <v>21</v>
      </c>
      <c r="H356" s="5">
        <v>93918.95</v>
      </c>
      <c r="I356" s="5">
        <v>39372.6</v>
      </c>
      <c r="J356" s="3" t="s">
        <v>22</v>
      </c>
      <c r="K356" s="3" t="s">
        <v>23</v>
      </c>
      <c r="L356" s="47">
        <f t="shared" si="11"/>
        <v>103694.19920639999</v>
      </c>
      <c r="M356" s="63">
        <f t="shared" si="10"/>
        <v>7.6729322880000006E-2</v>
      </c>
      <c r="N356" s="7">
        <v>34700</v>
      </c>
      <c r="O356" s="6" t="b">
        <v>1</v>
      </c>
      <c r="P356" s="6" t="b">
        <v>0</v>
      </c>
      <c r="Q356" s="6" t="s">
        <v>24</v>
      </c>
    </row>
    <row r="357" spans="1:17" x14ac:dyDescent="0.25">
      <c r="A357" s="3">
        <v>2010</v>
      </c>
      <c r="B357" s="3">
        <v>2</v>
      </c>
      <c r="C357" s="4" t="s">
        <v>38</v>
      </c>
      <c r="D357" s="4" t="s">
        <v>29</v>
      </c>
      <c r="E357" s="4" t="s">
        <v>30</v>
      </c>
      <c r="F357" s="4" t="s">
        <v>31</v>
      </c>
      <c r="G357" s="11" t="s">
        <v>32</v>
      </c>
      <c r="H357" s="5">
        <v>109078</v>
      </c>
      <c r="I357" s="5">
        <v>42488</v>
      </c>
      <c r="J357" s="3" t="s">
        <v>22</v>
      </c>
      <c r="K357" s="3" t="s">
        <v>23</v>
      </c>
      <c r="L357" s="47">
        <f t="shared" si="11"/>
        <v>111899.11603199999</v>
      </c>
      <c r="M357" s="63">
        <f t="shared" si="10"/>
        <v>8.28006144E-2</v>
      </c>
      <c r="N357" s="7">
        <v>35885</v>
      </c>
      <c r="O357" s="6" t="b">
        <v>1</v>
      </c>
      <c r="P357" s="6" t="b">
        <v>0</v>
      </c>
      <c r="Q357" s="6" t="s">
        <v>24</v>
      </c>
    </row>
    <row r="358" spans="1:17" x14ac:dyDescent="0.25">
      <c r="A358" s="3">
        <v>2010</v>
      </c>
      <c r="B358" s="3">
        <v>2</v>
      </c>
      <c r="C358" s="4" t="s">
        <v>38</v>
      </c>
      <c r="D358" s="4" t="s">
        <v>29</v>
      </c>
      <c r="E358" s="4" t="s">
        <v>30</v>
      </c>
      <c r="F358" s="4" t="s">
        <v>33</v>
      </c>
      <c r="G358" s="11" t="s">
        <v>32</v>
      </c>
      <c r="H358" s="5">
        <v>102776</v>
      </c>
      <c r="I358" s="5">
        <v>41725.300000000003</v>
      </c>
      <c r="J358" s="3" t="s">
        <v>22</v>
      </c>
      <c r="K358" s="3" t="s">
        <v>23</v>
      </c>
      <c r="L358" s="47">
        <f t="shared" si="11"/>
        <v>109890.4204992</v>
      </c>
      <c r="M358" s="63">
        <f t="shared" si="10"/>
        <v>8.1314264640000022E-2</v>
      </c>
      <c r="N358" s="7">
        <v>35885</v>
      </c>
      <c r="O358" s="6" t="b">
        <v>1</v>
      </c>
      <c r="P358" s="6" t="b">
        <v>0</v>
      </c>
      <c r="Q358" s="6" t="s">
        <v>24</v>
      </c>
    </row>
    <row r="359" spans="1:17" x14ac:dyDescent="0.25">
      <c r="A359" s="3">
        <v>2010</v>
      </c>
      <c r="B359" s="3">
        <v>2</v>
      </c>
      <c r="C359" s="4" t="s">
        <v>38</v>
      </c>
      <c r="D359" s="4" t="s">
        <v>29</v>
      </c>
      <c r="E359" s="4" t="s">
        <v>34</v>
      </c>
      <c r="F359" s="4" t="s">
        <v>39</v>
      </c>
      <c r="G359" s="11" t="s">
        <v>21</v>
      </c>
      <c r="H359" s="5">
        <v>79256.054999999993</v>
      </c>
      <c r="I359" s="5">
        <v>33467.699999999997</v>
      </c>
      <c r="J359" s="3" t="s">
        <v>22</v>
      </c>
      <c r="K359" s="3" t="s">
        <v>23</v>
      </c>
      <c r="L359" s="47">
        <f t="shared" si="11"/>
        <v>88142.676652799986</v>
      </c>
      <c r="M359" s="63">
        <f t="shared" si="10"/>
        <v>6.5221853760000004E-2</v>
      </c>
      <c r="N359" s="7">
        <v>33970</v>
      </c>
      <c r="O359" s="6" t="b">
        <v>1</v>
      </c>
      <c r="P359" s="6" t="b">
        <v>0</v>
      </c>
      <c r="Q359" s="6" t="s">
        <v>24</v>
      </c>
    </row>
    <row r="360" spans="1:17" x14ac:dyDescent="0.25">
      <c r="A360" s="3">
        <v>2010</v>
      </c>
      <c r="B360" s="3">
        <v>2</v>
      </c>
      <c r="C360" s="4" t="s">
        <v>38</v>
      </c>
      <c r="D360" s="4" t="s">
        <v>29</v>
      </c>
      <c r="E360" s="4" t="s">
        <v>34</v>
      </c>
      <c r="F360" s="4" t="s">
        <v>37</v>
      </c>
      <c r="G360" s="11" t="s">
        <v>21</v>
      </c>
      <c r="H360" s="5">
        <v>82364.672999999995</v>
      </c>
      <c r="I360" s="5">
        <v>33526.1</v>
      </c>
      <c r="J360" s="3" t="s">
        <v>22</v>
      </c>
      <c r="K360" s="3" t="s">
        <v>23</v>
      </c>
      <c r="L360" s="47">
        <f t="shared" si="11"/>
        <v>88296.482630400002</v>
      </c>
      <c r="M360" s="63">
        <f t="shared" si="10"/>
        <v>6.5335663680000017E-2</v>
      </c>
      <c r="N360" s="7">
        <v>33970</v>
      </c>
      <c r="O360" s="6" t="b">
        <v>1</v>
      </c>
      <c r="P360" s="6" t="b">
        <v>0</v>
      </c>
      <c r="Q360" s="6" t="s">
        <v>24</v>
      </c>
    </row>
    <row r="361" spans="1:17" x14ac:dyDescent="0.25">
      <c r="A361" s="3">
        <v>2010</v>
      </c>
      <c r="B361" s="3">
        <v>2</v>
      </c>
      <c r="C361" s="4" t="s">
        <v>38</v>
      </c>
      <c r="D361" s="4" t="s">
        <v>29</v>
      </c>
      <c r="E361" s="4" t="s">
        <v>34</v>
      </c>
      <c r="F361" s="4" t="s">
        <v>36</v>
      </c>
      <c r="G361" s="11" t="s">
        <v>21</v>
      </c>
      <c r="H361" s="5">
        <v>50489.72</v>
      </c>
      <c r="I361" s="5">
        <v>24092.7</v>
      </c>
      <c r="J361" s="3" t="s">
        <v>22</v>
      </c>
      <c r="K361" s="3" t="s">
        <v>23</v>
      </c>
      <c r="L361" s="47">
        <f t="shared" si="11"/>
        <v>63452.076652799995</v>
      </c>
      <c r="M361" s="63">
        <f t="shared" si="10"/>
        <v>4.6951853760000009E-2</v>
      </c>
      <c r="N361" s="7">
        <v>33970</v>
      </c>
      <c r="O361" s="6" t="b">
        <v>1</v>
      </c>
      <c r="P361" s="6" t="b">
        <v>0</v>
      </c>
      <c r="Q361" s="6" t="s">
        <v>24</v>
      </c>
    </row>
    <row r="362" spans="1:17" x14ac:dyDescent="0.25">
      <c r="A362" s="3">
        <v>2010</v>
      </c>
      <c r="B362" s="3">
        <v>2</v>
      </c>
      <c r="C362" s="4" t="s">
        <v>38</v>
      </c>
      <c r="D362" s="4" t="s">
        <v>59</v>
      </c>
      <c r="E362" s="4" t="s">
        <v>60</v>
      </c>
      <c r="F362" s="4"/>
      <c r="G362" s="11" t="s">
        <v>21</v>
      </c>
      <c r="H362" s="5">
        <v>113570.01639999999</v>
      </c>
      <c r="I362" s="5">
        <v>43156.606231999998</v>
      </c>
      <c r="J362" s="3" t="s">
        <v>22</v>
      </c>
      <c r="K362" s="3" t="s">
        <v>42</v>
      </c>
      <c r="L362" s="47">
        <f t="shared" si="11"/>
        <v>113660.00019539404</v>
      </c>
      <c r="M362" s="63">
        <f t="shared" si="10"/>
        <v>8.4103594224921613E-2</v>
      </c>
      <c r="N362" s="7">
        <v>40220</v>
      </c>
      <c r="O362" s="6" t="b">
        <v>1</v>
      </c>
      <c r="P362" s="6" t="b">
        <v>0</v>
      </c>
      <c r="Q362" s="6" t="s">
        <v>24</v>
      </c>
    </row>
    <row r="363" spans="1:17" x14ac:dyDescent="0.25">
      <c r="A363" s="3">
        <v>2010</v>
      </c>
      <c r="B363" s="3">
        <v>2</v>
      </c>
      <c r="C363" s="4" t="s">
        <v>38</v>
      </c>
      <c r="D363" s="4" t="s">
        <v>44</v>
      </c>
      <c r="E363" s="4" t="s">
        <v>45</v>
      </c>
      <c r="F363" s="4"/>
      <c r="G363" s="11" t="s">
        <v>21</v>
      </c>
      <c r="H363" s="5">
        <v>74197.01999999999</v>
      </c>
      <c r="I363" s="5">
        <v>28194.867599999998</v>
      </c>
      <c r="J363" s="3" t="s">
        <v>22</v>
      </c>
      <c r="K363" s="3" t="s">
        <v>42</v>
      </c>
      <c r="L363" s="47">
        <f t="shared" si="11"/>
        <v>74255.80778288639</v>
      </c>
      <c r="M363" s="63">
        <f t="shared" si="10"/>
        <v>5.494615797888E-2</v>
      </c>
      <c r="N363" s="7">
        <v>25569</v>
      </c>
      <c r="O363" s="6" t="b">
        <v>1</v>
      </c>
      <c r="P363" s="6" t="b">
        <v>0</v>
      </c>
      <c r="Q363" s="6" t="s">
        <v>24</v>
      </c>
    </row>
    <row r="364" spans="1:17" x14ac:dyDescent="0.25">
      <c r="A364" s="3">
        <v>2010</v>
      </c>
      <c r="B364" s="3">
        <v>2</v>
      </c>
      <c r="C364" s="4" t="s">
        <v>38</v>
      </c>
      <c r="D364" s="4" t="s">
        <v>46</v>
      </c>
      <c r="E364" s="4" t="s">
        <v>47</v>
      </c>
      <c r="F364" s="4"/>
      <c r="G364" s="11" t="s">
        <v>21</v>
      </c>
      <c r="H364" s="5">
        <v>89436.299999999988</v>
      </c>
      <c r="I364" s="5">
        <v>32197.067999999996</v>
      </c>
      <c r="J364" s="3" t="s">
        <v>22</v>
      </c>
      <c r="K364" s="3" t="s">
        <v>42</v>
      </c>
      <c r="L364" s="47">
        <f t="shared" si="11"/>
        <v>84796.258897151987</v>
      </c>
      <c r="M364" s="63">
        <f t="shared" si="10"/>
        <v>6.27456461184E-2</v>
      </c>
      <c r="N364" s="7">
        <v>34700</v>
      </c>
      <c r="O364" s="6" t="b">
        <v>1</v>
      </c>
      <c r="P364" s="6" t="b">
        <v>0</v>
      </c>
      <c r="Q364" s="6" t="s">
        <v>24</v>
      </c>
    </row>
    <row r="365" spans="1:17" x14ac:dyDescent="0.25">
      <c r="A365" s="3">
        <v>2010</v>
      </c>
      <c r="B365" s="3">
        <v>2</v>
      </c>
      <c r="C365" s="4" t="s">
        <v>38</v>
      </c>
      <c r="D365" s="4" t="s">
        <v>46</v>
      </c>
      <c r="E365" s="4" t="s">
        <v>48</v>
      </c>
      <c r="F365" s="4"/>
      <c r="G365" s="11" t="s">
        <v>21</v>
      </c>
      <c r="H365" s="5">
        <v>66046.28</v>
      </c>
      <c r="I365" s="5">
        <v>23776.660799999998</v>
      </c>
      <c r="J365" s="3" t="s">
        <v>22</v>
      </c>
      <c r="K365" s="3" t="s">
        <v>42</v>
      </c>
      <c r="L365" s="47">
        <f t="shared" si="11"/>
        <v>62619.735589171192</v>
      </c>
      <c r="M365" s="63">
        <f t="shared" si="10"/>
        <v>4.6335956567040003E-2</v>
      </c>
      <c r="N365" s="7">
        <v>35065</v>
      </c>
      <c r="O365" s="6" t="b">
        <v>1</v>
      </c>
      <c r="P365" s="6" t="b">
        <v>0</v>
      </c>
      <c r="Q365" s="6" t="s">
        <v>24</v>
      </c>
    </row>
    <row r="366" spans="1:17" x14ac:dyDescent="0.25">
      <c r="A366" s="3">
        <v>2010</v>
      </c>
      <c r="B366" s="3">
        <v>2</v>
      </c>
      <c r="C366" s="4" t="s">
        <v>38</v>
      </c>
      <c r="D366" s="4" t="s">
        <v>46</v>
      </c>
      <c r="E366" s="4" t="s">
        <v>58</v>
      </c>
      <c r="F366" s="4"/>
      <c r="G366" s="11" t="s">
        <v>21</v>
      </c>
      <c r="H366" s="5">
        <v>79664.639999999999</v>
      </c>
      <c r="I366" s="5">
        <v>27882.624</v>
      </c>
      <c r="J366" s="3" t="s">
        <v>22</v>
      </c>
      <c r="K366" s="3" t="s">
        <v>42</v>
      </c>
      <c r="L366" s="47">
        <f t="shared" si="11"/>
        <v>73433.463054335996</v>
      </c>
      <c r="M366" s="63">
        <f t="shared" si="10"/>
        <v>5.4337657651200001E-2</v>
      </c>
      <c r="N366" s="7">
        <v>39814</v>
      </c>
      <c r="O366" s="6" t="b">
        <v>1</v>
      </c>
      <c r="P366" s="6" t="b">
        <v>0</v>
      </c>
      <c r="Q366" s="6" t="s">
        <v>24</v>
      </c>
    </row>
    <row r="367" spans="1:17" x14ac:dyDescent="0.25">
      <c r="A367" s="3">
        <v>2010</v>
      </c>
      <c r="B367" s="3">
        <v>2</v>
      </c>
      <c r="C367" s="4" t="s">
        <v>38</v>
      </c>
      <c r="D367" s="4" t="s">
        <v>46</v>
      </c>
      <c r="E367" s="4" t="s">
        <v>61</v>
      </c>
      <c r="F367" s="4"/>
      <c r="G367" s="11" t="s">
        <v>21</v>
      </c>
      <c r="H367" s="5">
        <v>29314.77</v>
      </c>
      <c r="I367" s="5">
        <v>10260.1695</v>
      </c>
      <c r="J367" s="3" t="s">
        <v>22</v>
      </c>
      <c r="K367" s="3" t="s">
        <v>42</v>
      </c>
      <c r="L367" s="47">
        <f t="shared" si="11"/>
        <v>27021.839046047997</v>
      </c>
      <c r="M367" s="63">
        <f t="shared" si="10"/>
        <v>1.99950183216E-2</v>
      </c>
      <c r="N367" s="7">
        <v>40179</v>
      </c>
      <c r="O367" s="6" t="b">
        <v>1</v>
      </c>
      <c r="P367" s="6" t="b">
        <v>0</v>
      </c>
      <c r="Q367" s="6" t="s">
        <v>24</v>
      </c>
    </row>
    <row r="368" spans="1:17" x14ac:dyDescent="0.25">
      <c r="A368" s="3">
        <v>2010</v>
      </c>
      <c r="B368" s="3">
        <v>3</v>
      </c>
      <c r="C368" s="4" t="s">
        <v>40</v>
      </c>
      <c r="D368" s="4" t="s">
        <v>18</v>
      </c>
      <c r="E368" s="4" t="s">
        <v>19</v>
      </c>
      <c r="F368" s="4" t="s">
        <v>25</v>
      </c>
      <c r="G368" s="11" t="s">
        <v>21</v>
      </c>
      <c r="H368" s="5">
        <v>98391.05</v>
      </c>
      <c r="I368" s="5">
        <v>36893</v>
      </c>
      <c r="J368" s="3" t="s">
        <v>22</v>
      </c>
      <c r="K368" s="3" t="s">
        <v>23</v>
      </c>
      <c r="L368" s="47">
        <f t="shared" si="11"/>
        <v>97163.765952000002</v>
      </c>
      <c r="M368" s="63">
        <f t="shared" si="10"/>
        <v>7.1897078400000008E-2</v>
      </c>
      <c r="N368" s="7">
        <v>35527</v>
      </c>
      <c r="O368" s="6" t="b">
        <v>1</v>
      </c>
      <c r="P368" s="6" t="b">
        <v>0</v>
      </c>
      <c r="Q368" s="6" t="s">
        <v>24</v>
      </c>
    </row>
    <row r="369" spans="1:17" x14ac:dyDescent="0.25">
      <c r="A369" s="3">
        <v>2010</v>
      </c>
      <c r="B369" s="3">
        <v>3</v>
      </c>
      <c r="C369" s="4" t="s">
        <v>40</v>
      </c>
      <c r="D369" s="4" t="s">
        <v>18</v>
      </c>
      <c r="E369" s="4" t="s">
        <v>19</v>
      </c>
      <c r="F369" s="4" t="s">
        <v>20</v>
      </c>
      <c r="G369" s="11" t="s">
        <v>21</v>
      </c>
      <c r="H369" s="5">
        <v>100087.31200000001</v>
      </c>
      <c r="I369" s="5">
        <v>37173.699999999997</v>
      </c>
      <c r="J369" s="3" t="s">
        <v>22</v>
      </c>
      <c r="K369" s="3" t="s">
        <v>23</v>
      </c>
      <c r="L369" s="47">
        <f t="shared" si="11"/>
        <v>97903.035436799997</v>
      </c>
      <c r="M369" s="63">
        <f t="shared" si="10"/>
        <v>7.2444106560000013E-2</v>
      </c>
      <c r="N369" s="7">
        <v>35527</v>
      </c>
      <c r="O369" s="6" t="b">
        <v>1</v>
      </c>
      <c r="P369" s="6" t="b">
        <v>0</v>
      </c>
      <c r="Q369" s="6" t="s">
        <v>24</v>
      </c>
    </row>
    <row r="370" spans="1:17" x14ac:dyDescent="0.25">
      <c r="A370" s="3">
        <v>2010</v>
      </c>
      <c r="B370" s="3">
        <v>3</v>
      </c>
      <c r="C370" s="4" t="s">
        <v>40</v>
      </c>
      <c r="D370" s="4" t="s">
        <v>18</v>
      </c>
      <c r="E370" s="4" t="s">
        <v>41</v>
      </c>
      <c r="F370" s="4"/>
      <c r="G370" s="11" t="s">
        <v>21</v>
      </c>
      <c r="H370" s="5">
        <v>66750.074999999997</v>
      </c>
      <c r="I370" s="5">
        <v>27701.281124999998</v>
      </c>
      <c r="J370" s="3" t="s">
        <v>22</v>
      </c>
      <c r="K370" s="3" t="s">
        <v>42</v>
      </c>
      <c r="L370" s="47">
        <f t="shared" si="11"/>
        <v>72955.866852791994</v>
      </c>
      <c r="M370" s="63">
        <f t="shared" si="10"/>
        <v>5.3984256656399998E-2</v>
      </c>
      <c r="N370" s="7">
        <v>23377</v>
      </c>
      <c r="O370" s="6" t="b">
        <v>1</v>
      </c>
      <c r="P370" s="6" t="b">
        <v>0</v>
      </c>
      <c r="Q370" s="6" t="s">
        <v>24</v>
      </c>
    </row>
    <row r="371" spans="1:17" x14ac:dyDescent="0.25">
      <c r="A371" s="3">
        <v>2010</v>
      </c>
      <c r="B371" s="3">
        <v>3</v>
      </c>
      <c r="C371" s="4" t="s">
        <v>40</v>
      </c>
      <c r="D371" s="4" t="s">
        <v>18</v>
      </c>
      <c r="E371" s="4" t="s">
        <v>43</v>
      </c>
      <c r="F371" s="4"/>
      <c r="G371" s="11" t="s">
        <v>21</v>
      </c>
      <c r="H371" s="5">
        <v>70451.567999999999</v>
      </c>
      <c r="I371" s="5">
        <v>27969.272496000001</v>
      </c>
      <c r="J371" s="3" t="s">
        <v>22</v>
      </c>
      <c r="K371" s="3" t="s">
        <v>42</v>
      </c>
      <c r="L371" s="47">
        <f t="shared" si="11"/>
        <v>73661.666078905342</v>
      </c>
      <c r="M371" s="63">
        <f t="shared" si="10"/>
        <v>5.4506518240204811E-2</v>
      </c>
      <c r="N371" s="7">
        <v>28126</v>
      </c>
      <c r="O371" s="6" t="b">
        <v>1</v>
      </c>
      <c r="P371" s="6" t="b">
        <v>0</v>
      </c>
      <c r="Q371" s="6" t="s">
        <v>24</v>
      </c>
    </row>
    <row r="372" spans="1:17" x14ac:dyDescent="0.25">
      <c r="A372" s="3">
        <v>2010</v>
      </c>
      <c r="B372" s="3">
        <v>3</v>
      </c>
      <c r="C372" s="4" t="s">
        <v>40</v>
      </c>
      <c r="D372" s="4" t="s">
        <v>26</v>
      </c>
      <c r="E372" s="4" t="s">
        <v>27</v>
      </c>
      <c r="F372" s="4" t="s">
        <v>28</v>
      </c>
      <c r="G372" s="11" t="s">
        <v>21</v>
      </c>
      <c r="H372" s="5">
        <v>50404.434999999998</v>
      </c>
      <c r="I372" s="5">
        <v>21134.2</v>
      </c>
      <c r="J372" s="3" t="s">
        <v>22</v>
      </c>
      <c r="K372" s="3" t="s">
        <v>23</v>
      </c>
      <c r="L372" s="47">
        <f t="shared" si="11"/>
        <v>55660.3817088</v>
      </c>
      <c r="M372" s="63">
        <f t="shared" si="10"/>
        <v>4.1186328960000004E-2</v>
      </c>
      <c r="N372" s="7">
        <v>34700</v>
      </c>
      <c r="O372" s="6" t="b">
        <v>1</v>
      </c>
      <c r="P372" s="6" t="b">
        <v>0</v>
      </c>
      <c r="Q372" s="6" t="s">
        <v>24</v>
      </c>
    </row>
    <row r="373" spans="1:17" x14ac:dyDescent="0.25">
      <c r="A373" s="3">
        <v>2010</v>
      </c>
      <c r="B373" s="3">
        <v>3</v>
      </c>
      <c r="C373" s="4" t="s">
        <v>40</v>
      </c>
      <c r="D373" s="4" t="s">
        <v>29</v>
      </c>
      <c r="E373" s="4" t="s">
        <v>30</v>
      </c>
      <c r="F373" s="4" t="s">
        <v>31</v>
      </c>
      <c r="G373" s="11" t="s">
        <v>32</v>
      </c>
      <c r="H373" s="5">
        <v>120354</v>
      </c>
      <c r="I373" s="5">
        <v>46874.1</v>
      </c>
      <c r="J373" s="3" t="s">
        <v>22</v>
      </c>
      <c r="K373" s="3" t="s">
        <v>23</v>
      </c>
      <c r="L373" s="47">
        <f t="shared" si="11"/>
        <v>123450.62970239999</v>
      </c>
      <c r="M373" s="63">
        <f t="shared" si="10"/>
        <v>9.1348246080000015E-2</v>
      </c>
      <c r="N373" s="7">
        <v>35885</v>
      </c>
      <c r="O373" s="6" t="b">
        <v>1</v>
      </c>
      <c r="P373" s="6" t="b">
        <v>0</v>
      </c>
      <c r="Q373" s="6" t="s">
        <v>24</v>
      </c>
    </row>
    <row r="374" spans="1:17" x14ac:dyDescent="0.25">
      <c r="A374" s="3">
        <v>2010</v>
      </c>
      <c r="B374" s="3">
        <v>3</v>
      </c>
      <c r="C374" s="4" t="s">
        <v>40</v>
      </c>
      <c r="D374" s="4" t="s">
        <v>29</v>
      </c>
      <c r="E374" s="4" t="s">
        <v>30</v>
      </c>
      <c r="F374" s="4" t="s">
        <v>33</v>
      </c>
      <c r="G374" s="11" t="s">
        <v>32</v>
      </c>
      <c r="H374" s="5">
        <v>111375</v>
      </c>
      <c r="I374" s="5">
        <v>45207.5</v>
      </c>
      <c r="J374" s="3" t="s">
        <v>22</v>
      </c>
      <c r="K374" s="3" t="s">
        <v>23</v>
      </c>
      <c r="L374" s="47">
        <f t="shared" si="11"/>
        <v>119061.36528</v>
      </c>
      <c r="M374" s="63">
        <f t="shared" si="10"/>
        <v>8.8100376000000008E-2</v>
      </c>
      <c r="N374" s="7">
        <v>35885</v>
      </c>
      <c r="O374" s="6" t="b">
        <v>1</v>
      </c>
      <c r="P374" s="6" t="b">
        <v>0</v>
      </c>
      <c r="Q374" s="6" t="s">
        <v>24</v>
      </c>
    </row>
    <row r="375" spans="1:17" x14ac:dyDescent="0.25">
      <c r="A375" s="3">
        <v>2010</v>
      </c>
      <c r="B375" s="3">
        <v>3</v>
      </c>
      <c r="C375" s="4" t="s">
        <v>40</v>
      </c>
      <c r="D375" s="4" t="s">
        <v>29</v>
      </c>
      <c r="E375" s="4" t="s">
        <v>34</v>
      </c>
      <c r="F375" s="4" t="s">
        <v>37</v>
      </c>
      <c r="G375" s="11" t="s">
        <v>21</v>
      </c>
      <c r="H375" s="5">
        <v>89321.305999999997</v>
      </c>
      <c r="I375" s="5">
        <v>36420.6</v>
      </c>
      <c r="J375" s="3" t="s">
        <v>22</v>
      </c>
      <c r="K375" s="3" t="s">
        <v>23</v>
      </c>
      <c r="L375" s="47">
        <f t="shared" si="11"/>
        <v>95919.623078399993</v>
      </c>
      <c r="M375" s="63">
        <f t="shared" si="10"/>
        <v>7.0976465279999998E-2</v>
      </c>
      <c r="N375" s="7">
        <v>33970</v>
      </c>
      <c r="O375" s="6" t="b">
        <v>1</v>
      </c>
      <c r="P375" s="6" t="b">
        <v>0</v>
      </c>
      <c r="Q375" s="6" t="s">
        <v>24</v>
      </c>
    </row>
    <row r="376" spans="1:17" x14ac:dyDescent="0.25">
      <c r="A376" s="3">
        <v>2010</v>
      </c>
      <c r="B376" s="3">
        <v>3</v>
      </c>
      <c r="C376" s="4" t="s">
        <v>40</v>
      </c>
      <c r="D376" s="4" t="s">
        <v>29</v>
      </c>
      <c r="E376" s="4" t="s">
        <v>34</v>
      </c>
      <c r="F376" s="4" t="s">
        <v>35</v>
      </c>
      <c r="G376" s="11" t="s">
        <v>21</v>
      </c>
      <c r="H376" s="5">
        <v>21388.880000000001</v>
      </c>
      <c r="I376" s="5">
        <v>9735.7999999999993</v>
      </c>
      <c r="J376" s="3" t="s">
        <v>22</v>
      </c>
      <c r="K376" s="3" t="s">
        <v>23</v>
      </c>
      <c r="L376" s="47">
        <f t="shared" si="11"/>
        <v>25640.825971199996</v>
      </c>
      <c r="M376" s="63">
        <f t="shared" si="10"/>
        <v>1.8973127040000003E-2</v>
      </c>
      <c r="N376" s="7">
        <v>33970</v>
      </c>
      <c r="O376" s="6" t="b">
        <v>1</v>
      </c>
      <c r="P376" s="6" t="b">
        <v>0</v>
      </c>
      <c r="Q376" s="6" t="s">
        <v>24</v>
      </c>
    </row>
    <row r="377" spans="1:17" x14ac:dyDescent="0.25">
      <c r="A377" s="3">
        <v>2010</v>
      </c>
      <c r="B377" s="3">
        <v>3</v>
      </c>
      <c r="C377" s="4" t="s">
        <v>40</v>
      </c>
      <c r="D377" s="4" t="s">
        <v>29</v>
      </c>
      <c r="E377" s="4" t="s">
        <v>34</v>
      </c>
      <c r="F377" s="4" t="s">
        <v>36</v>
      </c>
      <c r="G377" s="11" t="s">
        <v>21</v>
      </c>
      <c r="H377" s="5">
        <v>53896.29</v>
      </c>
      <c r="I377" s="5">
        <v>25719.5</v>
      </c>
      <c r="J377" s="3" t="s">
        <v>22</v>
      </c>
      <c r="K377" s="3" t="s">
        <v>23</v>
      </c>
      <c r="L377" s="47">
        <f t="shared" si="11"/>
        <v>67736.521248000005</v>
      </c>
      <c r="M377" s="63">
        <f t="shared" si="10"/>
        <v>5.0122161600000006E-2</v>
      </c>
      <c r="N377" s="7">
        <v>33970</v>
      </c>
      <c r="O377" s="6" t="b">
        <v>1</v>
      </c>
      <c r="P377" s="6" t="b">
        <v>0</v>
      </c>
      <c r="Q377" s="6" t="s">
        <v>24</v>
      </c>
    </row>
    <row r="378" spans="1:17" x14ac:dyDescent="0.25">
      <c r="A378" s="3">
        <v>2010</v>
      </c>
      <c r="B378" s="3">
        <v>3</v>
      </c>
      <c r="C378" s="4" t="s">
        <v>40</v>
      </c>
      <c r="D378" s="4" t="s">
        <v>29</v>
      </c>
      <c r="E378" s="4" t="s">
        <v>34</v>
      </c>
      <c r="F378" s="4" t="s">
        <v>39</v>
      </c>
      <c r="G378" s="11" t="s">
        <v>21</v>
      </c>
      <c r="H378" s="5">
        <v>75563.964999999997</v>
      </c>
      <c r="I378" s="5">
        <v>31944.799999999999</v>
      </c>
      <c r="J378" s="3" t="s">
        <v>22</v>
      </c>
      <c r="K378" s="3" t="s">
        <v>23</v>
      </c>
      <c r="L378" s="47">
        <f t="shared" si="11"/>
        <v>84131.869747199991</v>
      </c>
      <c r="M378" s="63">
        <f t="shared" si="10"/>
        <v>6.2254026240000003E-2</v>
      </c>
      <c r="N378" s="7">
        <v>33970</v>
      </c>
      <c r="O378" s="6" t="b">
        <v>1</v>
      </c>
      <c r="P378" s="6" t="b">
        <v>0</v>
      </c>
      <c r="Q378" s="6" t="s">
        <v>24</v>
      </c>
    </row>
    <row r="379" spans="1:17" x14ac:dyDescent="0.25">
      <c r="A379" s="3">
        <v>2010</v>
      </c>
      <c r="B379" s="3">
        <v>3</v>
      </c>
      <c r="C379" s="4" t="s">
        <v>40</v>
      </c>
      <c r="D379" s="4" t="s">
        <v>59</v>
      </c>
      <c r="E379" s="4" t="s">
        <v>60</v>
      </c>
      <c r="F379" s="4"/>
      <c r="G379" s="11" t="s">
        <v>21</v>
      </c>
      <c r="H379" s="5">
        <v>84164.622199999998</v>
      </c>
      <c r="I379" s="5">
        <v>31982.556435999999</v>
      </c>
      <c r="J379" s="3" t="s">
        <v>22</v>
      </c>
      <c r="K379" s="3" t="s">
        <v>42</v>
      </c>
      <c r="L379" s="47">
        <f t="shared" si="11"/>
        <v>84231.307513461506</v>
      </c>
      <c r="M379" s="63">
        <f t="shared" si="10"/>
        <v>6.2327605982476803E-2</v>
      </c>
      <c r="N379" s="7">
        <v>40220</v>
      </c>
      <c r="O379" s="6" t="b">
        <v>1</v>
      </c>
      <c r="P379" s="6" t="b">
        <v>0</v>
      </c>
      <c r="Q379" s="6" t="s">
        <v>24</v>
      </c>
    </row>
    <row r="380" spans="1:17" x14ac:dyDescent="0.25">
      <c r="A380" s="3">
        <v>2010</v>
      </c>
      <c r="B380" s="3">
        <v>3</v>
      </c>
      <c r="C380" s="4" t="s">
        <v>40</v>
      </c>
      <c r="D380" s="4" t="s">
        <v>46</v>
      </c>
      <c r="E380" s="4" t="s">
        <v>47</v>
      </c>
      <c r="F380" s="4"/>
      <c r="G380" s="11" t="s">
        <v>21</v>
      </c>
      <c r="H380" s="5">
        <v>96760.78</v>
      </c>
      <c r="I380" s="5">
        <v>34833.880799999999</v>
      </c>
      <c r="J380" s="3" t="s">
        <v>22</v>
      </c>
      <c r="K380" s="3" t="s">
        <v>42</v>
      </c>
      <c r="L380" s="47">
        <f t="shared" si="11"/>
        <v>91740.73784325119</v>
      </c>
      <c r="M380" s="63">
        <f t="shared" si="10"/>
        <v>6.7884266903040003E-2</v>
      </c>
      <c r="N380" s="7">
        <v>34700</v>
      </c>
      <c r="O380" s="6" t="b">
        <v>1</v>
      </c>
      <c r="P380" s="6" t="b">
        <v>0</v>
      </c>
      <c r="Q380" s="6" t="s">
        <v>24</v>
      </c>
    </row>
    <row r="381" spans="1:17" x14ac:dyDescent="0.25">
      <c r="A381" s="3">
        <v>2010</v>
      </c>
      <c r="B381" s="3">
        <v>3</v>
      </c>
      <c r="C381" s="4" t="s">
        <v>40</v>
      </c>
      <c r="D381" s="4" t="s">
        <v>46</v>
      </c>
      <c r="E381" s="4" t="s">
        <v>48</v>
      </c>
      <c r="F381" s="4"/>
      <c r="G381" s="11" t="s">
        <v>21</v>
      </c>
      <c r="H381" s="5">
        <v>97525.939999999988</v>
      </c>
      <c r="I381" s="5">
        <v>35109.338399999993</v>
      </c>
      <c r="J381" s="3" t="s">
        <v>22</v>
      </c>
      <c r="K381" s="3" t="s">
        <v>42</v>
      </c>
      <c r="L381" s="47">
        <f t="shared" si="11"/>
        <v>92466.200607897583</v>
      </c>
      <c r="M381" s="63">
        <f t="shared" si="10"/>
        <v>6.8421078673919999E-2</v>
      </c>
      <c r="N381" s="7">
        <v>35065</v>
      </c>
      <c r="O381" s="6" t="b">
        <v>1</v>
      </c>
      <c r="P381" s="6" t="b">
        <v>0</v>
      </c>
      <c r="Q381" s="6" t="s">
        <v>24</v>
      </c>
    </row>
    <row r="382" spans="1:17" x14ac:dyDescent="0.25">
      <c r="A382" s="3">
        <v>2010</v>
      </c>
      <c r="B382" s="3">
        <v>3</v>
      </c>
      <c r="C382" s="4" t="s">
        <v>40</v>
      </c>
      <c r="D382" s="4" t="s">
        <v>46</v>
      </c>
      <c r="E382" s="4" t="s">
        <v>58</v>
      </c>
      <c r="F382" s="4"/>
      <c r="G382" s="11" t="s">
        <v>21</v>
      </c>
      <c r="H382" s="5">
        <v>93172.09</v>
      </c>
      <c r="I382" s="5">
        <v>32610.231499999998</v>
      </c>
      <c r="J382" s="3" t="s">
        <v>22</v>
      </c>
      <c r="K382" s="3" t="s">
        <v>42</v>
      </c>
      <c r="L382" s="47">
        <f t="shared" si="11"/>
        <v>85884.392733215995</v>
      </c>
      <c r="M382" s="63">
        <f t="shared" si="10"/>
        <v>6.3550819147199997E-2</v>
      </c>
      <c r="N382" s="7">
        <v>39814</v>
      </c>
      <c r="O382" s="6" t="b">
        <v>1</v>
      </c>
      <c r="P382" s="6" t="b">
        <v>0</v>
      </c>
      <c r="Q382" s="6" t="s">
        <v>24</v>
      </c>
    </row>
    <row r="383" spans="1:17" x14ac:dyDescent="0.25">
      <c r="A383" s="3">
        <v>2010</v>
      </c>
      <c r="B383" s="3">
        <v>3</v>
      </c>
      <c r="C383" s="4" t="s">
        <v>40</v>
      </c>
      <c r="D383" s="4" t="s">
        <v>46</v>
      </c>
      <c r="E383" s="4" t="s">
        <v>61</v>
      </c>
      <c r="F383" s="4"/>
      <c r="G383" s="11" t="s">
        <v>21</v>
      </c>
      <c r="H383" s="5">
        <v>76706.28</v>
      </c>
      <c r="I383" s="5">
        <v>26847.197999999997</v>
      </c>
      <c r="J383" s="3" t="s">
        <v>22</v>
      </c>
      <c r="K383" s="3" t="s">
        <v>42</v>
      </c>
      <c r="L383" s="47">
        <f t="shared" si="11"/>
        <v>70706.498873471981</v>
      </c>
      <c r="M383" s="63">
        <f t="shared" si="10"/>
        <v>5.2319819462399997E-2</v>
      </c>
      <c r="N383" s="7">
        <v>40179</v>
      </c>
      <c r="O383" s="6" t="b">
        <v>1</v>
      </c>
      <c r="P383" s="6" t="b">
        <v>0</v>
      </c>
      <c r="Q383" s="6" t="s">
        <v>24</v>
      </c>
    </row>
    <row r="384" spans="1:17" x14ac:dyDescent="0.25">
      <c r="A384" s="3">
        <v>2010</v>
      </c>
      <c r="B384" s="3">
        <v>4</v>
      </c>
      <c r="C384" s="4" t="s">
        <v>49</v>
      </c>
      <c r="D384" s="4" t="s">
        <v>18</v>
      </c>
      <c r="E384" s="4" t="s">
        <v>19</v>
      </c>
      <c r="F384" s="4" t="s">
        <v>25</v>
      </c>
      <c r="G384" s="11" t="s">
        <v>21</v>
      </c>
      <c r="H384" s="5">
        <v>96861.57</v>
      </c>
      <c r="I384" s="5">
        <v>36315.5</v>
      </c>
      <c r="J384" s="3" t="s">
        <v>22</v>
      </c>
      <c r="K384" s="3" t="s">
        <v>23</v>
      </c>
      <c r="L384" s="47">
        <f t="shared" si="11"/>
        <v>95642.824991999994</v>
      </c>
      <c r="M384" s="63">
        <f t="shared" si="10"/>
        <v>7.0771646400000013E-2</v>
      </c>
      <c r="N384" s="7">
        <v>35527</v>
      </c>
      <c r="O384" s="6" t="b">
        <v>1</v>
      </c>
      <c r="P384" s="6" t="b">
        <v>0</v>
      </c>
      <c r="Q384" s="6" t="s">
        <v>24</v>
      </c>
    </row>
    <row r="385" spans="1:17" x14ac:dyDescent="0.25">
      <c r="A385" s="3">
        <v>2010</v>
      </c>
      <c r="B385" s="3">
        <v>4</v>
      </c>
      <c r="C385" s="4" t="s">
        <v>49</v>
      </c>
      <c r="D385" s="4" t="s">
        <v>18</v>
      </c>
      <c r="E385" s="4" t="s">
        <v>19</v>
      </c>
      <c r="F385" s="4" t="s">
        <v>20</v>
      </c>
      <c r="G385" s="11" t="s">
        <v>21</v>
      </c>
      <c r="H385" s="5">
        <v>97143.239000000001</v>
      </c>
      <c r="I385" s="5">
        <v>36070.300000000003</v>
      </c>
      <c r="J385" s="3" t="s">
        <v>22</v>
      </c>
      <c r="K385" s="3" t="s">
        <v>23</v>
      </c>
      <c r="L385" s="47">
        <f t="shared" si="11"/>
        <v>94997.050579200004</v>
      </c>
      <c r="M385" s="63">
        <f t="shared" si="10"/>
        <v>7.0293800640000015E-2</v>
      </c>
      <c r="N385" s="7">
        <v>35527</v>
      </c>
      <c r="O385" s="6" t="b">
        <v>1</v>
      </c>
      <c r="P385" s="6" t="b">
        <v>0</v>
      </c>
      <c r="Q385" s="6" t="s">
        <v>24</v>
      </c>
    </row>
    <row r="386" spans="1:17" x14ac:dyDescent="0.25">
      <c r="A386" s="3">
        <v>2010</v>
      </c>
      <c r="B386" s="3">
        <v>4</v>
      </c>
      <c r="C386" s="4" t="s">
        <v>49</v>
      </c>
      <c r="D386" s="4" t="s">
        <v>18</v>
      </c>
      <c r="E386" s="4" t="s">
        <v>41</v>
      </c>
      <c r="F386" s="4"/>
      <c r="G386" s="11" t="s">
        <v>21</v>
      </c>
      <c r="H386" s="5">
        <v>67134.69</v>
      </c>
      <c r="I386" s="5">
        <v>27860.896349999999</v>
      </c>
      <c r="J386" s="3" t="s">
        <v>22</v>
      </c>
      <c r="K386" s="3" t="s">
        <v>42</v>
      </c>
      <c r="L386" s="47">
        <f t="shared" si="11"/>
        <v>73376.239724726387</v>
      </c>
      <c r="M386" s="63">
        <f t="shared" ref="M386:M449" si="12">I386*0.02784*0.07/1000</f>
        <v>5.4295314806879998E-2</v>
      </c>
      <c r="N386" s="7">
        <v>23377</v>
      </c>
      <c r="O386" s="6" t="b">
        <v>1</v>
      </c>
      <c r="P386" s="6" t="b">
        <v>0</v>
      </c>
      <c r="Q386" s="6" t="s">
        <v>24</v>
      </c>
    </row>
    <row r="387" spans="1:17" x14ac:dyDescent="0.25">
      <c r="A387" s="3">
        <v>2010</v>
      </c>
      <c r="B387" s="3">
        <v>4</v>
      </c>
      <c r="C387" s="4" t="s">
        <v>49</v>
      </c>
      <c r="D387" s="4" t="s">
        <v>18</v>
      </c>
      <c r="E387" s="4" t="s">
        <v>43</v>
      </c>
      <c r="F387" s="4"/>
      <c r="G387" s="11" t="s">
        <v>21</v>
      </c>
      <c r="H387" s="5">
        <v>65380.716</v>
      </c>
      <c r="I387" s="5">
        <v>25956.144252000002</v>
      </c>
      <c r="J387" s="3" t="s">
        <v>22</v>
      </c>
      <c r="K387" s="3" t="s">
        <v>42</v>
      </c>
      <c r="L387" s="47">
        <f t="shared" ref="L387:L450" si="13">I387*0.02784*94.6</f>
        <v>68359.762695299331</v>
      </c>
      <c r="M387" s="63">
        <f t="shared" si="12"/>
        <v>5.0583333918297613E-2</v>
      </c>
      <c r="N387" s="7">
        <v>28126</v>
      </c>
      <c r="O387" s="6" t="b">
        <v>1</v>
      </c>
      <c r="P387" s="6" t="b">
        <v>0</v>
      </c>
      <c r="Q387" s="6" t="s">
        <v>24</v>
      </c>
    </row>
    <row r="388" spans="1:17" x14ac:dyDescent="0.25">
      <c r="A388" s="3">
        <v>2010</v>
      </c>
      <c r="B388" s="3">
        <v>4</v>
      </c>
      <c r="C388" s="4" t="s">
        <v>49</v>
      </c>
      <c r="D388" s="4" t="s">
        <v>26</v>
      </c>
      <c r="E388" s="4" t="s">
        <v>27</v>
      </c>
      <c r="F388" s="4" t="s">
        <v>28</v>
      </c>
      <c r="G388" s="11" t="s">
        <v>21</v>
      </c>
      <c r="H388" s="5">
        <v>84739.986000000004</v>
      </c>
      <c r="I388" s="5">
        <v>35534.199999999997</v>
      </c>
      <c r="J388" s="3" t="s">
        <v>22</v>
      </c>
      <c r="K388" s="3" t="s">
        <v>23</v>
      </c>
      <c r="L388" s="47">
        <f t="shared" si="13"/>
        <v>93585.14330879999</v>
      </c>
      <c r="M388" s="63">
        <f t="shared" si="12"/>
        <v>6.9249048960000004E-2</v>
      </c>
      <c r="N388" s="7">
        <v>34700</v>
      </c>
      <c r="O388" s="6" t="b">
        <v>1</v>
      </c>
      <c r="P388" s="6" t="b">
        <v>0</v>
      </c>
      <c r="Q388" s="6" t="s">
        <v>24</v>
      </c>
    </row>
    <row r="389" spans="1:17" x14ac:dyDescent="0.25">
      <c r="A389" s="3">
        <v>2010</v>
      </c>
      <c r="B389" s="3">
        <v>4</v>
      </c>
      <c r="C389" s="4" t="s">
        <v>49</v>
      </c>
      <c r="D389" s="4" t="s">
        <v>29</v>
      </c>
      <c r="E389" s="4" t="s">
        <v>30</v>
      </c>
      <c r="F389" s="4" t="s">
        <v>31</v>
      </c>
      <c r="G389" s="11" t="s">
        <v>32</v>
      </c>
      <c r="H389" s="5">
        <v>38988</v>
      </c>
      <c r="I389" s="5">
        <v>15182.9</v>
      </c>
      <c r="J389" s="3" t="s">
        <v>22</v>
      </c>
      <c r="K389" s="3" t="s">
        <v>23</v>
      </c>
      <c r="L389" s="47">
        <f t="shared" si="13"/>
        <v>39986.657145599995</v>
      </c>
      <c r="M389" s="63">
        <f t="shared" si="12"/>
        <v>2.9588435520000005E-2</v>
      </c>
      <c r="N389" s="7">
        <v>35885</v>
      </c>
      <c r="O389" s="6" t="b">
        <v>1</v>
      </c>
      <c r="P389" s="6" t="b">
        <v>0</v>
      </c>
      <c r="Q389" s="6" t="s">
        <v>24</v>
      </c>
    </row>
    <row r="390" spans="1:17" x14ac:dyDescent="0.25">
      <c r="A390" s="3">
        <v>2010</v>
      </c>
      <c r="B390" s="3">
        <v>4</v>
      </c>
      <c r="C390" s="4" t="s">
        <v>49</v>
      </c>
      <c r="D390" s="4" t="s">
        <v>29</v>
      </c>
      <c r="E390" s="4" t="s">
        <v>30</v>
      </c>
      <c r="F390" s="4" t="s">
        <v>33</v>
      </c>
      <c r="G390" s="11" t="s">
        <v>32</v>
      </c>
      <c r="H390" s="5">
        <v>109582</v>
      </c>
      <c r="I390" s="5">
        <v>44486.2</v>
      </c>
      <c r="J390" s="3" t="s">
        <v>22</v>
      </c>
      <c r="K390" s="3" t="s">
        <v>23</v>
      </c>
      <c r="L390" s="47">
        <f t="shared" si="13"/>
        <v>117161.70343679999</v>
      </c>
      <c r="M390" s="63">
        <f t="shared" si="12"/>
        <v>8.6694706560000001E-2</v>
      </c>
      <c r="N390" s="7">
        <v>35885</v>
      </c>
      <c r="O390" s="6" t="b">
        <v>1</v>
      </c>
      <c r="P390" s="6" t="b">
        <v>0</v>
      </c>
      <c r="Q390" s="6" t="s">
        <v>24</v>
      </c>
    </row>
    <row r="391" spans="1:17" x14ac:dyDescent="0.25">
      <c r="A391" s="3">
        <v>2010</v>
      </c>
      <c r="B391" s="3">
        <v>4</v>
      </c>
      <c r="C391" s="4" t="s">
        <v>49</v>
      </c>
      <c r="D391" s="4" t="s">
        <v>29</v>
      </c>
      <c r="E391" s="4" t="s">
        <v>34</v>
      </c>
      <c r="F391" s="4" t="s">
        <v>36</v>
      </c>
      <c r="G391" s="11" t="s">
        <v>21</v>
      </c>
      <c r="H391" s="5">
        <v>48692.12</v>
      </c>
      <c r="I391" s="5">
        <v>23245.7</v>
      </c>
      <c r="J391" s="3" t="s">
        <v>22</v>
      </c>
      <c r="K391" s="3" t="s">
        <v>23</v>
      </c>
      <c r="L391" s="47">
        <f t="shared" si="13"/>
        <v>61221.363244799999</v>
      </c>
      <c r="M391" s="63">
        <f t="shared" si="12"/>
        <v>4.5301220160000009E-2</v>
      </c>
      <c r="N391" s="7">
        <v>33970</v>
      </c>
      <c r="O391" s="6" t="b">
        <v>1</v>
      </c>
      <c r="P391" s="6" t="b">
        <v>0</v>
      </c>
      <c r="Q391" s="6" t="s">
        <v>24</v>
      </c>
    </row>
    <row r="392" spans="1:17" x14ac:dyDescent="0.25">
      <c r="A392" s="3">
        <v>2010</v>
      </c>
      <c r="B392" s="3">
        <v>4</v>
      </c>
      <c r="C392" s="4" t="s">
        <v>49</v>
      </c>
      <c r="D392" s="4" t="s">
        <v>29</v>
      </c>
      <c r="E392" s="4" t="s">
        <v>34</v>
      </c>
      <c r="F392" s="4" t="s">
        <v>35</v>
      </c>
      <c r="G392" s="11" t="s">
        <v>21</v>
      </c>
      <c r="H392" s="5">
        <v>52437.52</v>
      </c>
      <c r="I392" s="5">
        <v>23848</v>
      </c>
      <c r="J392" s="3" t="s">
        <v>22</v>
      </c>
      <c r="K392" s="3" t="s">
        <v>23</v>
      </c>
      <c r="L392" s="47">
        <f t="shared" si="13"/>
        <v>62807.619071999994</v>
      </c>
      <c r="M392" s="63">
        <f t="shared" si="12"/>
        <v>4.6474982400000003E-2</v>
      </c>
      <c r="N392" s="7">
        <v>33970</v>
      </c>
      <c r="O392" s="6" t="b">
        <v>1</v>
      </c>
      <c r="P392" s="6" t="b">
        <v>0</v>
      </c>
      <c r="Q392" s="6" t="s">
        <v>24</v>
      </c>
    </row>
    <row r="393" spans="1:17" x14ac:dyDescent="0.25">
      <c r="A393" s="3">
        <v>2010</v>
      </c>
      <c r="B393" s="3">
        <v>4</v>
      </c>
      <c r="C393" s="4" t="s">
        <v>49</v>
      </c>
      <c r="D393" s="4" t="s">
        <v>29</v>
      </c>
      <c r="E393" s="4" t="s">
        <v>34</v>
      </c>
      <c r="F393" s="4" t="s">
        <v>39</v>
      </c>
      <c r="G393" s="11" t="s">
        <v>21</v>
      </c>
      <c r="H393" s="5">
        <v>88783.47</v>
      </c>
      <c r="I393" s="5">
        <v>37514.1</v>
      </c>
      <c r="J393" s="3" t="s">
        <v>22</v>
      </c>
      <c r="K393" s="3" t="s">
        <v>23</v>
      </c>
      <c r="L393" s="47">
        <f t="shared" si="13"/>
        <v>98799.534662399994</v>
      </c>
      <c r="M393" s="63">
        <f t="shared" si="12"/>
        <v>7.310747808000001E-2</v>
      </c>
      <c r="N393" s="7">
        <v>33970</v>
      </c>
      <c r="O393" s="6" t="b">
        <v>1</v>
      </c>
      <c r="P393" s="6" t="b">
        <v>0</v>
      </c>
      <c r="Q393" s="6" t="s">
        <v>24</v>
      </c>
    </row>
    <row r="394" spans="1:17" x14ac:dyDescent="0.25">
      <c r="A394" s="3">
        <v>2010</v>
      </c>
      <c r="B394" s="3">
        <v>4</v>
      </c>
      <c r="C394" s="4" t="s">
        <v>49</v>
      </c>
      <c r="D394" s="4" t="s">
        <v>29</v>
      </c>
      <c r="E394" s="4" t="s">
        <v>34</v>
      </c>
      <c r="F394" s="4" t="s">
        <v>37</v>
      </c>
      <c r="G394" s="11" t="s">
        <v>21</v>
      </c>
      <c r="H394" s="5">
        <v>76403.625</v>
      </c>
      <c r="I394" s="5">
        <v>31161.8</v>
      </c>
      <c r="J394" s="3" t="s">
        <v>22</v>
      </c>
      <c r="K394" s="3" t="s">
        <v>23</v>
      </c>
      <c r="L394" s="47">
        <f t="shared" si="13"/>
        <v>82069.710835199992</v>
      </c>
      <c r="M394" s="63">
        <f t="shared" si="12"/>
        <v>6.0728115839999999E-2</v>
      </c>
      <c r="N394" s="7">
        <v>33970</v>
      </c>
      <c r="O394" s="6" t="b">
        <v>1</v>
      </c>
      <c r="P394" s="6" t="b">
        <v>0</v>
      </c>
      <c r="Q394" s="6" t="s">
        <v>24</v>
      </c>
    </row>
    <row r="395" spans="1:17" x14ac:dyDescent="0.25">
      <c r="A395" s="3">
        <v>2010</v>
      </c>
      <c r="B395" s="3">
        <v>4</v>
      </c>
      <c r="C395" s="4" t="s">
        <v>49</v>
      </c>
      <c r="D395" s="4" t="s">
        <v>59</v>
      </c>
      <c r="E395" s="4" t="s">
        <v>60</v>
      </c>
      <c r="F395" s="4"/>
      <c r="G395" s="11" t="s">
        <v>21</v>
      </c>
      <c r="H395" s="5">
        <v>128779.38739999999</v>
      </c>
      <c r="I395" s="5">
        <v>48936.167212</v>
      </c>
      <c r="J395" s="3" t="s">
        <v>22</v>
      </c>
      <c r="K395" s="3" t="s">
        <v>42</v>
      </c>
      <c r="L395" s="47">
        <f t="shared" si="13"/>
        <v>128881.42188422476</v>
      </c>
      <c r="M395" s="63">
        <f t="shared" si="12"/>
        <v>9.5366802662745609E-2</v>
      </c>
      <c r="N395" s="7">
        <v>40220</v>
      </c>
      <c r="O395" s="6" t="b">
        <v>1</v>
      </c>
      <c r="P395" s="6" t="b">
        <v>0</v>
      </c>
      <c r="Q395" s="6" t="s">
        <v>24</v>
      </c>
    </row>
    <row r="396" spans="1:17" x14ac:dyDescent="0.25">
      <c r="A396" s="3">
        <v>2010</v>
      </c>
      <c r="B396" s="3">
        <v>4</v>
      </c>
      <c r="C396" s="4" t="s">
        <v>49</v>
      </c>
      <c r="D396" s="4" t="s">
        <v>46</v>
      </c>
      <c r="E396" s="4" t="s">
        <v>47</v>
      </c>
      <c r="F396" s="4"/>
      <c r="G396" s="11" t="s">
        <v>21</v>
      </c>
      <c r="H396" s="5">
        <v>57087.14</v>
      </c>
      <c r="I396" s="5">
        <v>20551.3704</v>
      </c>
      <c r="J396" s="3" t="s">
        <v>22</v>
      </c>
      <c r="K396" s="3" t="s">
        <v>42</v>
      </c>
      <c r="L396" s="47">
        <f t="shared" si="13"/>
        <v>54125.404373145604</v>
      </c>
      <c r="M396" s="63">
        <f t="shared" si="12"/>
        <v>4.0050510635520002E-2</v>
      </c>
      <c r="N396" s="7">
        <v>34700</v>
      </c>
      <c r="O396" s="6" t="b">
        <v>1</v>
      </c>
      <c r="P396" s="6" t="b">
        <v>0</v>
      </c>
      <c r="Q396" s="6" t="s">
        <v>24</v>
      </c>
    </row>
    <row r="397" spans="1:17" x14ac:dyDescent="0.25">
      <c r="A397" s="3">
        <v>2010</v>
      </c>
      <c r="B397" s="3">
        <v>4</v>
      </c>
      <c r="C397" s="4" t="s">
        <v>49</v>
      </c>
      <c r="D397" s="4" t="s">
        <v>46</v>
      </c>
      <c r="E397" s="4" t="s">
        <v>48</v>
      </c>
      <c r="F397" s="4"/>
      <c r="G397" s="11" t="s">
        <v>21</v>
      </c>
      <c r="H397" s="5">
        <v>47895.82</v>
      </c>
      <c r="I397" s="5">
        <v>17242.495199999998</v>
      </c>
      <c r="J397" s="3" t="s">
        <v>22</v>
      </c>
      <c r="K397" s="3" t="s">
        <v>42</v>
      </c>
      <c r="L397" s="47">
        <f t="shared" si="13"/>
        <v>45410.938878412788</v>
      </c>
      <c r="M397" s="63">
        <f t="shared" si="12"/>
        <v>3.3602174645759993E-2</v>
      </c>
      <c r="N397" s="7">
        <v>35065</v>
      </c>
      <c r="O397" s="6" t="b">
        <v>1</v>
      </c>
      <c r="P397" s="6" t="b">
        <v>0</v>
      </c>
      <c r="Q397" s="6" t="s">
        <v>24</v>
      </c>
    </row>
    <row r="398" spans="1:17" x14ac:dyDescent="0.25">
      <c r="A398" s="3">
        <v>2010</v>
      </c>
      <c r="B398" s="3">
        <v>4</v>
      </c>
      <c r="C398" s="4" t="s">
        <v>49</v>
      </c>
      <c r="D398" s="4" t="s">
        <v>46</v>
      </c>
      <c r="E398" s="4" t="s">
        <v>58</v>
      </c>
      <c r="F398" s="4"/>
      <c r="G398" s="11" t="s">
        <v>21</v>
      </c>
      <c r="H398" s="5">
        <v>75233.114000000001</v>
      </c>
      <c r="I398" s="5">
        <v>26331.589899999999</v>
      </c>
      <c r="J398" s="3" t="s">
        <v>22</v>
      </c>
      <c r="K398" s="3" t="s">
        <v>42</v>
      </c>
      <c r="L398" s="47">
        <f t="shared" si="13"/>
        <v>69348.560382393596</v>
      </c>
      <c r="M398" s="63">
        <f t="shared" si="12"/>
        <v>5.1315002397120002E-2</v>
      </c>
      <c r="N398" s="7">
        <v>39814</v>
      </c>
      <c r="O398" s="6" t="b">
        <v>1</v>
      </c>
      <c r="P398" s="6" t="b">
        <v>0</v>
      </c>
      <c r="Q398" s="6" t="s">
        <v>24</v>
      </c>
    </row>
    <row r="399" spans="1:17" x14ac:dyDescent="0.25">
      <c r="A399" s="3">
        <v>2010</v>
      </c>
      <c r="B399" s="3">
        <v>4</v>
      </c>
      <c r="C399" s="4" t="s">
        <v>49</v>
      </c>
      <c r="D399" s="4" t="s">
        <v>46</v>
      </c>
      <c r="E399" s="4" t="s">
        <v>61</v>
      </c>
      <c r="F399" s="4"/>
      <c r="G399" s="11" t="s">
        <v>21</v>
      </c>
      <c r="H399" s="5">
        <v>59710.887000000002</v>
      </c>
      <c r="I399" s="5">
        <v>20898.810450000001</v>
      </c>
      <c r="J399" s="3" t="s">
        <v>22</v>
      </c>
      <c r="K399" s="3" t="s">
        <v>42</v>
      </c>
      <c r="L399" s="47">
        <f t="shared" si="13"/>
        <v>55040.444724988796</v>
      </c>
      <c r="M399" s="63">
        <f t="shared" si="12"/>
        <v>4.0727601804960004E-2</v>
      </c>
      <c r="N399" s="7">
        <v>40179</v>
      </c>
      <c r="O399" s="6" t="b">
        <v>1</v>
      </c>
      <c r="P399" s="6" t="b">
        <v>0</v>
      </c>
      <c r="Q399" s="6" t="s">
        <v>24</v>
      </c>
    </row>
    <row r="400" spans="1:17" x14ac:dyDescent="0.25">
      <c r="A400" s="3">
        <v>2010</v>
      </c>
      <c r="B400" s="3">
        <v>5</v>
      </c>
      <c r="C400" s="4" t="s">
        <v>50</v>
      </c>
      <c r="D400" s="4" t="s">
        <v>18</v>
      </c>
      <c r="E400" s="4" t="s">
        <v>19</v>
      </c>
      <c r="F400" s="4" t="s">
        <v>25</v>
      </c>
      <c r="G400" s="11" t="s">
        <v>21</v>
      </c>
      <c r="H400" s="5">
        <v>95228.135999999999</v>
      </c>
      <c r="I400" s="5">
        <v>35698.400000000001</v>
      </c>
      <c r="J400" s="3" t="s">
        <v>22</v>
      </c>
      <c r="K400" s="3" t="s">
        <v>23</v>
      </c>
      <c r="L400" s="47">
        <f t="shared" si="13"/>
        <v>94017.590937600005</v>
      </c>
      <c r="M400" s="63">
        <f t="shared" si="12"/>
        <v>6.9569041920000019E-2</v>
      </c>
      <c r="N400" s="7">
        <v>35527</v>
      </c>
      <c r="O400" s="6" t="b">
        <v>1</v>
      </c>
      <c r="P400" s="6" t="b">
        <v>0</v>
      </c>
      <c r="Q400" s="6" t="s">
        <v>24</v>
      </c>
    </row>
    <row r="401" spans="1:17" x14ac:dyDescent="0.25">
      <c r="A401" s="3">
        <v>2010</v>
      </c>
      <c r="B401" s="3">
        <v>5</v>
      </c>
      <c r="C401" s="4" t="s">
        <v>50</v>
      </c>
      <c r="D401" s="4" t="s">
        <v>18</v>
      </c>
      <c r="E401" s="4" t="s">
        <v>19</v>
      </c>
      <c r="F401" s="4" t="s">
        <v>20</v>
      </c>
      <c r="G401" s="11" t="s">
        <v>21</v>
      </c>
      <c r="H401" s="5">
        <v>100741.0748</v>
      </c>
      <c r="I401" s="5">
        <v>37396.1</v>
      </c>
      <c r="J401" s="3" t="s">
        <v>22</v>
      </c>
      <c r="K401" s="3" t="s">
        <v>23</v>
      </c>
      <c r="L401" s="47">
        <f t="shared" si="13"/>
        <v>98488.762310399994</v>
      </c>
      <c r="M401" s="63">
        <f t="shared" si="12"/>
        <v>7.2877519680000002E-2</v>
      </c>
      <c r="N401" s="7">
        <v>35527</v>
      </c>
      <c r="O401" s="6" t="b">
        <v>1</v>
      </c>
      <c r="P401" s="6" t="b">
        <v>0</v>
      </c>
      <c r="Q401" s="6" t="s">
        <v>24</v>
      </c>
    </row>
    <row r="402" spans="1:17" x14ac:dyDescent="0.25">
      <c r="A402" s="3">
        <v>2010</v>
      </c>
      <c r="B402" s="3">
        <v>5</v>
      </c>
      <c r="C402" s="4" t="s">
        <v>50</v>
      </c>
      <c r="D402" s="4" t="s">
        <v>18</v>
      </c>
      <c r="E402" s="4" t="s">
        <v>41</v>
      </c>
      <c r="F402" s="4"/>
      <c r="G402" s="11" t="s">
        <v>21</v>
      </c>
      <c r="H402" s="5">
        <v>77386.994999999995</v>
      </c>
      <c r="I402" s="5">
        <v>32115.602924999996</v>
      </c>
      <c r="J402" s="3" t="s">
        <v>22</v>
      </c>
      <c r="K402" s="3" t="s">
        <v>42</v>
      </c>
      <c r="L402" s="47">
        <f t="shared" si="13"/>
        <v>84581.707261867181</v>
      </c>
      <c r="M402" s="63">
        <f t="shared" si="12"/>
        <v>6.2586886980239995E-2</v>
      </c>
      <c r="N402" s="7">
        <v>23377</v>
      </c>
      <c r="O402" s="6" t="b">
        <v>1</v>
      </c>
      <c r="P402" s="6" t="b">
        <v>0</v>
      </c>
      <c r="Q402" s="6" t="s">
        <v>24</v>
      </c>
    </row>
    <row r="403" spans="1:17" x14ac:dyDescent="0.25">
      <c r="A403" s="3">
        <v>2010</v>
      </c>
      <c r="B403" s="3">
        <v>5</v>
      </c>
      <c r="C403" s="4" t="s">
        <v>50</v>
      </c>
      <c r="D403" s="4" t="s">
        <v>18</v>
      </c>
      <c r="E403" s="4" t="s">
        <v>43</v>
      </c>
      <c r="F403" s="4"/>
      <c r="G403" s="11" t="s">
        <v>21</v>
      </c>
      <c r="H403" s="5">
        <v>143030.448</v>
      </c>
      <c r="I403" s="5">
        <v>56783.087856000006</v>
      </c>
      <c r="J403" s="3" t="s">
        <v>22</v>
      </c>
      <c r="K403" s="3" t="s">
        <v>42</v>
      </c>
      <c r="L403" s="47">
        <f t="shared" si="13"/>
        <v>149547.5742951844</v>
      </c>
      <c r="M403" s="63">
        <f t="shared" si="12"/>
        <v>0.11065888161377282</v>
      </c>
      <c r="N403" s="7">
        <v>28126</v>
      </c>
      <c r="O403" s="6" t="b">
        <v>1</v>
      </c>
      <c r="P403" s="6" t="b">
        <v>0</v>
      </c>
      <c r="Q403" s="6" t="s">
        <v>24</v>
      </c>
    </row>
    <row r="404" spans="1:17" x14ac:dyDescent="0.25">
      <c r="A404" s="3">
        <v>2010</v>
      </c>
      <c r="B404" s="3">
        <v>5</v>
      </c>
      <c r="C404" s="4" t="s">
        <v>50</v>
      </c>
      <c r="D404" s="4" t="s">
        <v>26</v>
      </c>
      <c r="E404" s="4" t="s">
        <v>27</v>
      </c>
      <c r="F404" s="4" t="s">
        <v>28</v>
      </c>
      <c r="G404" s="11" t="s">
        <v>21</v>
      </c>
      <c r="H404" s="5">
        <v>81511.365999999995</v>
      </c>
      <c r="I404" s="5">
        <v>34212.300000000003</v>
      </c>
      <c r="J404" s="3" t="s">
        <v>22</v>
      </c>
      <c r="K404" s="3" t="s">
        <v>23</v>
      </c>
      <c r="L404" s="47">
        <f t="shared" si="13"/>
        <v>90103.702867200001</v>
      </c>
      <c r="M404" s="63">
        <f t="shared" si="12"/>
        <v>6.6672930240000011E-2</v>
      </c>
      <c r="N404" s="7">
        <v>34700</v>
      </c>
      <c r="O404" s="6" t="b">
        <v>1</v>
      </c>
      <c r="P404" s="6" t="b">
        <v>0</v>
      </c>
      <c r="Q404" s="6" t="s">
        <v>24</v>
      </c>
    </row>
    <row r="405" spans="1:17" x14ac:dyDescent="0.25">
      <c r="A405" s="3">
        <v>2010</v>
      </c>
      <c r="B405" s="3">
        <v>5</v>
      </c>
      <c r="C405" s="4" t="s">
        <v>50</v>
      </c>
      <c r="D405" s="4" t="s">
        <v>29</v>
      </c>
      <c r="E405" s="4" t="s">
        <v>30</v>
      </c>
      <c r="F405" s="4" t="s">
        <v>33</v>
      </c>
      <c r="G405" s="11" t="s">
        <v>32</v>
      </c>
      <c r="H405" s="5">
        <v>108931</v>
      </c>
      <c r="I405" s="5">
        <v>44214.3</v>
      </c>
      <c r="J405" s="3" t="s">
        <v>22</v>
      </c>
      <c r="K405" s="3" t="s">
        <v>23</v>
      </c>
      <c r="L405" s="47">
        <f t="shared" si="13"/>
        <v>116445.6101952</v>
      </c>
      <c r="M405" s="63">
        <f t="shared" si="12"/>
        <v>8.6164827840000013E-2</v>
      </c>
      <c r="N405" s="7">
        <v>35885</v>
      </c>
      <c r="O405" s="6" t="b">
        <v>1</v>
      </c>
      <c r="P405" s="6" t="b">
        <v>0</v>
      </c>
      <c r="Q405" s="6" t="s">
        <v>24</v>
      </c>
    </row>
    <row r="406" spans="1:17" x14ac:dyDescent="0.25">
      <c r="A406" s="3">
        <v>2010</v>
      </c>
      <c r="B406" s="3">
        <v>5</v>
      </c>
      <c r="C406" s="4" t="s">
        <v>50</v>
      </c>
      <c r="D406" s="4" t="s">
        <v>29</v>
      </c>
      <c r="E406" s="4" t="s">
        <v>30</v>
      </c>
      <c r="F406" s="4" t="s">
        <v>31</v>
      </c>
      <c r="G406" s="11" t="s">
        <v>32</v>
      </c>
      <c r="H406" s="5">
        <v>107723</v>
      </c>
      <c r="I406" s="5">
        <v>41944.800000000003</v>
      </c>
      <c r="J406" s="3" t="s">
        <v>22</v>
      </c>
      <c r="K406" s="3" t="s">
        <v>23</v>
      </c>
      <c r="L406" s="47">
        <f t="shared" si="13"/>
        <v>110468.50974719999</v>
      </c>
      <c r="M406" s="63">
        <f t="shared" si="12"/>
        <v>8.1742026240000015E-2</v>
      </c>
      <c r="N406" s="7">
        <v>35885</v>
      </c>
      <c r="O406" s="6" t="b">
        <v>1</v>
      </c>
      <c r="P406" s="6" t="b">
        <v>0</v>
      </c>
      <c r="Q406" s="6" t="s">
        <v>24</v>
      </c>
    </row>
    <row r="407" spans="1:17" x14ac:dyDescent="0.25">
      <c r="A407" s="3">
        <v>2010</v>
      </c>
      <c r="B407" s="3">
        <v>5</v>
      </c>
      <c r="C407" s="4" t="s">
        <v>50</v>
      </c>
      <c r="D407" s="4" t="s">
        <v>29</v>
      </c>
      <c r="E407" s="4" t="s">
        <v>34</v>
      </c>
      <c r="F407" s="4" t="s">
        <v>36</v>
      </c>
      <c r="G407" s="11" t="s">
        <v>21</v>
      </c>
      <c r="H407" s="5">
        <v>47218.36</v>
      </c>
      <c r="I407" s="5">
        <v>22544.9</v>
      </c>
      <c r="J407" s="3" t="s">
        <v>22</v>
      </c>
      <c r="K407" s="3" t="s">
        <v>23</v>
      </c>
      <c r="L407" s="47">
        <f t="shared" si="13"/>
        <v>59375.691513600003</v>
      </c>
      <c r="M407" s="63">
        <f t="shared" si="12"/>
        <v>4.3935501120000005E-2</v>
      </c>
      <c r="N407" s="7">
        <v>33970</v>
      </c>
      <c r="O407" s="6" t="b">
        <v>1</v>
      </c>
      <c r="P407" s="6" t="b">
        <v>0</v>
      </c>
      <c r="Q407" s="6" t="s">
        <v>24</v>
      </c>
    </row>
    <row r="408" spans="1:17" x14ac:dyDescent="0.25">
      <c r="A408" s="3">
        <v>2010</v>
      </c>
      <c r="B408" s="3">
        <v>5</v>
      </c>
      <c r="C408" s="4" t="s">
        <v>50</v>
      </c>
      <c r="D408" s="4" t="s">
        <v>29</v>
      </c>
      <c r="E408" s="4" t="s">
        <v>34</v>
      </c>
      <c r="F408" s="4" t="s">
        <v>35</v>
      </c>
      <c r="G408" s="11" t="s">
        <v>21</v>
      </c>
      <c r="H408" s="5">
        <v>51100.44</v>
      </c>
      <c r="I408" s="5">
        <v>23198.7</v>
      </c>
      <c r="J408" s="3" t="s">
        <v>22</v>
      </c>
      <c r="K408" s="3" t="s">
        <v>23</v>
      </c>
      <c r="L408" s="47">
        <f t="shared" si="13"/>
        <v>61097.581036799995</v>
      </c>
      <c r="M408" s="63">
        <f t="shared" si="12"/>
        <v>4.5209626560000001E-2</v>
      </c>
      <c r="N408" s="7">
        <v>33970</v>
      </c>
      <c r="O408" s="6" t="b">
        <v>1</v>
      </c>
      <c r="P408" s="6" t="b">
        <v>0</v>
      </c>
      <c r="Q408" s="6" t="s">
        <v>24</v>
      </c>
    </row>
    <row r="409" spans="1:17" x14ac:dyDescent="0.25">
      <c r="A409" s="3">
        <v>2010</v>
      </c>
      <c r="B409" s="3">
        <v>5</v>
      </c>
      <c r="C409" s="4" t="s">
        <v>50</v>
      </c>
      <c r="D409" s="4" t="s">
        <v>29</v>
      </c>
      <c r="E409" s="4" t="s">
        <v>34</v>
      </c>
      <c r="F409" s="4" t="s">
        <v>37</v>
      </c>
      <c r="G409" s="11" t="s">
        <v>21</v>
      </c>
      <c r="H409" s="5">
        <v>72449.054999999993</v>
      </c>
      <c r="I409" s="5">
        <v>29592.400000000001</v>
      </c>
      <c r="J409" s="3" t="s">
        <v>22</v>
      </c>
      <c r="K409" s="3" t="s">
        <v>23</v>
      </c>
      <c r="L409" s="47">
        <f t="shared" si="13"/>
        <v>77936.438553600005</v>
      </c>
      <c r="M409" s="63">
        <f t="shared" si="12"/>
        <v>5.766966912000001E-2</v>
      </c>
      <c r="N409" s="7">
        <v>33970</v>
      </c>
      <c r="O409" s="6" t="b">
        <v>1</v>
      </c>
      <c r="P409" s="6" t="b">
        <v>0</v>
      </c>
      <c r="Q409" s="6" t="s">
        <v>24</v>
      </c>
    </row>
    <row r="410" spans="1:17" x14ac:dyDescent="0.25">
      <c r="A410" s="3">
        <v>2010</v>
      </c>
      <c r="B410" s="3">
        <v>5</v>
      </c>
      <c r="C410" s="4" t="s">
        <v>50</v>
      </c>
      <c r="D410" s="4" t="s">
        <v>29</v>
      </c>
      <c r="E410" s="4" t="s">
        <v>34</v>
      </c>
      <c r="F410" s="4" t="s">
        <v>39</v>
      </c>
      <c r="G410" s="11" t="s">
        <v>21</v>
      </c>
      <c r="H410" s="5">
        <v>89209.61</v>
      </c>
      <c r="I410" s="5">
        <v>37711.1</v>
      </c>
      <c r="J410" s="3" t="s">
        <v>22</v>
      </c>
      <c r="K410" s="3" t="s">
        <v>23</v>
      </c>
      <c r="L410" s="47">
        <f t="shared" si="13"/>
        <v>99318.366470399982</v>
      </c>
      <c r="M410" s="63">
        <f t="shared" si="12"/>
        <v>7.349139167999999E-2</v>
      </c>
      <c r="N410" s="7">
        <v>33970</v>
      </c>
      <c r="O410" s="6" t="b">
        <v>1</v>
      </c>
      <c r="P410" s="6" t="b">
        <v>0</v>
      </c>
      <c r="Q410" s="6" t="s">
        <v>24</v>
      </c>
    </row>
    <row r="411" spans="1:17" x14ac:dyDescent="0.25">
      <c r="A411" s="3">
        <v>2010</v>
      </c>
      <c r="B411" s="3">
        <v>5</v>
      </c>
      <c r="C411" s="4" t="s">
        <v>50</v>
      </c>
      <c r="D411" s="4" t="s">
        <v>59</v>
      </c>
      <c r="E411" s="4" t="s">
        <v>60</v>
      </c>
      <c r="F411" s="4"/>
      <c r="G411" s="11" t="s">
        <v>21</v>
      </c>
      <c r="H411" s="5">
        <v>168271.5742</v>
      </c>
      <c r="I411" s="5">
        <v>63943.198196000005</v>
      </c>
      <c r="J411" s="3" t="s">
        <v>22</v>
      </c>
      <c r="K411" s="3" t="s">
        <v>42</v>
      </c>
      <c r="L411" s="47">
        <f t="shared" si="13"/>
        <v>168404.89913367014</v>
      </c>
      <c r="M411" s="63">
        <f t="shared" si="12"/>
        <v>0.12461250464436484</v>
      </c>
      <c r="N411" s="7">
        <v>40220</v>
      </c>
      <c r="O411" s="6" t="b">
        <v>1</v>
      </c>
      <c r="P411" s="6" t="b">
        <v>0</v>
      </c>
      <c r="Q411" s="6" t="s">
        <v>24</v>
      </c>
    </row>
    <row r="412" spans="1:17" x14ac:dyDescent="0.25">
      <c r="A412" s="3">
        <v>2010</v>
      </c>
      <c r="B412" s="3">
        <v>5</v>
      </c>
      <c r="C412" s="4" t="s">
        <v>50</v>
      </c>
      <c r="D412" s="4" t="s">
        <v>46</v>
      </c>
      <c r="E412" s="4" t="s">
        <v>47</v>
      </c>
      <c r="F412" s="4"/>
      <c r="G412" s="11" t="s">
        <v>21</v>
      </c>
      <c r="H412" s="5">
        <v>100542.39999999999</v>
      </c>
      <c r="I412" s="5">
        <v>36195.263999999996</v>
      </c>
      <c r="J412" s="3" t="s">
        <v>22</v>
      </c>
      <c r="K412" s="3" t="s">
        <v>42</v>
      </c>
      <c r="L412" s="47">
        <f t="shared" si="13"/>
        <v>95326.163767295991</v>
      </c>
      <c r="M412" s="63">
        <f t="shared" si="12"/>
        <v>7.0537330483200003E-2</v>
      </c>
      <c r="N412" s="7">
        <v>34700</v>
      </c>
      <c r="O412" s="6" t="b">
        <v>1</v>
      </c>
      <c r="P412" s="6" t="b">
        <v>0</v>
      </c>
      <c r="Q412" s="6" t="s">
        <v>24</v>
      </c>
    </row>
    <row r="413" spans="1:17" x14ac:dyDescent="0.25">
      <c r="A413" s="3">
        <v>2010</v>
      </c>
      <c r="B413" s="3">
        <v>5</v>
      </c>
      <c r="C413" s="4" t="s">
        <v>50</v>
      </c>
      <c r="D413" s="4" t="s">
        <v>46</v>
      </c>
      <c r="E413" s="4" t="s">
        <v>48</v>
      </c>
      <c r="F413" s="4"/>
      <c r="G413" s="11" t="s">
        <v>21</v>
      </c>
      <c r="H413" s="5">
        <v>104389.81999999999</v>
      </c>
      <c r="I413" s="5">
        <v>37580.335199999994</v>
      </c>
      <c r="J413" s="3" t="s">
        <v>22</v>
      </c>
      <c r="K413" s="3" t="s">
        <v>42</v>
      </c>
      <c r="L413" s="47">
        <f t="shared" si="13"/>
        <v>98973.975924172773</v>
      </c>
      <c r="M413" s="63">
        <f t="shared" si="12"/>
        <v>7.323655723776E-2</v>
      </c>
      <c r="N413" s="7">
        <v>35065</v>
      </c>
      <c r="O413" s="6" t="b">
        <v>1</v>
      </c>
      <c r="P413" s="6" t="b">
        <v>0</v>
      </c>
      <c r="Q413" s="6" t="s">
        <v>24</v>
      </c>
    </row>
    <row r="414" spans="1:17" x14ac:dyDescent="0.25">
      <c r="A414" s="3">
        <v>2010</v>
      </c>
      <c r="B414" s="3">
        <v>5</v>
      </c>
      <c r="C414" s="4" t="s">
        <v>50</v>
      </c>
      <c r="D414" s="4" t="s">
        <v>46</v>
      </c>
      <c r="E414" s="4" t="s">
        <v>58</v>
      </c>
      <c r="F414" s="4"/>
      <c r="G414" s="11" t="s">
        <v>21</v>
      </c>
      <c r="H414" s="5">
        <v>97959.906000000003</v>
      </c>
      <c r="I414" s="5">
        <v>34285.967100000002</v>
      </c>
      <c r="J414" s="3" t="s">
        <v>22</v>
      </c>
      <c r="K414" s="3" t="s">
        <v>42</v>
      </c>
      <c r="L414" s="47">
        <f t="shared" si="13"/>
        <v>90297.717256454402</v>
      </c>
      <c r="M414" s="63">
        <f t="shared" si="12"/>
        <v>6.6816492684480006E-2</v>
      </c>
      <c r="N414" s="7">
        <v>39814</v>
      </c>
      <c r="O414" s="6" t="b">
        <v>1</v>
      </c>
      <c r="P414" s="6" t="b">
        <v>0</v>
      </c>
      <c r="Q414" s="6" t="s">
        <v>24</v>
      </c>
    </row>
    <row r="415" spans="1:17" x14ac:dyDescent="0.25">
      <c r="A415" s="3">
        <v>2010</v>
      </c>
      <c r="B415" s="3">
        <v>5</v>
      </c>
      <c r="C415" s="4" t="s">
        <v>50</v>
      </c>
      <c r="D415" s="4" t="s">
        <v>46</v>
      </c>
      <c r="E415" s="4" t="s">
        <v>61</v>
      </c>
      <c r="F415" s="4"/>
      <c r="G415" s="11" t="s">
        <v>21</v>
      </c>
      <c r="H415" s="5">
        <v>98318.58</v>
      </c>
      <c r="I415" s="5">
        <v>34411.502999999997</v>
      </c>
      <c r="J415" s="3" t="s">
        <v>22</v>
      </c>
      <c r="K415" s="3" t="s">
        <v>42</v>
      </c>
      <c r="L415" s="47">
        <f t="shared" si="13"/>
        <v>90628.336636991982</v>
      </c>
      <c r="M415" s="63">
        <f t="shared" si="12"/>
        <v>6.7061137046399988E-2</v>
      </c>
      <c r="N415" s="7">
        <v>40179</v>
      </c>
      <c r="O415" s="6" t="b">
        <v>1</v>
      </c>
      <c r="P415" s="6" t="b">
        <v>0</v>
      </c>
      <c r="Q415" s="6" t="s">
        <v>24</v>
      </c>
    </row>
    <row r="416" spans="1:17" x14ac:dyDescent="0.25">
      <c r="A416" s="3">
        <v>2010</v>
      </c>
      <c r="B416" s="3">
        <v>6</v>
      </c>
      <c r="C416" s="4" t="s">
        <v>51</v>
      </c>
      <c r="D416" s="4" t="s">
        <v>18</v>
      </c>
      <c r="E416" s="4" t="s">
        <v>19</v>
      </c>
      <c r="F416" s="4" t="s">
        <v>25</v>
      </c>
      <c r="G416" s="11" t="s">
        <v>21</v>
      </c>
      <c r="H416" s="5">
        <v>94885.111499999999</v>
      </c>
      <c r="I416" s="5">
        <v>35562.699999999997</v>
      </c>
      <c r="J416" s="3" t="s">
        <v>22</v>
      </c>
      <c r="K416" s="3" t="s">
        <v>23</v>
      </c>
      <c r="L416" s="47">
        <f t="shared" si="13"/>
        <v>93660.202732799982</v>
      </c>
      <c r="M416" s="63">
        <f t="shared" si="12"/>
        <v>6.9304589759999993E-2</v>
      </c>
      <c r="N416" s="7">
        <v>35527</v>
      </c>
      <c r="O416" s="6" t="b">
        <v>1</v>
      </c>
      <c r="P416" s="6" t="b">
        <v>0</v>
      </c>
      <c r="Q416" s="6" t="s">
        <v>24</v>
      </c>
    </row>
    <row r="417" spans="1:17" x14ac:dyDescent="0.25">
      <c r="A417" s="3">
        <v>2010</v>
      </c>
      <c r="B417" s="3">
        <v>6</v>
      </c>
      <c r="C417" s="4" t="s">
        <v>51</v>
      </c>
      <c r="D417" s="4" t="s">
        <v>18</v>
      </c>
      <c r="E417" s="4" t="s">
        <v>19</v>
      </c>
      <c r="F417" s="4" t="s">
        <v>20</v>
      </c>
      <c r="G417" s="11" t="s">
        <v>21</v>
      </c>
      <c r="H417" s="5">
        <v>97358.467300000004</v>
      </c>
      <c r="I417" s="5">
        <v>36140.199999999997</v>
      </c>
      <c r="J417" s="3" t="s">
        <v>22</v>
      </c>
      <c r="K417" s="3" t="s">
        <v>23</v>
      </c>
      <c r="L417" s="47">
        <f t="shared" si="13"/>
        <v>95181.143692799989</v>
      </c>
      <c r="M417" s="63">
        <f t="shared" si="12"/>
        <v>7.0430021760000003E-2</v>
      </c>
      <c r="N417" s="7">
        <v>35527</v>
      </c>
      <c r="O417" s="6" t="b">
        <v>1</v>
      </c>
      <c r="P417" s="6" t="b">
        <v>0</v>
      </c>
      <c r="Q417" s="6" t="s">
        <v>24</v>
      </c>
    </row>
    <row r="418" spans="1:17" x14ac:dyDescent="0.25">
      <c r="A418" s="3">
        <v>2010</v>
      </c>
      <c r="B418" s="3">
        <v>6</v>
      </c>
      <c r="C418" s="4" t="s">
        <v>51</v>
      </c>
      <c r="D418" s="4" t="s">
        <v>18</v>
      </c>
      <c r="E418" s="4" t="s">
        <v>41</v>
      </c>
      <c r="F418" s="4"/>
      <c r="G418" s="11" t="s">
        <v>21</v>
      </c>
      <c r="H418" s="5">
        <v>78365.069999999992</v>
      </c>
      <c r="I418" s="5">
        <v>32521.504049999996</v>
      </c>
      <c r="J418" s="3" t="s">
        <v>22</v>
      </c>
      <c r="K418" s="3" t="s">
        <v>42</v>
      </c>
      <c r="L418" s="47">
        <f t="shared" si="13"/>
        <v>85650.714442339187</v>
      </c>
      <c r="M418" s="63">
        <f t="shared" si="12"/>
        <v>6.3377907092640004E-2</v>
      </c>
      <c r="N418" s="7">
        <v>23377</v>
      </c>
      <c r="O418" s="6" t="b">
        <v>1</v>
      </c>
      <c r="P418" s="6" t="b">
        <v>0</v>
      </c>
      <c r="Q418" s="6" t="s">
        <v>24</v>
      </c>
    </row>
    <row r="419" spans="1:17" x14ac:dyDescent="0.25">
      <c r="A419" s="3">
        <v>2010</v>
      </c>
      <c r="B419" s="3">
        <v>6</v>
      </c>
      <c r="C419" s="4" t="s">
        <v>51</v>
      </c>
      <c r="D419" s="4" t="s">
        <v>18</v>
      </c>
      <c r="E419" s="4" t="s">
        <v>43</v>
      </c>
      <c r="F419" s="4"/>
      <c r="G419" s="11" t="s">
        <v>21</v>
      </c>
      <c r="H419" s="5">
        <v>121457.76</v>
      </c>
      <c r="I419" s="5">
        <v>48218.73072</v>
      </c>
      <c r="J419" s="3" t="s">
        <v>22</v>
      </c>
      <c r="K419" s="3" t="s">
        <v>42</v>
      </c>
      <c r="L419" s="47">
        <f t="shared" si="13"/>
        <v>126991.93522295807</v>
      </c>
      <c r="M419" s="63">
        <f t="shared" si="12"/>
        <v>9.3968662427136015E-2</v>
      </c>
      <c r="N419" s="7">
        <v>28126</v>
      </c>
      <c r="O419" s="6" t="b">
        <v>1</v>
      </c>
      <c r="P419" s="6" t="b">
        <v>0</v>
      </c>
      <c r="Q419" s="6" t="s">
        <v>24</v>
      </c>
    </row>
    <row r="420" spans="1:17" x14ac:dyDescent="0.25">
      <c r="A420" s="3">
        <v>2010</v>
      </c>
      <c r="B420" s="3">
        <v>6</v>
      </c>
      <c r="C420" s="4" t="s">
        <v>51</v>
      </c>
      <c r="D420" s="4" t="s">
        <v>26</v>
      </c>
      <c r="E420" s="4" t="s">
        <v>27</v>
      </c>
      <c r="F420" s="4" t="s">
        <v>28</v>
      </c>
      <c r="G420" s="11" t="s">
        <v>21</v>
      </c>
      <c r="H420" s="5">
        <v>101708.788</v>
      </c>
      <c r="I420" s="5">
        <v>42638.3</v>
      </c>
      <c r="J420" s="3" t="s">
        <v>22</v>
      </c>
      <c r="K420" s="3" t="s">
        <v>23</v>
      </c>
      <c r="L420" s="47">
        <f t="shared" si="13"/>
        <v>112294.95573120001</v>
      </c>
      <c r="M420" s="63">
        <f t="shared" si="12"/>
        <v>8.3093519040000022E-2</v>
      </c>
      <c r="N420" s="7">
        <v>34700</v>
      </c>
      <c r="O420" s="6" t="b">
        <v>1</v>
      </c>
      <c r="P420" s="6" t="b">
        <v>0</v>
      </c>
      <c r="Q420" s="6" t="s">
        <v>24</v>
      </c>
    </row>
    <row r="421" spans="1:17" x14ac:dyDescent="0.25">
      <c r="A421" s="3">
        <v>2010</v>
      </c>
      <c r="B421" s="3">
        <v>6</v>
      </c>
      <c r="C421" s="4" t="s">
        <v>51</v>
      </c>
      <c r="D421" s="4" t="s">
        <v>29</v>
      </c>
      <c r="E421" s="4" t="s">
        <v>30</v>
      </c>
      <c r="F421" s="4" t="s">
        <v>31</v>
      </c>
      <c r="G421" s="11" t="s">
        <v>32</v>
      </c>
      <c r="H421" s="5">
        <v>108361</v>
      </c>
      <c r="I421" s="5">
        <v>42203.199999999997</v>
      </c>
      <c r="J421" s="3" t="s">
        <v>22</v>
      </c>
      <c r="K421" s="3" t="s">
        <v>23</v>
      </c>
      <c r="L421" s="47">
        <f t="shared" si="13"/>
        <v>111149.04852479999</v>
      </c>
      <c r="M421" s="63">
        <f t="shared" si="12"/>
        <v>8.2245596160000004E-2</v>
      </c>
      <c r="N421" s="7">
        <v>35885</v>
      </c>
      <c r="O421" s="6" t="b">
        <v>1</v>
      </c>
      <c r="P421" s="6" t="b">
        <v>0</v>
      </c>
      <c r="Q421" s="6" t="s">
        <v>24</v>
      </c>
    </row>
    <row r="422" spans="1:17" x14ac:dyDescent="0.25">
      <c r="A422" s="3">
        <v>2010</v>
      </c>
      <c r="B422" s="3">
        <v>6</v>
      </c>
      <c r="C422" s="4" t="s">
        <v>51</v>
      </c>
      <c r="D422" s="4" t="s">
        <v>29</v>
      </c>
      <c r="E422" s="4" t="s">
        <v>30</v>
      </c>
      <c r="F422" s="4" t="s">
        <v>33</v>
      </c>
      <c r="G422" s="11" t="s">
        <v>32</v>
      </c>
      <c r="H422" s="5">
        <v>101421</v>
      </c>
      <c r="I422" s="5">
        <v>41173.9</v>
      </c>
      <c r="J422" s="3" t="s">
        <v>22</v>
      </c>
      <c r="K422" s="3" t="s">
        <v>23</v>
      </c>
      <c r="L422" s="47">
        <f t="shared" si="13"/>
        <v>108438.2181696</v>
      </c>
      <c r="M422" s="63">
        <f t="shared" si="12"/>
        <v>8.0239696320000026E-2</v>
      </c>
      <c r="N422" s="7">
        <v>35885</v>
      </c>
      <c r="O422" s="6" t="b">
        <v>1</v>
      </c>
      <c r="P422" s="6" t="b">
        <v>0</v>
      </c>
      <c r="Q422" s="6" t="s">
        <v>24</v>
      </c>
    </row>
    <row r="423" spans="1:17" x14ac:dyDescent="0.25">
      <c r="A423" s="3">
        <v>2010</v>
      </c>
      <c r="B423" s="3">
        <v>6</v>
      </c>
      <c r="C423" s="4" t="s">
        <v>51</v>
      </c>
      <c r="D423" s="4" t="s">
        <v>29</v>
      </c>
      <c r="E423" s="4" t="s">
        <v>34</v>
      </c>
      <c r="F423" s="4" t="s">
        <v>36</v>
      </c>
      <c r="G423" s="11" t="s">
        <v>21</v>
      </c>
      <c r="H423" s="5">
        <v>51808.92</v>
      </c>
      <c r="I423" s="5">
        <v>24726</v>
      </c>
      <c r="J423" s="3" t="s">
        <v>22</v>
      </c>
      <c r="K423" s="3" t="s">
        <v>23</v>
      </c>
      <c r="L423" s="47">
        <f t="shared" si="13"/>
        <v>65119.976063999995</v>
      </c>
      <c r="M423" s="63">
        <f t="shared" si="12"/>
        <v>4.8186028800000003E-2</v>
      </c>
      <c r="N423" s="7">
        <v>33970</v>
      </c>
      <c r="O423" s="6" t="b">
        <v>1</v>
      </c>
      <c r="P423" s="6" t="b">
        <v>0</v>
      </c>
      <c r="Q423" s="6" t="s">
        <v>24</v>
      </c>
    </row>
    <row r="424" spans="1:17" x14ac:dyDescent="0.25">
      <c r="A424" s="3">
        <v>2010</v>
      </c>
      <c r="B424" s="3">
        <v>6</v>
      </c>
      <c r="C424" s="4" t="s">
        <v>51</v>
      </c>
      <c r="D424" s="4" t="s">
        <v>29</v>
      </c>
      <c r="E424" s="4" t="s">
        <v>34</v>
      </c>
      <c r="F424" s="4" t="s">
        <v>35</v>
      </c>
      <c r="G424" s="11" t="s">
        <v>21</v>
      </c>
      <c r="H424" s="5">
        <v>55549.84</v>
      </c>
      <c r="I424" s="5">
        <v>25304.2</v>
      </c>
      <c r="J424" s="3" t="s">
        <v>22</v>
      </c>
      <c r="K424" s="3" t="s">
        <v>23</v>
      </c>
      <c r="L424" s="47">
        <f t="shared" si="13"/>
        <v>66642.760588799996</v>
      </c>
      <c r="M424" s="63">
        <f t="shared" si="12"/>
        <v>4.9312824960000008E-2</v>
      </c>
      <c r="N424" s="7">
        <v>33970</v>
      </c>
      <c r="O424" s="6" t="b">
        <v>1</v>
      </c>
      <c r="P424" s="6" t="b">
        <v>0</v>
      </c>
      <c r="Q424" s="6" t="s">
        <v>24</v>
      </c>
    </row>
    <row r="425" spans="1:17" x14ac:dyDescent="0.25">
      <c r="A425" s="3">
        <v>2010</v>
      </c>
      <c r="B425" s="3">
        <v>6</v>
      </c>
      <c r="C425" s="4" t="s">
        <v>51</v>
      </c>
      <c r="D425" s="4" t="s">
        <v>29</v>
      </c>
      <c r="E425" s="4" t="s">
        <v>34</v>
      </c>
      <c r="F425" s="4" t="s">
        <v>37</v>
      </c>
      <c r="G425" s="11" t="s">
        <v>21</v>
      </c>
      <c r="H425" s="5">
        <v>79517.820000000007</v>
      </c>
      <c r="I425" s="5">
        <v>32392.7</v>
      </c>
      <c r="J425" s="3" t="s">
        <v>22</v>
      </c>
      <c r="K425" s="3" t="s">
        <v>23</v>
      </c>
      <c r="L425" s="47">
        <f t="shared" si="13"/>
        <v>85311.487852799997</v>
      </c>
      <c r="M425" s="63">
        <f t="shared" si="12"/>
        <v>6.3126893760000011E-2</v>
      </c>
      <c r="N425" s="7">
        <v>33970</v>
      </c>
      <c r="O425" s="6" t="b">
        <v>1</v>
      </c>
      <c r="P425" s="6" t="b">
        <v>0</v>
      </c>
      <c r="Q425" s="6" t="s">
        <v>24</v>
      </c>
    </row>
    <row r="426" spans="1:17" x14ac:dyDescent="0.25">
      <c r="A426" s="3">
        <v>2010</v>
      </c>
      <c r="B426" s="3">
        <v>6</v>
      </c>
      <c r="C426" s="4" t="s">
        <v>51</v>
      </c>
      <c r="D426" s="4" t="s">
        <v>29</v>
      </c>
      <c r="E426" s="4" t="s">
        <v>34</v>
      </c>
      <c r="F426" s="4" t="s">
        <v>39</v>
      </c>
      <c r="G426" s="11" t="s">
        <v>21</v>
      </c>
      <c r="H426" s="5">
        <v>79256.125</v>
      </c>
      <c r="I426" s="5">
        <v>33535.800000000003</v>
      </c>
      <c r="J426" s="3" t="s">
        <v>22</v>
      </c>
      <c r="K426" s="3" t="s">
        <v>23</v>
      </c>
      <c r="L426" s="47">
        <f t="shared" si="13"/>
        <v>88322.029171200003</v>
      </c>
      <c r="M426" s="63">
        <f t="shared" si="12"/>
        <v>6.5354567040000006E-2</v>
      </c>
      <c r="N426" s="7">
        <v>33970</v>
      </c>
      <c r="O426" s="6" t="b">
        <v>1</v>
      </c>
      <c r="P426" s="6" t="b">
        <v>0</v>
      </c>
      <c r="Q426" s="6" t="s">
        <v>24</v>
      </c>
    </row>
    <row r="427" spans="1:17" x14ac:dyDescent="0.25">
      <c r="A427" s="3">
        <v>2010</v>
      </c>
      <c r="B427" s="3">
        <v>6</v>
      </c>
      <c r="C427" s="4" t="s">
        <v>51</v>
      </c>
      <c r="D427" s="4" t="s">
        <v>59</v>
      </c>
      <c r="E427" s="4" t="s">
        <v>60</v>
      </c>
      <c r="F427" s="4"/>
      <c r="G427" s="11" t="s">
        <v>21</v>
      </c>
      <c r="H427" s="5">
        <v>174010.21679999999</v>
      </c>
      <c r="I427" s="5">
        <v>66123.882383999997</v>
      </c>
      <c r="J427" s="3" t="s">
        <v>22</v>
      </c>
      <c r="K427" s="3" t="s">
        <v>42</v>
      </c>
      <c r="L427" s="47">
        <f t="shared" si="13"/>
        <v>174148.08857497497</v>
      </c>
      <c r="M427" s="63">
        <f t="shared" si="12"/>
        <v>0.12886222198993921</v>
      </c>
      <c r="N427" s="7">
        <v>40220</v>
      </c>
      <c r="O427" s="6" t="b">
        <v>1</v>
      </c>
      <c r="P427" s="6" t="b">
        <v>0</v>
      </c>
      <c r="Q427" s="6" t="s">
        <v>24</v>
      </c>
    </row>
    <row r="428" spans="1:17" x14ac:dyDescent="0.25">
      <c r="A428" s="3">
        <v>2010</v>
      </c>
      <c r="B428" s="3">
        <v>6</v>
      </c>
      <c r="C428" s="4" t="s">
        <v>51</v>
      </c>
      <c r="D428" s="4" t="s">
        <v>46</v>
      </c>
      <c r="E428" s="4" t="s">
        <v>47</v>
      </c>
      <c r="F428" s="4"/>
      <c r="G428" s="11" t="s">
        <v>21</v>
      </c>
      <c r="H428" s="5">
        <v>90717.51999999999</v>
      </c>
      <c r="I428" s="5">
        <v>32658.307199999996</v>
      </c>
      <c r="J428" s="3" t="s">
        <v>22</v>
      </c>
      <c r="K428" s="3" t="s">
        <v>42</v>
      </c>
      <c r="L428" s="47">
        <f t="shared" si="13"/>
        <v>86011.007973580781</v>
      </c>
      <c r="M428" s="63">
        <f t="shared" si="12"/>
        <v>6.3644509071360003E-2</v>
      </c>
      <c r="N428" s="7">
        <v>34700</v>
      </c>
      <c r="O428" s="6" t="b">
        <v>1</v>
      </c>
      <c r="P428" s="6" t="b">
        <v>0</v>
      </c>
      <c r="Q428" s="6" t="s">
        <v>24</v>
      </c>
    </row>
    <row r="429" spans="1:17" x14ac:dyDescent="0.25">
      <c r="A429" s="3">
        <v>2010</v>
      </c>
      <c r="B429" s="3">
        <v>6</v>
      </c>
      <c r="C429" s="4" t="s">
        <v>51</v>
      </c>
      <c r="D429" s="4" t="s">
        <v>46</v>
      </c>
      <c r="E429" s="4" t="s">
        <v>48</v>
      </c>
      <c r="F429" s="4"/>
      <c r="G429" s="11" t="s">
        <v>21</v>
      </c>
      <c r="H429" s="5">
        <v>100092.14</v>
      </c>
      <c r="I429" s="5">
        <v>36033.170399999995</v>
      </c>
      <c r="J429" s="3" t="s">
        <v>22</v>
      </c>
      <c r="K429" s="3" t="s">
        <v>42</v>
      </c>
      <c r="L429" s="47">
        <f t="shared" si="13"/>
        <v>94899.263688345585</v>
      </c>
      <c r="M429" s="63">
        <f t="shared" si="12"/>
        <v>7.0221442475519993E-2</v>
      </c>
      <c r="N429" s="7">
        <v>35065</v>
      </c>
      <c r="O429" s="6" t="b">
        <v>1</v>
      </c>
      <c r="P429" s="6" t="b">
        <v>0</v>
      </c>
      <c r="Q429" s="6" t="s">
        <v>24</v>
      </c>
    </row>
    <row r="430" spans="1:17" x14ac:dyDescent="0.25">
      <c r="A430" s="3">
        <v>2010</v>
      </c>
      <c r="B430" s="3">
        <v>6</v>
      </c>
      <c r="C430" s="4" t="s">
        <v>51</v>
      </c>
      <c r="D430" s="4" t="s">
        <v>46</v>
      </c>
      <c r="E430" s="4" t="s">
        <v>58</v>
      </c>
      <c r="F430" s="4"/>
      <c r="G430" s="11" t="s">
        <v>21</v>
      </c>
      <c r="H430" s="5">
        <v>98797.864000000001</v>
      </c>
      <c r="I430" s="5">
        <v>34579.252399999998</v>
      </c>
      <c r="J430" s="3" t="s">
        <v>22</v>
      </c>
      <c r="K430" s="3" t="s">
        <v>42</v>
      </c>
      <c r="L430" s="47">
        <f t="shared" si="13"/>
        <v>91070.132192793593</v>
      </c>
      <c r="M430" s="63">
        <f t="shared" si="12"/>
        <v>6.7388047077120011E-2</v>
      </c>
      <c r="N430" s="7">
        <v>39814</v>
      </c>
      <c r="O430" s="6" t="b">
        <v>1</v>
      </c>
      <c r="P430" s="6" t="b">
        <v>0</v>
      </c>
      <c r="Q430" s="6" t="s">
        <v>24</v>
      </c>
    </row>
    <row r="431" spans="1:17" x14ac:dyDescent="0.25">
      <c r="A431" s="3">
        <v>2010</v>
      </c>
      <c r="B431" s="3">
        <v>6</v>
      </c>
      <c r="C431" s="4" t="s">
        <v>51</v>
      </c>
      <c r="D431" s="4" t="s">
        <v>46</v>
      </c>
      <c r="E431" s="4" t="s">
        <v>61</v>
      </c>
      <c r="F431" s="4"/>
      <c r="G431" s="11" t="s">
        <v>21</v>
      </c>
      <c r="H431" s="5">
        <v>95340.255000000005</v>
      </c>
      <c r="I431" s="5">
        <v>33369.089249999997</v>
      </c>
      <c r="J431" s="3" t="s">
        <v>22</v>
      </c>
      <c r="K431" s="3" t="s">
        <v>42</v>
      </c>
      <c r="L431" s="47">
        <f t="shared" si="13"/>
        <v>87882.969070511987</v>
      </c>
      <c r="M431" s="63">
        <f t="shared" si="12"/>
        <v>6.5029681130399988E-2</v>
      </c>
      <c r="N431" s="7">
        <v>40179</v>
      </c>
      <c r="O431" s="6" t="b">
        <v>1</v>
      </c>
      <c r="P431" s="6" t="b">
        <v>0</v>
      </c>
      <c r="Q431" s="6" t="s">
        <v>24</v>
      </c>
    </row>
    <row r="432" spans="1:17" x14ac:dyDescent="0.25">
      <c r="A432" s="3">
        <v>2010</v>
      </c>
      <c r="B432" s="3">
        <v>7</v>
      </c>
      <c r="C432" s="4" t="s">
        <v>52</v>
      </c>
      <c r="D432" s="4" t="s">
        <v>18</v>
      </c>
      <c r="E432" s="4" t="s">
        <v>19</v>
      </c>
      <c r="F432" s="4" t="s">
        <v>25</v>
      </c>
      <c r="G432" s="11" t="s">
        <v>21</v>
      </c>
      <c r="H432" s="5">
        <v>100227.7225</v>
      </c>
      <c r="I432" s="5">
        <v>37573.199999999997</v>
      </c>
      <c r="J432" s="3" t="s">
        <v>22</v>
      </c>
      <c r="K432" s="3" t="s">
        <v>23</v>
      </c>
      <c r="L432" s="47">
        <f t="shared" si="13"/>
        <v>98955.184204799982</v>
      </c>
      <c r="M432" s="63">
        <f t="shared" si="12"/>
        <v>7.3222652159999999E-2</v>
      </c>
      <c r="N432" s="7">
        <v>35527</v>
      </c>
      <c r="O432" s="6" t="b">
        <v>1</v>
      </c>
      <c r="P432" s="6" t="b">
        <v>0</v>
      </c>
      <c r="Q432" s="6" t="s">
        <v>24</v>
      </c>
    </row>
    <row r="433" spans="1:17" x14ac:dyDescent="0.25">
      <c r="A433" s="3">
        <v>2010</v>
      </c>
      <c r="B433" s="3">
        <v>7</v>
      </c>
      <c r="C433" s="4" t="s">
        <v>52</v>
      </c>
      <c r="D433" s="4" t="s">
        <v>18</v>
      </c>
      <c r="E433" s="4" t="s">
        <v>19</v>
      </c>
      <c r="F433" s="4" t="s">
        <v>20</v>
      </c>
      <c r="G433" s="11" t="s">
        <v>21</v>
      </c>
      <c r="H433" s="5">
        <v>100869.15949999999</v>
      </c>
      <c r="I433" s="5">
        <v>37442.9</v>
      </c>
      <c r="J433" s="3" t="s">
        <v>22</v>
      </c>
      <c r="K433" s="3" t="s">
        <v>23</v>
      </c>
      <c r="L433" s="47">
        <f t="shared" si="13"/>
        <v>98612.017785600008</v>
      </c>
      <c r="M433" s="63">
        <f t="shared" si="12"/>
        <v>7.2968723520000014E-2</v>
      </c>
      <c r="N433" s="7">
        <v>35527</v>
      </c>
      <c r="O433" s="6" t="b">
        <v>1</v>
      </c>
      <c r="P433" s="6" t="b">
        <v>0</v>
      </c>
      <c r="Q433" s="6" t="s">
        <v>24</v>
      </c>
    </row>
    <row r="434" spans="1:17" x14ac:dyDescent="0.25">
      <c r="A434" s="3">
        <v>2010</v>
      </c>
      <c r="B434" s="3">
        <v>7</v>
      </c>
      <c r="C434" s="4" t="s">
        <v>52</v>
      </c>
      <c r="D434" s="4" t="s">
        <v>18</v>
      </c>
      <c r="E434" s="4" t="s">
        <v>41</v>
      </c>
      <c r="F434" s="4"/>
      <c r="G434" s="11" t="s">
        <v>21</v>
      </c>
      <c r="H434" s="5">
        <v>68617.39499999999</v>
      </c>
      <c r="I434" s="5">
        <v>28476.218924999994</v>
      </c>
      <c r="J434" s="3" t="s">
        <v>22</v>
      </c>
      <c r="K434" s="3" t="s">
        <v>42</v>
      </c>
      <c r="L434" s="47">
        <f t="shared" si="13"/>
        <v>74996.792638891173</v>
      </c>
      <c r="M434" s="63">
        <f t="shared" si="12"/>
        <v>5.5494455441039994E-2</v>
      </c>
      <c r="N434" s="7">
        <v>23377</v>
      </c>
      <c r="O434" s="6" t="b">
        <v>1</v>
      </c>
      <c r="P434" s="6" t="b">
        <v>0</v>
      </c>
      <c r="Q434" s="6" t="s">
        <v>24</v>
      </c>
    </row>
    <row r="435" spans="1:17" x14ac:dyDescent="0.25">
      <c r="A435" s="3">
        <v>2010</v>
      </c>
      <c r="B435" s="3">
        <v>7</v>
      </c>
      <c r="C435" s="4" t="s">
        <v>52</v>
      </c>
      <c r="D435" s="4" t="s">
        <v>18</v>
      </c>
      <c r="E435" s="4" t="s">
        <v>43</v>
      </c>
      <c r="F435" s="4"/>
      <c r="G435" s="11" t="s">
        <v>21</v>
      </c>
      <c r="H435" s="5">
        <v>85059.3</v>
      </c>
      <c r="I435" s="5">
        <v>33768.542100000006</v>
      </c>
      <c r="J435" s="3" t="s">
        <v>22</v>
      </c>
      <c r="K435" s="3" t="s">
        <v>42</v>
      </c>
      <c r="L435" s="47">
        <f t="shared" si="13"/>
        <v>88934.993661254412</v>
      </c>
      <c r="M435" s="63">
        <f t="shared" si="12"/>
        <v>6.5808134844480018E-2</v>
      </c>
      <c r="N435" s="7">
        <v>28126</v>
      </c>
      <c r="O435" s="6" t="b">
        <v>1</v>
      </c>
      <c r="P435" s="6" t="b">
        <v>0</v>
      </c>
      <c r="Q435" s="6" t="s">
        <v>24</v>
      </c>
    </row>
    <row r="436" spans="1:17" x14ac:dyDescent="0.25">
      <c r="A436" s="3">
        <v>2010</v>
      </c>
      <c r="B436" s="3">
        <v>7</v>
      </c>
      <c r="C436" s="4" t="s">
        <v>52</v>
      </c>
      <c r="D436" s="4" t="s">
        <v>26</v>
      </c>
      <c r="E436" s="4" t="s">
        <v>27</v>
      </c>
      <c r="F436" s="4" t="s">
        <v>28</v>
      </c>
      <c r="G436" s="11" t="s">
        <v>21</v>
      </c>
      <c r="H436" s="5">
        <v>104039.072</v>
      </c>
      <c r="I436" s="5">
        <v>43624</v>
      </c>
      <c r="J436" s="3" t="s">
        <v>22</v>
      </c>
      <c r="K436" s="3" t="s">
        <v>23</v>
      </c>
      <c r="L436" s="47">
        <f t="shared" si="13"/>
        <v>114890.958336</v>
      </c>
      <c r="M436" s="63">
        <f t="shared" si="12"/>
        <v>8.5014451200000007E-2</v>
      </c>
      <c r="N436" s="7">
        <v>34700</v>
      </c>
      <c r="O436" s="6" t="b">
        <v>1</v>
      </c>
      <c r="P436" s="6" t="b">
        <v>0</v>
      </c>
      <c r="Q436" s="6" t="s">
        <v>24</v>
      </c>
    </row>
    <row r="437" spans="1:17" x14ac:dyDescent="0.25">
      <c r="A437" s="3">
        <v>2010</v>
      </c>
      <c r="B437" s="3">
        <v>7</v>
      </c>
      <c r="C437" s="4" t="s">
        <v>52</v>
      </c>
      <c r="D437" s="4" t="s">
        <v>29</v>
      </c>
      <c r="E437" s="4" t="s">
        <v>30</v>
      </c>
      <c r="F437" s="4" t="s">
        <v>31</v>
      </c>
      <c r="G437" s="11" t="s">
        <v>21</v>
      </c>
      <c r="H437" s="5">
        <v>62889</v>
      </c>
      <c r="I437" s="5">
        <v>24486.5</v>
      </c>
      <c r="J437" s="3" t="s">
        <v>22</v>
      </c>
      <c r="K437" s="3" t="s">
        <v>23</v>
      </c>
      <c r="L437" s="47">
        <f t="shared" si="13"/>
        <v>64489.213535999996</v>
      </c>
      <c r="M437" s="63">
        <f t="shared" si="12"/>
        <v>4.7719291200000007E-2</v>
      </c>
      <c r="N437" s="7">
        <v>35885</v>
      </c>
      <c r="O437" s="6" t="b">
        <v>1</v>
      </c>
      <c r="P437" s="6" t="b">
        <v>0</v>
      </c>
      <c r="Q437" s="6" t="s">
        <v>24</v>
      </c>
    </row>
    <row r="438" spans="1:17" x14ac:dyDescent="0.25">
      <c r="A438" s="3">
        <v>2010</v>
      </c>
      <c r="B438" s="3">
        <v>7</v>
      </c>
      <c r="C438" s="4" t="s">
        <v>52</v>
      </c>
      <c r="D438" s="4" t="s">
        <v>29</v>
      </c>
      <c r="E438" s="4" t="s">
        <v>30</v>
      </c>
      <c r="F438" s="4" t="s">
        <v>31</v>
      </c>
      <c r="G438" s="11" t="s">
        <v>32</v>
      </c>
      <c r="H438" s="5">
        <v>50730</v>
      </c>
      <c r="I438" s="5">
        <v>19759.2</v>
      </c>
      <c r="J438" s="3" t="s">
        <v>22</v>
      </c>
      <c r="K438" s="3" t="s">
        <v>23</v>
      </c>
      <c r="L438" s="47">
        <f t="shared" si="13"/>
        <v>52039.093708799999</v>
      </c>
      <c r="M438" s="63">
        <f t="shared" si="12"/>
        <v>3.8506728960000007E-2</v>
      </c>
      <c r="N438" s="7">
        <v>35885</v>
      </c>
      <c r="O438" s="6" t="b">
        <v>1</v>
      </c>
      <c r="P438" s="6" t="b">
        <v>0</v>
      </c>
      <c r="Q438" s="6" t="s">
        <v>24</v>
      </c>
    </row>
    <row r="439" spans="1:17" x14ac:dyDescent="0.25">
      <c r="A439" s="3">
        <v>2010</v>
      </c>
      <c r="B439" s="3">
        <v>7</v>
      </c>
      <c r="C439" s="4" t="s">
        <v>52</v>
      </c>
      <c r="D439" s="4" t="s">
        <v>29</v>
      </c>
      <c r="E439" s="4" t="s">
        <v>30</v>
      </c>
      <c r="F439" s="4" t="s">
        <v>33</v>
      </c>
      <c r="G439" s="11" t="s">
        <v>32</v>
      </c>
      <c r="H439" s="5">
        <v>109741</v>
      </c>
      <c r="I439" s="5">
        <v>44548.3</v>
      </c>
      <c r="J439" s="3" t="s">
        <v>22</v>
      </c>
      <c r="K439" s="3" t="s">
        <v>23</v>
      </c>
      <c r="L439" s="47">
        <f t="shared" si="13"/>
        <v>117325.2539712</v>
      </c>
      <c r="M439" s="63">
        <f t="shared" si="12"/>
        <v>8.6815727040000013E-2</v>
      </c>
      <c r="N439" s="7">
        <v>35885</v>
      </c>
      <c r="O439" s="6" t="b">
        <v>1</v>
      </c>
      <c r="P439" s="6" t="b">
        <v>0</v>
      </c>
      <c r="Q439" s="6" t="s">
        <v>24</v>
      </c>
    </row>
    <row r="440" spans="1:17" x14ac:dyDescent="0.25">
      <c r="A440" s="3">
        <v>2010</v>
      </c>
      <c r="B440" s="3">
        <v>7</v>
      </c>
      <c r="C440" s="4" t="s">
        <v>52</v>
      </c>
      <c r="D440" s="4" t="s">
        <v>29</v>
      </c>
      <c r="E440" s="4" t="s">
        <v>34</v>
      </c>
      <c r="F440" s="4" t="s">
        <v>37</v>
      </c>
      <c r="G440" s="11" t="s">
        <v>21</v>
      </c>
      <c r="H440" s="5">
        <v>85621.664999999994</v>
      </c>
      <c r="I440" s="5">
        <v>34878.400000000001</v>
      </c>
      <c r="J440" s="3" t="s">
        <v>22</v>
      </c>
      <c r="K440" s="3" t="s">
        <v>23</v>
      </c>
      <c r="L440" s="47">
        <f t="shared" si="13"/>
        <v>91857.986457599996</v>
      </c>
      <c r="M440" s="63">
        <f t="shared" si="12"/>
        <v>6.7971025920000011E-2</v>
      </c>
      <c r="N440" s="7">
        <v>33970</v>
      </c>
      <c r="O440" s="6" t="b">
        <v>1</v>
      </c>
      <c r="P440" s="6" t="b">
        <v>0</v>
      </c>
      <c r="Q440" s="6" t="s">
        <v>24</v>
      </c>
    </row>
    <row r="441" spans="1:17" x14ac:dyDescent="0.25">
      <c r="A441" s="3">
        <v>2010</v>
      </c>
      <c r="B441" s="3">
        <v>7</v>
      </c>
      <c r="C441" s="4" t="s">
        <v>52</v>
      </c>
      <c r="D441" s="4" t="s">
        <v>29</v>
      </c>
      <c r="E441" s="4" t="s">
        <v>34</v>
      </c>
      <c r="F441" s="4" t="s">
        <v>35</v>
      </c>
      <c r="G441" s="11" t="s">
        <v>21</v>
      </c>
      <c r="H441" s="5">
        <v>52323.24</v>
      </c>
      <c r="I441" s="5">
        <v>23801.200000000001</v>
      </c>
      <c r="J441" s="3" t="s">
        <v>22</v>
      </c>
      <c r="K441" s="3" t="s">
        <v>23</v>
      </c>
      <c r="L441" s="47">
        <f t="shared" si="13"/>
        <v>62684.363596799994</v>
      </c>
      <c r="M441" s="63">
        <f t="shared" si="12"/>
        <v>4.6383778560000005E-2</v>
      </c>
      <c r="N441" s="7">
        <v>33970</v>
      </c>
      <c r="O441" s="6" t="b">
        <v>1</v>
      </c>
      <c r="P441" s="6" t="b">
        <v>0</v>
      </c>
      <c r="Q441" s="6" t="s">
        <v>24</v>
      </c>
    </row>
    <row r="442" spans="1:17" x14ac:dyDescent="0.25">
      <c r="A442" s="3">
        <v>2010</v>
      </c>
      <c r="B442" s="3">
        <v>7</v>
      </c>
      <c r="C442" s="4" t="s">
        <v>52</v>
      </c>
      <c r="D442" s="4" t="s">
        <v>29</v>
      </c>
      <c r="E442" s="4" t="s">
        <v>34</v>
      </c>
      <c r="F442" s="4" t="s">
        <v>39</v>
      </c>
      <c r="G442" s="11" t="s">
        <v>21</v>
      </c>
      <c r="H442" s="5">
        <v>89020.514999999999</v>
      </c>
      <c r="I442" s="5">
        <v>37622.199999999997</v>
      </c>
      <c r="J442" s="3" t="s">
        <v>22</v>
      </c>
      <c r="K442" s="3" t="s">
        <v>23</v>
      </c>
      <c r="L442" s="47">
        <f t="shared" si="13"/>
        <v>99084.233740799988</v>
      </c>
      <c r="M442" s="63">
        <f t="shared" si="12"/>
        <v>7.3318143360000004E-2</v>
      </c>
      <c r="N442" s="7">
        <v>33970</v>
      </c>
      <c r="O442" s="6" t="b">
        <v>1</v>
      </c>
      <c r="P442" s="6" t="b">
        <v>0</v>
      </c>
      <c r="Q442" s="6" t="s">
        <v>24</v>
      </c>
    </row>
    <row r="443" spans="1:17" x14ac:dyDescent="0.25">
      <c r="A443" s="3">
        <v>2010</v>
      </c>
      <c r="B443" s="3">
        <v>7</v>
      </c>
      <c r="C443" s="4" t="s">
        <v>52</v>
      </c>
      <c r="D443" s="4" t="s">
        <v>29</v>
      </c>
      <c r="E443" s="4" t="s">
        <v>34</v>
      </c>
      <c r="F443" s="4" t="s">
        <v>36</v>
      </c>
      <c r="G443" s="11" t="s">
        <v>21</v>
      </c>
      <c r="H443" s="5">
        <v>52239.24</v>
      </c>
      <c r="I443" s="5">
        <v>24932.9</v>
      </c>
      <c r="J443" s="3" t="s">
        <v>22</v>
      </c>
      <c r="K443" s="3" t="s">
        <v>23</v>
      </c>
      <c r="L443" s="47">
        <f t="shared" si="13"/>
        <v>65664.881145599997</v>
      </c>
      <c r="M443" s="63">
        <f t="shared" si="12"/>
        <v>4.8589235520000003E-2</v>
      </c>
      <c r="N443" s="7">
        <v>33970</v>
      </c>
      <c r="O443" s="6" t="b">
        <v>1</v>
      </c>
      <c r="P443" s="6" t="b">
        <v>0</v>
      </c>
      <c r="Q443" s="6" t="s">
        <v>24</v>
      </c>
    </row>
    <row r="444" spans="1:17" x14ac:dyDescent="0.25">
      <c r="A444" s="3">
        <v>2010</v>
      </c>
      <c r="B444" s="3">
        <v>7</v>
      </c>
      <c r="C444" s="4" t="s">
        <v>52</v>
      </c>
      <c r="D444" s="4" t="s">
        <v>59</v>
      </c>
      <c r="E444" s="4" t="s">
        <v>60</v>
      </c>
      <c r="F444" s="4"/>
      <c r="G444" s="11" t="s">
        <v>21</v>
      </c>
      <c r="H444" s="5">
        <v>160785.43299999999</v>
      </c>
      <c r="I444" s="5">
        <v>61098.464539999994</v>
      </c>
      <c r="J444" s="3" t="s">
        <v>22</v>
      </c>
      <c r="K444" s="3" t="s">
        <v>42</v>
      </c>
      <c r="L444" s="47">
        <f t="shared" si="13"/>
        <v>160912.82651427455</v>
      </c>
      <c r="M444" s="63">
        <f t="shared" si="12"/>
        <v>0.119068687695552</v>
      </c>
      <c r="N444" s="7">
        <v>40220</v>
      </c>
      <c r="O444" s="6" t="b">
        <v>1</v>
      </c>
      <c r="P444" s="6" t="b">
        <v>0</v>
      </c>
      <c r="Q444" s="6" t="s">
        <v>24</v>
      </c>
    </row>
    <row r="445" spans="1:17" x14ac:dyDescent="0.25">
      <c r="A445" s="3">
        <v>2010</v>
      </c>
      <c r="B445" s="3">
        <v>7</v>
      </c>
      <c r="C445" s="4" t="s">
        <v>52</v>
      </c>
      <c r="D445" s="4" t="s">
        <v>46</v>
      </c>
      <c r="E445" s="4" t="s">
        <v>47</v>
      </c>
      <c r="F445" s="4"/>
      <c r="G445" s="11" t="s">
        <v>21</v>
      </c>
      <c r="H445" s="5">
        <v>90553.959999999992</v>
      </c>
      <c r="I445" s="5">
        <v>32599.425599999995</v>
      </c>
      <c r="J445" s="3" t="s">
        <v>22</v>
      </c>
      <c r="K445" s="3" t="s">
        <v>42</v>
      </c>
      <c r="L445" s="47">
        <f t="shared" si="13"/>
        <v>85855.933623398392</v>
      </c>
      <c r="M445" s="63">
        <f t="shared" si="12"/>
        <v>6.3529760609279992E-2</v>
      </c>
      <c r="N445" s="7">
        <v>34700</v>
      </c>
      <c r="O445" s="6" t="b">
        <v>1</v>
      </c>
      <c r="P445" s="6" t="b">
        <v>0</v>
      </c>
      <c r="Q445" s="6" t="s">
        <v>24</v>
      </c>
    </row>
    <row r="446" spans="1:17" x14ac:dyDescent="0.25">
      <c r="A446" s="3">
        <v>2010</v>
      </c>
      <c r="B446" s="3">
        <v>7</v>
      </c>
      <c r="C446" s="4" t="s">
        <v>52</v>
      </c>
      <c r="D446" s="4" t="s">
        <v>46</v>
      </c>
      <c r="E446" s="4" t="s">
        <v>48</v>
      </c>
      <c r="F446" s="4"/>
      <c r="G446" s="11" t="s">
        <v>21</v>
      </c>
      <c r="H446" s="5">
        <v>90350.92</v>
      </c>
      <c r="I446" s="5">
        <v>32526.331199999997</v>
      </c>
      <c r="J446" s="3" t="s">
        <v>22</v>
      </c>
      <c r="K446" s="3" t="s">
        <v>42</v>
      </c>
      <c r="L446" s="47">
        <f t="shared" si="13"/>
        <v>85663.427533516791</v>
      </c>
      <c r="M446" s="63">
        <f t="shared" si="12"/>
        <v>6.338731424256E-2</v>
      </c>
      <c r="N446" s="7">
        <v>35065</v>
      </c>
      <c r="O446" s="6" t="b">
        <v>1</v>
      </c>
      <c r="P446" s="6" t="b">
        <v>0</v>
      </c>
      <c r="Q446" s="6" t="s">
        <v>24</v>
      </c>
    </row>
    <row r="447" spans="1:17" x14ac:dyDescent="0.25">
      <c r="A447" s="3">
        <v>2010</v>
      </c>
      <c r="B447" s="3">
        <v>7</v>
      </c>
      <c r="C447" s="4" t="s">
        <v>52</v>
      </c>
      <c r="D447" s="4" t="s">
        <v>46</v>
      </c>
      <c r="E447" s="4" t="s">
        <v>58</v>
      </c>
      <c r="F447" s="4"/>
      <c r="G447" s="11" t="s">
        <v>21</v>
      </c>
      <c r="H447" s="5">
        <v>100760.61600000001</v>
      </c>
      <c r="I447" s="5">
        <v>35266.215600000003</v>
      </c>
      <c r="J447" s="3" t="s">
        <v>22</v>
      </c>
      <c r="K447" s="3" t="s">
        <v>42</v>
      </c>
      <c r="L447" s="47">
        <f t="shared" si="13"/>
        <v>92879.362441958408</v>
      </c>
      <c r="M447" s="63">
        <f t="shared" si="12"/>
        <v>6.8726800961280018E-2</v>
      </c>
      <c r="N447" s="7">
        <v>39814</v>
      </c>
      <c r="O447" s="6" t="b">
        <v>1</v>
      </c>
      <c r="P447" s="6" t="b">
        <v>0</v>
      </c>
      <c r="Q447" s="6" t="s">
        <v>24</v>
      </c>
    </row>
    <row r="448" spans="1:17" x14ac:dyDescent="0.25">
      <c r="A448" s="3">
        <v>2010</v>
      </c>
      <c r="B448" s="3">
        <v>7</v>
      </c>
      <c r="C448" s="4" t="s">
        <v>52</v>
      </c>
      <c r="D448" s="4" t="s">
        <v>46</v>
      </c>
      <c r="E448" s="4" t="s">
        <v>61</v>
      </c>
      <c r="F448" s="4"/>
      <c r="G448" s="11" t="s">
        <v>21</v>
      </c>
      <c r="H448" s="5">
        <v>101435.985</v>
      </c>
      <c r="I448" s="5">
        <v>35502.594749999997</v>
      </c>
      <c r="J448" s="3" t="s">
        <v>22</v>
      </c>
      <c r="K448" s="3" t="s">
        <v>42</v>
      </c>
      <c r="L448" s="47">
        <f t="shared" si="13"/>
        <v>93501.905699663985</v>
      </c>
      <c r="M448" s="63">
        <f t="shared" si="12"/>
        <v>6.9187456648799994E-2</v>
      </c>
      <c r="N448" s="7">
        <v>40179</v>
      </c>
      <c r="O448" s="6" t="b">
        <v>1</v>
      </c>
      <c r="P448" s="6" t="b">
        <v>0</v>
      </c>
      <c r="Q448" s="6" t="s">
        <v>24</v>
      </c>
    </row>
    <row r="449" spans="1:17" x14ac:dyDescent="0.25">
      <c r="A449" s="3">
        <v>2010</v>
      </c>
      <c r="B449" s="3">
        <v>8</v>
      </c>
      <c r="C449" s="4" t="s">
        <v>53</v>
      </c>
      <c r="D449" s="4" t="s">
        <v>18</v>
      </c>
      <c r="E449" s="4" t="s">
        <v>19</v>
      </c>
      <c r="F449" s="4" t="s">
        <v>20</v>
      </c>
      <c r="G449" s="11" t="s">
        <v>21</v>
      </c>
      <c r="H449" s="5">
        <v>97993.722200000004</v>
      </c>
      <c r="I449" s="5">
        <v>36417.5</v>
      </c>
      <c r="J449" s="3" t="s">
        <v>22</v>
      </c>
      <c r="K449" s="3" t="s">
        <v>23</v>
      </c>
      <c r="L449" s="47">
        <f t="shared" si="13"/>
        <v>95911.458719999995</v>
      </c>
      <c r="M449" s="63">
        <f t="shared" si="12"/>
        <v>7.0970424000000004E-2</v>
      </c>
      <c r="N449" s="7">
        <v>35527</v>
      </c>
      <c r="O449" s="6" t="b">
        <v>1</v>
      </c>
      <c r="P449" s="6" t="b">
        <v>0</v>
      </c>
      <c r="Q449" s="6" t="s">
        <v>24</v>
      </c>
    </row>
    <row r="450" spans="1:17" x14ac:dyDescent="0.25">
      <c r="A450" s="3">
        <v>2010</v>
      </c>
      <c r="B450" s="3">
        <v>8</v>
      </c>
      <c r="C450" s="4" t="s">
        <v>53</v>
      </c>
      <c r="D450" s="4" t="s">
        <v>18</v>
      </c>
      <c r="E450" s="4" t="s">
        <v>19</v>
      </c>
      <c r="F450" s="4" t="s">
        <v>25</v>
      </c>
      <c r="G450" s="11" t="s">
        <v>21</v>
      </c>
      <c r="H450" s="5">
        <v>96280.276199999993</v>
      </c>
      <c r="I450" s="5">
        <v>36152.1</v>
      </c>
      <c r="J450" s="3" t="s">
        <v>22</v>
      </c>
      <c r="K450" s="3" t="s">
        <v>23</v>
      </c>
      <c r="L450" s="47">
        <f t="shared" si="13"/>
        <v>95212.484294399997</v>
      </c>
      <c r="M450" s="63">
        <f t="shared" ref="M450:M513" si="14">I450*0.02784*0.07/1000</f>
        <v>7.0453212479999999E-2</v>
      </c>
      <c r="N450" s="7">
        <v>35527</v>
      </c>
      <c r="O450" s="6" t="b">
        <v>1</v>
      </c>
      <c r="P450" s="6" t="b">
        <v>0</v>
      </c>
      <c r="Q450" s="6" t="s">
        <v>24</v>
      </c>
    </row>
    <row r="451" spans="1:17" x14ac:dyDescent="0.25">
      <c r="A451" s="3">
        <v>2010</v>
      </c>
      <c r="B451" s="3">
        <v>8</v>
      </c>
      <c r="C451" s="4" t="s">
        <v>53</v>
      </c>
      <c r="D451" s="4" t="s">
        <v>18</v>
      </c>
      <c r="E451" s="4" t="s">
        <v>41</v>
      </c>
      <c r="F451" s="4"/>
      <c r="G451" s="11" t="s">
        <v>21</v>
      </c>
      <c r="H451" s="5">
        <v>54177.794999999998</v>
      </c>
      <c r="I451" s="5">
        <v>22483.784925</v>
      </c>
      <c r="J451" s="3" t="s">
        <v>22</v>
      </c>
      <c r="K451" s="3" t="s">
        <v>42</v>
      </c>
      <c r="L451" s="47">
        <f t="shared" ref="L451:L514" si="15">I451*0.02784*94.6</f>
        <v>59214.7349407152</v>
      </c>
      <c r="M451" s="63">
        <f t="shared" si="14"/>
        <v>4.3816400061840004E-2</v>
      </c>
      <c r="N451" s="7">
        <v>23377</v>
      </c>
      <c r="O451" s="6" t="b">
        <v>1</v>
      </c>
      <c r="P451" s="6" t="b">
        <v>0</v>
      </c>
      <c r="Q451" s="6" t="s">
        <v>24</v>
      </c>
    </row>
    <row r="452" spans="1:17" x14ac:dyDescent="0.25">
      <c r="A452" s="3">
        <v>2010</v>
      </c>
      <c r="B452" s="3">
        <v>8</v>
      </c>
      <c r="C452" s="4" t="s">
        <v>53</v>
      </c>
      <c r="D452" s="4" t="s">
        <v>18</v>
      </c>
      <c r="E452" s="4" t="s">
        <v>43</v>
      </c>
      <c r="F452" s="4"/>
      <c r="G452" s="11" t="s">
        <v>21</v>
      </c>
      <c r="H452" s="5">
        <v>126398.73599999999</v>
      </c>
      <c r="I452" s="5">
        <v>50180.298192000002</v>
      </c>
      <c r="J452" s="3" t="s">
        <v>22</v>
      </c>
      <c r="K452" s="3" t="s">
        <v>42</v>
      </c>
      <c r="L452" s="47">
        <f t="shared" si="15"/>
        <v>132158.04485753548</v>
      </c>
      <c r="M452" s="63">
        <f t="shared" si="14"/>
        <v>9.779136511656962E-2</v>
      </c>
      <c r="N452" s="7">
        <v>28126</v>
      </c>
      <c r="O452" s="6" t="b">
        <v>1</v>
      </c>
      <c r="P452" s="6" t="b">
        <v>0</v>
      </c>
      <c r="Q452" s="6" t="s">
        <v>24</v>
      </c>
    </row>
    <row r="453" spans="1:17" x14ac:dyDescent="0.25">
      <c r="A453" s="3">
        <v>2010</v>
      </c>
      <c r="B453" s="3">
        <v>8</v>
      </c>
      <c r="C453" s="4" t="s">
        <v>53</v>
      </c>
      <c r="D453" s="4" t="s">
        <v>26</v>
      </c>
      <c r="E453" s="4" t="s">
        <v>27</v>
      </c>
      <c r="F453" s="4" t="s">
        <v>28</v>
      </c>
      <c r="G453" s="11" t="s">
        <v>21</v>
      </c>
      <c r="H453" s="5">
        <v>99038.183000000005</v>
      </c>
      <c r="I453" s="5">
        <v>41567.699999999997</v>
      </c>
      <c r="J453" s="3" t="s">
        <v>22</v>
      </c>
      <c r="K453" s="3" t="s">
        <v>23</v>
      </c>
      <c r="L453" s="47">
        <f t="shared" si="15"/>
        <v>109475.35505279999</v>
      </c>
      <c r="M453" s="63">
        <f t="shared" si="14"/>
        <v>8.1007133760000016E-2</v>
      </c>
      <c r="N453" s="7">
        <v>34700</v>
      </c>
      <c r="O453" s="6" t="b">
        <v>1</v>
      </c>
      <c r="P453" s="6" t="b">
        <v>0</v>
      </c>
      <c r="Q453" s="6" t="s">
        <v>24</v>
      </c>
    </row>
    <row r="454" spans="1:17" x14ac:dyDescent="0.25">
      <c r="A454" s="3">
        <v>2010</v>
      </c>
      <c r="B454" s="3">
        <v>8</v>
      </c>
      <c r="C454" s="4" t="s">
        <v>53</v>
      </c>
      <c r="D454" s="4" t="s">
        <v>29</v>
      </c>
      <c r="E454" s="4" t="s">
        <v>30</v>
      </c>
      <c r="F454" s="4" t="s">
        <v>33</v>
      </c>
      <c r="G454" s="11" t="s">
        <v>21</v>
      </c>
      <c r="H454" s="5">
        <v>46157</v>
      </c>
      <c r="I454" s="5">
        <v>18733.2</v>
      </c>
      <c r="J454" s="3" t="s">
        <v>22</v>
      </c>
      <c r="K454" s="3" t="s">
        <v>23</v>
      </c>
      <c r="L454" s="47">
        <f t="shared" si="15"/>
        <v>49336.954444799994</v>
      </c>
      <c r="M454" s="63">
        <f t="shared" si="14"/>
        <v>3.6507260159999999E-2</v>
      </c>
      <c r="N454" s="7">
        <v>35885</v>
      </c>
      <c r="O454" s="6" t="b">
        <v>1</v>
      </c>
      <c r="P454" s="6" t="b">
        <v>0</v>
      </c>
      <c r="Q454" s="6" t="s">
        <v>24</v>
      </c>
    </row>
    <row r="455" spans="1:17" x14ac:dyDescent="0.25">
      <c r="A455" s="3">
        <v>2010</v>
      </c>
      <c r="B455" s="3">
        <v>8</v>
      </c>
      <c r="C455" s="4" t="s">
        <v>53</v>
      </c>
      <c r="D455" s="4" t="s">
        <v>29</v>
      </c>
      <c r="E455" s="4" t="s">
        <v>30</v>
      </c>
      <c r="F455" s="4" t="s">
        <v>31</v>
      </c>
      <c r="G455" s="11" t="s">
        <v>21</v>
      </c>
      <c r="H455" s="5">
        <v>114675</v>
      </c>
      <c r="I455" s="5">
        <v>44650</v>
      </c>
      <c r="J455" s="3" t="s">
        <v>22</v>
      </c>
      <c r="K455" s="3" t="s">
        <v>23</v>
      </c>
      <c r="L455" s="47">
        <f t="shared" si="15"/>
        <v>117593.09759999999</v>
      </c>
      <c r="M455" s="63">
        <f t="shared" si="14"/>
        <v>8.7013920000000008E-2</v>
      </c>
      <c r="N455" s="7">
        <v>35885</v>
      </c>
      <c r="O455" s="6" t="b">
        <v>1</v>
      </c>
      <c r="P455" s="6" t="b">
        <v>0</v>
      </c>
      <c r="Q455" s="6" t="s">
        <v>24</v>
      </c>
    </row>
    <row r="456" spans="1:17" x14ac:dyDescent="0.25">
      <c r="A456" s="3">
        <v>2010</v>
      </c>
      <c r="B456" s="3">
        <v>8</v>
      </c>
      <c r="C456" s="4" t="s">
        <v>53</v>
      </c>
      <c r="D456" s="4" t="s">
        <v>29</v>
      </c>
      <c r="E456" s="4" t="s">
        <v>30</v>
      </c>
      <c r="F456" s="4" t="s">
        <v>33</v>
      </c>
      <c r="G456" s="11" t="s">
        <v>32</v>
      </c>
      <c r="H456" s="5">
        <v>63969</v>
      </c>
      <c r="I456" s="5">
        <v>25963.9</v>
      </c>
      <c r="J456" s="3" t="s">
        <v>22</v>
      </c>
      <c r="K456" s="3" t="s">
        <v>23</v>
      </c>
      <c r="L456" s="47">
        <f t="shared" si="15"/>
        <v>68380.188729600006</v>
      </c>
      <c r="M456" s="63">
        <f t="shared" si="14"/>
        <v>5.059844832000001E-2</v>
      </c>
      <c r="N456" s="7">
        <v>35885</v>
      </c>
      <c r="O456" s="6" t="b">
        <v>1</v>
      </c>
      <c r="P456" s="6" t="b">
        <v>0</v>
      </c>
      <c r="Q456" s="6" t="s">
        <v>24</v>
      </c>
    </row>
    <row r="457" spans="1:17" x14ac:dyDescent="0.25">
      <c r="A457" s="3">
        <v>2010</v>
      </c>
      <c r="B457" s="3">
        <v>8</v>
      </c>
      <c r="C457" s="4" t="s">
        <v>53</v>
      </c>
      <c r="D457" s="4" t="s">
        <v>29</v>
      </c>
      <c r="E457" s="4" t="s">
        <v>34</v>
      </c>
      <c r="F457" s="4" t="s">
        <v>39</v>
      </c>
      <c r="G457" s="11" t="s">
        <v>21</v>
      </c>
      <c r="H457" s="5">
        <v>77755.95</v>
      </c>
      <c r="I457" s="5">
        <v>32887.9</v>
      </c>
      <c r="J457" s="3" t="s">
        <v>22</v>
      </c>
      <c r="K457" s="3" t="s">
        <v>23</v>
      </c>
      <c r="L457" s="47">
        <f t="shared" si="15"/>
        <v>86615.6782656</v>
      </c>
      <c r="M457" s="63">
        <f t="shared" si="14"/>
        <v>6.4091939520000016E-2</v>
      </c>
      <c r="N457" s="7">
        <v>33970</v>
      </c>
      <c r="O457" s="6" t="b">
        <v>1</v>
      </c>
      <c r="P457" s="6" t="b">
        <v>0</v>
      </c>
      <c r="Q457" s="6" t="s">
        <v>24</v>
      </c>
    </row>
    <row r="458" spans="1:17" x14ac:dyDescent="0.25">
      <c r="A458" s="3">
        <v>2010</v>
      </c>
      <c r="B458" s="3">
        <v>8</v>
      </c>
      <c r="C458" s="4" t="s">
        <v>53</v>
      </c>
      <c r="D458" s="4" t="s">
        <v>29</v>
      </c>
      <c r="E458" s="4" t="s">
        <v>34</v>
      </c>
      <c r="F458" s="4" t="s">
        <v>36</v>
      </c>
      <c r="G458" s="11" t="s">
        <v>21</v>
      </c>
      <c r="H458" s="5">
        <v>49674.631999999998</v>
      </c>
      <c r="I458" s="5">
        <v>23714.799999999999</v>
      </c>
      <c r="J458" s="3" t="s">
        <v>22</v>
      </c>
      <c r="K458" s="3" t="s">
        <v>23</v>
      </c>
      <c r="L458" s="47">
        <f t="shared" si="15"/>
        <v>62456.815027199991</v>
      </c>
      <c r="M458" s="63">
        <f t="shared" si="14"/>
        <v>4.6215402240000002E-2</v>
      </c>
      <c r="N458" s="7">
        <v>33970</v>
      </c>
      <c r="O458" s="6" t="b">
        <v>1</v>
      </c>
      <c r="P458" s="6" t="b">
        <v>0</v>
      </c>
      <c r="Q458" s="6" t="s">
        <v>24</v>
      </c>
    </row>
    <row r="459" spans="1:17" x14ac:dyDescent="0.25">
      <c r="A459" s="3">
        <v>2010</v>
      </c>
      <c r="B459" s="3">
        <v>8</v>
      </c>
      <c r="C459" s="4" t="s">
        <v>53</v>
      </c>
      <c r="D459" s="4" t="s">
        <v>29</v>
      </c>
      <c r="E459" s="4" t="s">
        <v>34</v>
      </c>
      <c r="F459" s="4" t="s">
        <v>37</v>
      </c>
      <c r="G459" s="11" t="s">
        <v>21</v>
      </c>
      <c r="H459" s="5">
        <v>83269.72</v>
      </c>
      <c r="I459" s="5">
        <v>33956.400000000001</v>
      </c>
      <c r="J459" s="3" t="s">
        <v>22</v>
      </c>
      <c r="K459" s="3" t="s">
        <v>23</v>
      </c>
      <c r="L459" s="47">
        <f t="shared" si="15"/>
        <v>89429.748249600001</v>
      </c>
      <c r="M459" s="63">
        <f t="shared" si="14"/>
        <v>6.6174232319999998E-2</v>
      </c>
      <c r="N459" s="7">
        <v>33970</v>
      </c>
      <c r="O459" s="6" t="b">
        <v>1</v>
      </c>
      <c r="P459" s="6" t="b">
        <v>0</v>
      </c>
      <c r="Q459" s="6" t="s">
        <v>24</v>
      </c>
    </row>
    <row r="460" spans="1:17" x14ac:dyDescent="0.25">
      <c r="A460" s="3">
        <v>2010</v>
      </c>
      <c r="B460" s="3">
        <v>8</v>
      </c>
      <c r="C460" s="4" t="s">
        <v>53</v>
      </c>
      <c r="D460" s="4" t="s">
        <v>29</v>
      </c>
      <c r="E460" s="4" t="s">
        <v>34</v>
      </c>
      <c r="F460" s="4" t="s">
        <v>35</v>
      </c>
      <c r="G460" s="11" t="s">
        <v>21</v>
      </c>
      <c r="H460" s="5">
        <v>54012.305</v>
      </c>
      <c r="I460" s="5">
        <v>24560.3</v>
      </c>
      <c r="J460" s="3" t="s">
        <v>22</v>
      </c>
      <c r="K460" s="3" t="s">
        <v>23</v>
      </c>
      <c r="L460" s="47">
        <f t="shared" si="15"/>
        <v>64683.577939199989</v>
      </c>
      <c r="M460" s="63">
        <f t="shared" si="14"/>
        <v>4.7863112640000004E-2</v>
      </c>
      <c r="N460" s="7">
        <v>33970</v>
      </c>
      <c r="O460" s="6" t="b">
        <v>1</v>
      </c>
      <c r="P460" s="6" t="b">
        <v>0</v>
      </c>
      <c r="Q460" s="6" t="s">
        <v>24</v>
      </c>
    </row>
    <row r="461" spans="1:17" x14ac:dyDescent="0.25">
      <c r="A461" s="3">
        <v>2010</v>
      </c>
      <c r="B461" s="3">
        <v>8</v>
      </c>
      <c r="C461" s="4" t="s">
        <v>53</v>
      </c>
      <c r="D461" s="4" t="s">
        <v>59</v>
      </c>
      <c r="E461" s="4" t="s">
        <v>60</v>
      </c>
      <c r="F461" s="4"/>
      <c r="G461" s="11" t="s">
        <v>21</v>
      </c>
      <c r="H461" s="5">
        <v>165839.35639999999</v>
      </c>
      <c r="I461" s="5">
        <v>63018.955431999995</v>
      </c>
      <c r="J461" s="3" t="s">
        <v>22</v>
      </c>
      <c r="K461" s="3" t="s">
        <v>42</v>
      </c>
      <c r="L461" s="47">
        <f t="shared" si="15"/>
        <v>165970.75423886284</v>
      </c>
      <c r="M461" s="63">
        <f t="shared" si="14"/>
        <v>0.12281134034588161</v>
      </c>
      <c r="N461" s="7">
        <v>40220</v>
      </c>
      <c r="O461" s="6" t="b">
        <v>1</v>
      </c>
      <c r="P461" s="6" t="b">
        <v>0</v>
      </c>
      <c r="Q461" s="6" t="s">
        <v>24</v>
      </c>
    </row>
    <row r="462" spans="1:17" x14ac:dyDescent="0.25">
      <c r="A462" s="3">
        <v>2010</v>
      </c>
      <c r="B462" s="3">
        <v>8</v>
      </c>
      <c r="C462" s="4" t="s">
        <v>53</v>
      </c>
      <c r="D462" s="4" t="s">
        <v>46</v>
      </c>
      <c r="E462" s="4" t="s">
        <v>47</v>
      </c>
      <c r="F462" s="4"/>
      <c r="G462" s="11" t="s">
        <v>21</v>
      </c>
      <c r="H462" s="5">
        <v>91419.7</v>
      </c>
      <c r="I462" s="5">
        <v>32911.091999999997</v>
      </c>
      <c r="J462" s="3" t="s">
        <v>22</v>
      </c>
      <c r="K462" s="3" t="s">
        <v>42</v>
      </c>
      <c r="L462" s="47">
        <f t="shared" si="15"/>
        <v>86676.758201087985</v>
      </c>
      <c r="M462" s="63">
        <f t="shared" si="14"/>
        <v>6.4137136089600005E-2</v>
      </c>
      <c r="N462" s="7">
        <v>34700</v>
      </c>
      <c r="O462" s="6" t="b">
        <v>1</v>
      </c>
      <c r="P462" s="6" t="b">
        <v>0</v>
      </c>
      <c r="Q462" s="6" t="s">
        <v>24</v>
      </c>
    </row>
    <row r="463" spans="1:17" x14ac:dyDescent="0.25">
      <c r="A463" s="3">
        <v>2010</v>
      </c>
      <c r="B463" s="3">
        <v>8</v>
      </c>
      <c r="C463" s="4" t="s">
        <v>53</v>
      </c>
      <c r="D463" s="4" t="s">
        <v>46</v>
      </c>
      <c r="E463" s="4" t="s">
        <v>48</v>
      </c>
      <c r="F463" s="4"/>
      <c r="G463" s="11" t="s">
        <v>21</v>
      </c>
      <c r="H463" s="5">
        <v>95801.04</v>
      </c>
      <c r="I463" s="5">
        <v>34488.374399999993</v>
      </c>
      <c r="J463" s="3" t="s">
        <v>22</v>
      </c>
      <c r="K463" s="3" t="s">
        <v>42</v>
      </c>
      <c r="L463" s="47">
        <f t="shared" si="15"/>
        <v>90830.790075801575</v>
      </c>
      <c r="M463" s="63">
        <f t="shared" si="14"/>
        <v>6.7210944030720005E-2</v>
      </c>
      <c r="N463" s="7">
        <v>35065</v>
      </c>
      <c r="O463" s="6" t="b">
        <v>1</v>
      </c>
      <c r="P463" s="6" t="b">
        <v>0</v>
      </c>
      <c r="Q463" s="6" t="s">
        <v>24</v>
      </c>
    </row>
    <row r="464" spans="1:17" x14ac:dyDescent="0.25">
      <c r="A464" s="3">
        <v>2010</v>
      </c>
      <c r="B464" s="3">
        <v>8</v>
      </c>
      <c r="C464" s="4" t="s">
        <v>53</v>
      </c>
      <c r="D464" s="4" t="s">
        <v>46</v>
      </c>
      <c r="E464" s="4" t="s">
        <v>58</v>
      </c>
      <c r="F464" s="4"/>
      <c r="G464" s="11" t="s">
        <v>21</v>
      </c>
      <c r="H464" s="5">
        <v>101924.196</v>
      </c>
      <c r="I464" s="5">
        <v>35673.468599999993</v>
      </c>
      <c r="J464" s="3" t="s">
        <v>22</v>
      </c>
      <c r="K464" s="3" t="s">
        <v>42</v>
      </c>
      <c r="L464" s="47">
        <f t="shared" si="15"/>
        <v>93951.930006950381</v>
      </c>
      <c r="M464" s="63">
        <f t="shared" si="14"/>
        <v>6.9520455607679998E-2</v>
      </c>
      <c r="N464" s="7">
        <v>39814</v>
      </c>
      <c r="O464" s="6" t="b">
        <v>1</v>
      </c>
      <c r="P464" s="6" t="b">
        <v>0</v>
      </c>
      <c r="Q464" s="6" t="s">
        <v>24</v>
      </c>
    </row>
    <row r="465" spans="1:17" x14ac:dyDescent="0.25">
      <c r="A465" s="3">
        <v>2010</v>
      </c>
      <c r="B465" s="3">
        <v>8</v>
      </c>
      <c r="C465" s="4" t="s">
        <v>53</v>
      </c>
      <c r="D465" s="4" t="s">
        <v>46</v>
      </c>
      <c r="E465" s="4" t="s">
        <v>61</v>
      </c>
      <c r="F465" s="4"/>
      <c r="G465" s="11" t="s">
        <v>21</v>
      </c>
      <c r="H465" s="5">
        <v>102458.04000000001</v>
      </c>
      <c r="I465" s="5">
        <v>35860.313999999998</v>
      </c>
      <c r="J465" s="3" t="s">
        <v>22</v>
      </c>
      <c r="K465" s="3" t="s">
        <v>42</v>
      </c>
      <c r="L465" s="47">
        <f t="shared" si="15"/>
        <v>94444.018010496002</v>
      </c>
      <c r="M465" s="63">
        <f t="shared" si="14"/>
        <v>6.9884579923200005E-2</v>
      </c>
      <c r="N465" s="7">
        <v>40179</v>
      </c>
      <c r="O465" s="6" t="b">
        <v>1</v>
      </c>
      <c r="P465" s="6" t="b">
        <v>0</v>
      </c>
      <c r="Q465" s="6" t="s">
        <v>24</v>
      </c>
    </row>
    <row r="466" spans="1:17" x14ac:dyDescent="0.25">
      <c r="A466" s="3">
        <v>2010</v>
      </c>
      <c r="B466" s="3">
        <v>9</v>
      </c>
      <c r="C466" s="4" t="s">
        <v>54</v>
      </c>
      <c r="D466" s="4" t="s">
        <v>18</v>
      </c>
      <c r="E466" s="4" t="s">
        <v>19</v>
      </c>
      <c r="F466" s="4" t="s">
        <v>25</v>
      </c>
      <c r="G466" s="11" t="s">
        <v>21</v>
      </c>
      <c r="H466" s="5">
        <v>87368.924599999998</v>
      </c>
      <c r="I466" s="5">
        <v>32748</v>
      </c>
      <c r="J466" s="3" t="s">
        <v>22</v>
      </c>
      <c r="K466" s="3" t="s">
        <v>23</v>
      </c>
      <c r="L466" s="47">
        <f t="shared" si="15"/>
        <v>86247.228671999997</v>
      </c>
      <c r="M466" s="63">
        <f t="shared" si="14"/>
        <v>6.3819302400000014E-2</v>
      </c>
      <c r="N466" s="7">
        <v>35527</v>
      </c>
      <c r="O466" s="6" t="b">
        <v>1</v>
      </c>
      <c r="P466" s="6" t="b">
        <v>0</v>
      </c>
      <c r="Q466" s="6" t="s">
        <v>24</v>
      </c>
    </row>
    <row r="467" spans="1:17" x14ac:dyDescent="0.25">
      <c r="A467" s="3">
        <v>2010</v>
      </c>
      <c r="B467" s="3">
        <v>9</v>
      </c>
      <c r="C467" s="4" t="s">
        <v>54</v>
      </c>
      <c r="D467" s="4" t="s">
        <v>18</v>
      </c>
      <c r="E467" s="4" t="s">
        <v>19</v>
      </c>
      <c r="F467" s="4" t="s">
        <v>20</v>
      </c>
      <c r="G467" s="11" t="s">
        <v>21</v>
      </c>
      <c r="H467" s="5">
        <v>97442.135299999994</v>
      </c>
      <c r="I467" s="5">
        <v>36169.4</v>
      </c>
      <c r="J467" s="3" t="s">
        <v>22</v>
      </c>
      <c r="K467" s="3" t="s">
        <v>23</v>
      </c>
      <c r="L467" s="47">
        <f t="shared" si="15"/>
        <v>95258.046681599997</v>
      </c>
      <c r="M467" s="63">
        <f t="shared" si="14"/>
        <v>7.0486926720000009E-2</v>
      </c>
      <c r="N467" s="7">
        <v>35527</v>
      </c>
      <c r="O467" s="6" t="b">
        <v>1</v>
      </c>
      <c r="P467" s="6" t="b">
        <v>0</v>
      </c>
      <c r="Q467" s="6" t="s">
        <v>24</v>
      </c>
    </row>
    <row r="468" spans="1:17" x14ac:dyDescent="0.25">
      <c r="A468" s="3">
        <v>2010</v>
      </c>
      <c r="B468" s="3">
        <v>9</v>
      </c>
      <c r="C468" s="4" t="s">
        <v>54</v>
      </c>
      <c r="D468" s="4" t="s">
        <v>18</v>
      </c>
      <c r="E468" s="4" t="s">
        <v>41</v>
      </c>
      <c r="F468" s="4"/>
      <c r="G468" s="11" t="s">
        <v>21</v>
      </c>
      <c r="H468" s="5">
        <v>79566.164999999994</v>
      </c>
      <c r="I468" s="5">
        <v>33019.958474999992</v>
      </c>
      <c r="J468" s="3" t="s">
        <v>22</v>
      </c>
      <c r="K468" s="3" t="s">
        <v>42</v>
      </c>
      <c r="L468" s="47">
        <f t="shared" si="15"/>
        <v>86963.475917102376</v>
      </c>
      <c r="M468" s="63">
        <f t="shared" si="14"/>
        <v>6.4349295076079976E-2</v>
      </c>
      <c r="N468" s="7">
        <v>23377</v>
      </c>
      <c r="O468" s="6" t="b">
        <v>1</v>
      </c>
      <c r="P468" s="6" t="b">
        <v>0</v>
      </c>
      <c r="Q468" s="6" t="s">
        <v>24</v>
      </c>
    </row>
    <row r="469" spans="1:17" x14ac:dyDescent="0.25">
      <c r="A469" s="3">
        <v>2010</v>
      </c>
      <c r="B469" s="3">
        <v>9</v>
      </c>
      <c r="C469" s="4" t="s">
        <v>54</v>
      </c>
      <c r="D469" s="4" t="s">
        <v>18</v>
      </c>
      <c r="E469" s="4" t="s">
        <v>43</v>
      </c>
      <c r="F469" s="4"/>
      <c r="G469" s="11" t="s">
        <v>21</v>
      </c>
      <c r="H469" s="5">
        <v>123677.02799999999</v>
      </c>
      <c r="I469" s="5">
        <v>49099.780116000002</v>
      </c>
      <c r="J469" s="3" t="s">
        <v>22</v>
      </c>
      <c r="K469" s="3" t="s">
        <v>42</v>
      </c>
      <c r="L469" s="47">
        <f t="shared" si="15"/>
        <v>129312.32329942503</v>
      </c>
      <c r="M469" s="63">
        <f t="shared" si="14"/>
        <v>9.5685651490060822E-2</v>
      </c>
      <c r="N469" s="7">
        <v>28126</v>
      </c>
      <c r="O469" s="6" t="b">
        <v>1</v>
      </c>
      <c r="P469" s="6" t="b">
        <v>0</v>
      </c>
      <c r="Q469" s="6" t="s">
        <v>24</v>
      </c>
    </row>
    <row r="470" spans="1:17" x14ac:dyDescent="0.25">
      <c r="A470" s="3">
        <v>2010</v>
      </c>
      <c r="B470" s="3">
        <v>9</v>
      </c>
      <c r="C470" s="4" t="s">
        <v>54</v>
      </c>
      <c r="D470" s="4" t="s">
        <v>26</v>
      </c>
      <c r="E470" s="4" t="s">
        <v>27</v>
      </c>
      <c r="F470" s="4" t="s">
        <v>28</v>
      </c>
      <c r="G470" s="11" t="s">
        <v>21</v>
      </c>
      <c r="H470" s="5">
        <v>97145.589000000007</v>
      </c>
      <c r="I470" s="5">
        <v>40750.800000000003</v>
      </c>
      <c r="J470" s="3" t="s">
        <v>22</v>
      </c>
      <c r="K470" s="3" t="s">
        <v>23</v>
      </c>
      <c r="L470" s="47">
        <f t="shared" si="15"/>
        <v>107323.91493120001</v>
      </c>
      <c r="M470" s="63">
        <f t="shared" si="14"/>
        <v>7.9415159040000016E-2</v>
      </c>
      <c r="N470" s="7">
        <v>34700</v>
      </c>
      <c r="O470" s="6" t="b">
        <v>1</v>
      </c>
      <c r="P470" s="6" t="b">
        <v>0</v>
      </c>
      <c r="Q470" s="6" t="s">
        <v>24</v>
      </c>
    </row>
    <row r="471" spans="1:17" x14ac:dyDescent="0.25">
      <c r="A471" s="3">
        <v>2010</v>
      </c>
      <c r="B471" s="3">
        <v>9</v>
      </c>
      <c r="C471" s="4" t="s">
        <v>54</v>
      </c>
      <c r="D471" s="4" t="s">
        <v>29</v>
      </c>
      <c r="E471" s="4" t="s">
        <v>30</v>
      </c>
      <c r="F471" s="4" t="s">
        <v>31</v>
      </c>
      <c r="G471" s="11" t="s">
        <v>21</v>
      </c>
      <c r="H471" s="5">
        <v>101790</v>
      </c>
      <c r="I471" s="5">
        <v>39641</v>
      </c>
      <c r="J471" s="3" t="s">
        <v>22</v>
      </c>
      <c r="K471" s="3" t="s">
        <v>23</v>
      </c>
      <c r="L471" s="47">
        <f t="shared" si="15"/>
        <v>104401.074624</v>
      </c>
      <c r="M471" s="63">
        <f t="shared" si="14"/>
        <v>7.7252380800000006E-2</v>
      </c>
      <c r="N471" s="7">
        <v>35885</v>
      </c>
      <c r="O471" s="6" t="b">
        <v>1</v>
      </c>
      <c r="P471" s="6" t="b">
        <v>0</v>
      </c>
      <c r="Q471" s="6" t="s">
        <v>24</v>
      </c>
    </row>
    <row r="472" spans="1:17" x14ac:dyDescent="0.25">
      <c r="A472" s="3">
        <v>2010</v>
      </c>
      <c r="B472" s="3">
        <v>9</v>
      </c>
      <c r="C472" s="4" t="s">
        <v>54</v>
      </c>
      <c r="D472" s="4" t="s">
        <v>29</v>
      </c>
      <c r="E472" s="4" t="s">
        <v>30</v>
      </c>
      <c r="F472" s="4" t="s">
        <v>33</v>
      </c>
      <c r="G472" s="11" t="s">
        <v>21</v>
      </c>
      <c r="H472" s="5">
        <v>107623</v>
      </c>
      <c r="I472" s="5">
        <v>43694.1</v>
      </c>
      <c r="J472" s="3" t="s">
        <v>22</v>
      </c>
      <c r="K472" s="3" t="s">
        <v>23</v>
      </c>
      <c r="L472" s="47">
        <f t="shared" si="15"/>
        <v>115075.57818239999</v>
      </c>
      <c r="M472" s="63">
        <f t="shared" si="14"/>
        <v>8.5151062080000006E-2</v>
      </c>
      <c r="N472" s="7">
        <v>35885</v>
      </c>
      <c r="O472" s="6" t="b">
        <v>1</v>
      </c>
      <c r="P472" s="6" t="b">
        <v>0</v>
      </c>
      <c r="Q472" s="6" t="s">
        <v>24</v>
      </c>
    </row>
    <row r="473" spans="1:17" x14ac:dyDescent="0.25">
      <c r="A473" s="3">
        <v>2010</v>
      </c>
      <c r="B473" s="3">
        <v>9</v>
      </c>
      <c r="C473" s="4" t="s">
        <v>54</v>
      </c>
      <c r="D473" s="4" t="s">
        <v>29</v>
      </c>
      <c r="E473" s="4" t="s">
        <v>34</v>
      </c>
      <c r="F473" s="4" t="s">
        <v>35</v>
      </c>
      <c r="G473" s="11" t="s">
        <v>21</v>
      </c>
      <c r="H473" s="5">
        <v>55976.160000000003</v>
      </c>
      <c r="I473" s="5">
        <v>25489.599999999999</v>
      </c>
      <c r="J473" s="3" t="s">
        <v>22</v>
      </c>
      <c r="K473" s="3" t="s">
        <v>23</v>
      </c>
      <c r="L473" s="47">
        <f t="shared" si="15"/>
        <v>67131.041894399998</v>
      </c>
      <c r="M473" s="63">
        <f t="shared" si="14"/>
        <v>4.9674132480000008E-2</v>
      </c>
      <c r="N473" s="7">
        <v>33970</v>
      </c>
      <c r="O473" s="6" t="b">
        <v>1</v>
      </c>
      <c r="P473" s="6" t="b">
        <v>0</v>
      </c>
      <c r="Q473" s="6" t="s">
        <v>24</v>
      </c>
    </row>
    <row r="474" spans="1:17" x14ac:dyDescent="0.25">
      <c r="A474" s="3">
        <v>2010</v>
      </c>
      <c r="B474" s="3">
        <v>9</v>
      </c>
      <c r="C474" s="4" t="s">
        <v>54</v>
      </c>
      <c r="D474" s="4" t="s">
        <v>29</v>
      </c>
      <c r="E474" s="4" t="s">
        <v>34</v>
      </c>
      <c r="F474" s="4" t="s">
        <v>36</v>
      </c>
      <c r="G474" s="11" t="s">
        <v>21</v>
      </c>
      <c r="H474" s="5">
        <v>53419.72</v>
      </c>
      <c r="I474" s="5">
        <v>25493.5</v>
      </c>
      <c r="J474" s="3" t="s">
        <v>22</v>
      </c>
      <c r="K474" s="3" t="s">
        <v>23</v>
      </c>
      <c r="L474" s="47">
        <f t="shared" si="15"/>
        <v>67141.313183999999</v>
      </c>
      <c r="M474" s="63">
        <f t="shared" si="14"/>
        <v>4.9681732800000003E-2</v>
      </c>
      <c r="N474" s="7">
        <v>33970</v>
      </c>
      <c r="O474" s="6" t="b">
        <v>1</v>
      </c>
      <c r="P474" s="6" t="b">
        <v>0</v>
      </c>
      <c r="Q474" s="6" t="s">
        <v>24</v>
      </c>
    </row>
    <row r="475" spans="1:17" x14ac:dyDescent="0.25">
      <c r="A475" s="3">
        <v>2010</v>
      </c>
      <c r="B475" s="3">
        <v>9</v>
      </c>
      <c r="C475" s="4" t="s">
        <v>54</v>
      </c>
      <c r="D475" s="4" t="s">
        <v>29</v>
      </c>
      <c r="E475" s="4" t="s">
        <v>34</v>
      </c>
      <c r="F475" s="4" t="s">
        <v>37</v>
      </c>
      <c r="G475" s="11" t="s">
        <v>21</v>
      </c>
      <c r="H475" s="5">
        <v>83745.255000000005</v>
      </c>
      <c r="I475" s="5">
        <v>34094.199999999997</v>
      </c>
      <c r="J475" s="3" t="s">
        <v>22</v>
      </c>
      <c r="K475" s="3" t="s">
        <v>23</v>
      </c>
      <c r="L475" s="47">
        <f t="shared" si="15"/>
        <v>89792.667148799985</v>
      </c>
      <c r="M475" s="63">
        <f t="shared" si="14"/>
        <v>6.6442776960000005E-2</v>
      </c>
      <c r="N475" s="7">
        <v>33970</v>
      </c>
      <c r="O475" s="6" t="b">
        <v>1</v>
      </c>
      <c r="P475" s="6" t="b">
        <v>0</v>
      </c>
      <c r="Q475" s="6" t="s">
        <v>24</v>
      </c>
    </row>
    <row r="476" spans="1:17" x14ac:dyDescent="0.25">
      <c r="A476" s="3">
        <v>2010</v>
      </c>
      <c r="B476" s="3">
        <v>9</v>
      </c>
      <c r="C476" s="4" t="s">
        <v>54</v>
      </c>
      <c r="D476" s="4" t="s">
        <v>59</v>
      </c>
      <c r="E476" s="4" t="s">
        <v>60</v>
      </c>
      <c r="F476" s="4"/>
      <c r="G476" s="11" t="s">
        <v>21</v>
      </c>
      <c r="H476" s="5">
        <v>179488.88579999999</v>
      </c>
      <c r="I476" s="5">
        <v>68205.776603999999</v>
      </c>
      <c r="J476" s="3" t="s">
        <v>22</v>
      </c>
      <c r="K476" s="3" t="s">
        <v>42</v>
      </c>
      <c r="L476" s="47">
        <f t="shared" si="15"/>
        <v>179631.09843399705</v>
      </c>
      <c r="M476" s="63">
        <f t="shared" si="14"/>
        <v>0.13291941744587521</v>
      </c>
      <c r="N476" s="7">
        <v>40220</v>
      </c>
      <c r="O476" s="6" t="b">
        <v>1</v>
      </c>
      <c r="P476" s="6" t="b">
        <v>0</v>
      </c>
      <c r="Q476" s="6" t="s">
        <v>24</v>
      </c>
    </row>
    <row r="477" spans="1:17" x14ac:dyDescent="0.25">
      <c r="A477" s="3">
        <v>2010</v>
      </c>
      <c r="B477" s="3">
        <v>9</v>
      </c>
      <c r="C477" s="4" t="s">
        <v>54</v>
      </c>
      <c r="D477" s="4" t="s">
        <v>46</v>
      </c>
      <c r="E477" s="4" t="s">
        <v>47</v>
      </c>
      <c r="F477" s="4"/>
      <c r="G477" s="11" t="s">
        <v>21</v>
      </c>
      <c r="H477" s="5">
        <v>93032.739999999991</v>
      </c>
      <c r="I477" s="5">
        <v>33491.786399999997</v>
      </c>
      <c r="J477" s="3" t="s">
        <v>22</v>
      </c>
      <c r="K477" s="3" t="s">
        <v>42</v>
      </c>
      <c r="L477" s="47">
        <f t="shared" si="15"/>
        <v>88206.112137369579</v>
      </c>
      <c r="M477" s="63">
        <f t="shared" si="14"/>
        <v>6.5268793336320005E-2</v>
      </c>
      <c r="N477" s="7">
        <v>34700</v>
      </c>
      <c r="O477" s="6" t="b">
        <v>1</v>
      </c>
      <c r="P477" s="6" t="b">
        <v>0</v>
      </c>
      <c r="Q477" s="6" t="s">
        <v>24</v>
      </c>
    </row>
    <row r="478" spans="1:17" x14ac:dyDescent="0.25">
      <c r="A478" s="3">
        <v>2010</v>
      </c>
      <c r="B478" s="3">
        <v>9</v>
      </c>
      <c r="C478" s="4" t="s">
        <v>54</v>
      </c>
      <c r="D478" s="4" t="s">
        <v>46</v>
      </c>
      <c r="E478" s="4" t="s">
        <v>48</v>
      </c>
      <c r="F478" s="4"/>
      <c r="G478" s="11" t="s">
        <v>21</v>
      </c>
      <c r="H478" s="5">
        <v>99645.64</v>
      </c>
      <c r="I478" s="5">
        <v>35872.430399999997</v>
      </c>
      <c r="J478" s="3" t="s">
        <v>22</v>
      </c>
      <c r="K478" s="3" t="s">
        <v>42</v>
      </c>
      <c r="L478" s="47">
        <f t="shared" si="15"/>
        <v>94475.928536985593</v>
      </c>
      <c r="M478" s="63">
        <f t="shared" si="14"/>
        <v>6.990819236352E-2</v>
      </c>
      <c r="N478" s="7">
        <v>35065</v>
      </c>
      <c r="O478" s="6" t="b">
        <v>1</v>
      </c>
      <c r="P478" s="6" t="b">
        <v>0</v>
      </c>
      <c r="Q478" s="6" t="s">
        <v>24</v>
      </c>
    </row>
    <row r="479" spans="1:17" x14ac:dyDescent="0.25">
      <c r="A479" s="3">
        <v>2010</v>
      </c>
      <c r="B479" s="3">
        <v>9</v>
      </c>
      <c r="C479" s="4" t="s">
        <v>54</v>
      </c>
      <c r="D479" s="4" t="s">
        <v>46</v>
      </c>
      <c r="E479" s="4" t="s">
        <v>58</v>
      </c>
      <c r="F479" s="4"/>
      <c r="G479" s="11" t="s">
        <v>21</v>
      </c>
      <c r="H479" s="5">
        <v>90141.37</v>
      </c>
      <c r="I479" s="5">
        <v>31549.479499999998</v>
      </c>
      <c r="J479" s="3" t="s">
        <v>22</v>
      </c>
      <c r="K479" s="3" t="s">
        <v>42</v>
      </c>
      <c r="L479" s="47">
        <f t="shared" si="15"/>
        <v>83090.728377887994</v>
      </c>
      <c r="M479" s="63">
        <f t="shared" si="14"/>
        <v>6.1483625649599999E-2</v>
      </c>
      <c r="N479" s="7">
        <v>39814</v>
      </c>
      <c r="O479" s="6" t="b">
        <v>1</v>
      </c>
      <c r="P479" s="6" t="b">
        <v>0</v>
      </c>
      <c r="Q479" s="6" t="s">
        <v>24</v>
      </c>
    </row>
    <row r="480" spans="1:17" x14ac:dyDescent="0.25">
      <c r="A480" s="3">
        <v>2010</v>
      </c>
      <c r="B480" s="3">
        <v>9</v>
      </c>
      <c r="C480" s="4" t="s">
        <v>54</v>
      </c>
      <c r="D480" s="4" t="s">
        <v>46</v>
      </c>
      <c r="E480" s="4" t="s">
        <v>61</v>
      </c>
      <c r="F480" s="4"/>
      <c r="G480" s="11" t="s">
        <v>21</v>
      </c>
      <c r="H480" s="5">
        <v>99800.88</v>
      </c>
      <c r="I480" s="5">
        <v>34930.307999999997</v>
      </c>
      <c r="J480" s="3" t="s">
        <v>22</v>
      </c>
      <c r="K480" s="3" t="s">
        <v>42</v>
      </c>
      <c r="L480" s="47">
        <f t="shared" si="15"/>
        <v>91994.694688511983</v>
      </c>
      <c r="M480" s="63">
        <f t="shared" si="14"/>
        <v>6.8072184230399999E-2</v>
      </c>
      <c r="N480" s="7">
        <v>40179</v>
      </c>
      <c r="O480" s="6" t="b">
        <v>1</v>
      </c>
      <c r="P480" s="6" t="b">
        <v>0</v>
      </c>
      <c r="Q480" s="6" t="s">
        <v>24</v>
      </c>
    </row>
    <row r="481" spans="1:17" x14ac:dyDescent="0.25">
      <c r="A481" s="3">
        <v>2010</v>
      </c>
      <c r="B481" s="3">
        <v>10</v>
      </c>
      <c r="C481" s="4" t="s">
        <v>55</v>
      </c>
      <c r="D481" s="4" t="s">
        <v>18</v>
      </c>
      <c r="E481" s="4" t="s">
        <v>19</v>
      </c>
      <c r="F481" s="4" t="s">
        <v>20</v>
      </c>
      <c r="G481" s="11" t="s">
        <v>21</v>
      </c>
      <c r="H481" s="5">
        <v>101312.50659999999</v>
      </c>
      <c r="I481" s="5">
        <v>37606.6</v>
      </c>
      <c r="J481" s="3" t="s">
        <v>22</v>
      </c>
      <c r="K481" s="3" t="s">
        <v>23</v>
      </c>
      <c r="L481" s="47">
        <f t="shared" si="15"/>
        <v>99043.148582399997</v>
      </c>
      <c r="M481" s="63">
        <f t="shared" si="14"/>
        <v>7.328774208000001E-2</v>
      </c>
      <c r="N481" s="7">
        <v>35527</v>
      </c>
      <c r="O481" s="6" t="b">
        <v>1</v>
      </c>
      <c r="P481" s="6" t="b">
        <v>0</v>
      </c>
      <c r="Q481" s="6" t="s">
        <v>24</v>
      </c>
    </row>
    <row r="482" spans="1:17" x14ac:dyDescent="0.25">
      <c r="A482" s="3">
        <v>2010</v>
      </c>
      <c r="B482" s="3">
        <v>10</v>
      </c>
      <c r="C482" s="4" t="s">
        <v>55</v>
      </c>
      <c r="D482" s="4" t="s">
        <v>18</v>
      </c>
      <c r="E482" s="4" t="s">
        <v>19</v>
      </c>
      <c r="F482" s="4" t="s">
        <v>25</v>
      </c>
      <c r="G482" s="11" t="s">
        <v>21</v>
      </c>
      <c r="H482" s="5">
        <v>51193.277000000002</v>
      </c>
      <c r="I482" s="5">
        <v>19198.900000000001</v>
      </c>
      <c r="J482" s="3" t="s">
        <v>22</v>
      </c>
      <c r="K482" s="3" t="s">
        <v>23</v>
      </c>
      <c r="L482" s="47">
        <f t="shared" si="15"/>
        <v>50563.451769599997</v>
      </c>
      <c r="M482" s="63">
        <f t="shared" si="14"/>
        <v>3.7414816320000009E-2</v>
      </c>
      <c r="N482" s="7">
        <v>35527</v>
      </c>
      <c r="O482" s="6" t="b">
        <v>1</v>
      </c>
      <c r="P482" s="6" t="b">
        <v>0</v>
      </c>
      <c r="Q482" s="6" t="s">
        <v>24</v>
      </c>
    </row>
    <row r="483" spans="1:17" x14ac:dyDescent="0.25">
      <c r="A483" s="3">
        <v>2010</v>
      </c>
      <c r="B483" s="3">
        <v>10</v>
      </c>
      <c r="C483" s="4" t="s">
        <v>55</v>
      </c>
      <c r="D483" s="4" t="s">
        <v>18</v>
      </c>
      <c r="E483" s="4" t="s">
        <v>41</v>
      </c>
      <c r="F483" s="4"/>
      <c r="G483" s="11" t="s">
        <v>21</v>
      </c>
      <c r="H483" s="5">
        <v>78109.919999999998</v>
      </c>
      <c r="I483" s="5">
        <v>32415.616799999996</v>
      </c>
      <c r="J483" s="3" t="s">
        <v>22</v>
      </c>
      <c r="K483" s="3" t="s">
        <v>42</v>
      </c>
      <c r="L483" s="47">
        <f t="shared" si="15"/>
        <v>85371.843003955189</v>
      </c>
      <c r="M483" s="63">
        <f t="shared" si="14"/>
        <v>6.3171554019839996E-2</v>
      </c>
      <c r="N483" s="7">
        <v>23377</v>
      </c>
      <c r="O483" s="6" t="b">
        <v>1</v>
      </c>
      <c r="P483" s="6" t="b">
        <v>0</v>
      </c>
      <c r="Q483" s="6" t="s">
        <v>24</v>
      </c>
    </row>
    <row r="484" spans="1:17" x14ac:dyDescent="0.25">
      <c r="A484" s="3">
        <v>2010</v>
      </c>
      <c r="B484" s="3">
        <v>10</v>
      </c>
      <c r="C484" s="4" t="s">
        <v>55</v>
      </c>
      <c r="D484" s="4" t="s">
        <v>18</v>
      </c>
      <c r="E484" s="4" t="s">
        <v>43</v>
      </c>
      <c r="F484" s="4"/>
      <c r="G484" s="11" t="s">
        <v>21</v>
      </c>
      <c r="H484" s="5">
        <v>124345.36799999999</v>
      </c>
      <c r="I484" s="5">
        <v>49365.111096000001</v>
      </c>
      <c r="J484" s="3" t="s">
        <v>22</v>
      </c>
      <c r="K484" s="3" t="s">
        <v>42</v>
      </c>
      <c r="L484" s="47">
        <f t="shared" si="15"/>
        <v>130011.11594953574</v>
      </c>
      <c r="M484" s="63">
        <f t="shared" si="14"/>
        <v>9.620272850388481E-2</v>
      </c>
      <c r="N484" s="7">
        <v>28126</v>
      </c>
      <c r="O484" s="6" t="b">
        <v>1</v>
      </c>
      <c r="P484" s="6" t="b">
        <v>0</v>
      </c>
      <c r="Q484" s="6" t="s">
        <v>24</v>
      </c>
    </row>
    <row r="485" spans="1:17" x14ac:dyDescent="0.25">
      <c r="A485" s="3">
        <v>2010</v>
      </c>
      <c r="B485" s="3">
        <v>10</v>
      </c>
      <c r="C485" s="4" t="s">
        <v>55</v>
      </c>
      <c r="D485" s="4" t="s">
        <v>26</v>
      </c>
      <c r="E485" s="4" t="s">
        <v>27</v>
      </c>
      <c r="F485" s="4" t="s">
        <v>28</v>
      </c>
      <c r="G485" s="11" t="s">
        <v>21</v>
      </c>
      <c r="H485" s="5">
        <v>100560.13099999999</v>
      </c>
      <c r="I485" s="5">
        <v>42157.8</v>
      </c>
      <c r="J485" s="3" t="s">
        <v>22</v>
      </c>
      <c r="K485" s="3" t="s">
        <v>23</v>
      </c>
      <c r="L485" s="47">
        <f t="shared" si="15"/>
        <v>111029.48017920001</v>
      </c>
      <c r="M485" s="63">
        <f t="shared" si="14"/>
        <v>8.2157120640000011E-2</v>
      </c>
      <c r="N485" s="7">
        <v>34700</v>
      </c>
      <c r="O485" s="6" t="b">
        <v>1</v>
      </c>
      <c r="P485" s="6" t="b">
        <v>0</v>
      </c>
      <c r="Q485" s="6" t="s">
        <v>24</v>
      </c>
    </row>
    <row r="486" spans="1:17" x14ac:dyDescent="0.25">
      <c r="A486" s="3">
        <v>2010</v>
      </c>
      <c r="B486" s="3">
        <v>10</v>
      </c>
      <c r="C486" s="4" t="s">
        <v>55</v>
      </c>
      <c r="D486" s="4" t="s">
        <v>29</v>
      </c>
      <c r="E486" s="4" t="s">
        <v>30</v>
      </c>
      <c r="F486" s="4" t="s">
        <v>31</v>
      </c>
      <c r="G486" s="11" t="s">
        <v>21</v>
      </c>
      <c r="H486" s="5">
        <v>66307</v>
      </c>
      <c r="I486" s="5">
        <v>25817</v>
      </c>
      <c r="J486" s="3" t="s">
        <v>22</v>
      </c>
      <c r="K486" s="3" t="s">
        <v>23</v>
      </c>
      <c r="L486" s="47">
        <f t="shared" si="15"/>
        <v>67993.30348799999</v>
      </c>
      <c r="M486" s="63">
        <f t="shared" si="14"/>
        <v>5.0312169600000005E-2</v>
      </c>
      <c r="N486" s="7">
        <v>35885</v>
      </c>
      <c r="O486" s="6" t="b">
        <v>1</v>
      </c>
      <c r="P486" s="6" t="b">
        <v>0</v>
      </c>
      <c r="Q486" s="6" t="s">
        <v>24</v>
      </c>
    </row>
    <row r="487" spans="1:17" x14ac:dyDescent="0.25">
      <c r="A487" s="3">
        <v>2010</v>
      </c>
      <c r="B487" s="3">
        <v>10</v>
      </c>
      <c r="C487" s="4" t="s">
        <v>55</v>
      </c>
      <c r="D487" s="4" t="s">
        <v>29</v>
      </c>
      <c r="E487" s="4" t="s">
        <v>30</v>
      </c>
      <c r="F487" s="4" t="s">
        <v>33</v>
      </c>
      <c r="G487" s="11" t="s">
        <v>21</v>
      </c>
      <c r="H487" s="5">
        <v>46771</v>
      </c>
      <c r="I487" s="5">
        <v>18988</v>
      </c>
      <c r="J487" s="3" t="s">
        <v>22</v>
      </c>
      <c r="K487" s="3" t="s">
        <v>23</v>
      </c>
      <c r="L487" s="47">
        <f t="shared" si="15"/>
        <v>50008.012031999991</v>
      </c>
      <c r="M487" s="63">
        <f t="shared" si="14"/>
        <v>3.7003814400000001E-2</v>
      </c>
      <c r="N487" s="7">
        <v>35885</v>
      </c>
      <c r="O487" s="6" t="b">
        <v>1</v>
      </c>
      <c r="P487" s="6" t="b">
        <v>0</v>
      </c>
      <c r="Q487" s="6" t="s">
        <v>24</v>
      </c>
    </row>
    <row r="488" spans="1:17" x14ac:dyDescent="0.25">
      <c r="A488" s="3">
        <v>2010</v>
      </c>
      <c r="B488" s="3">
        <v>10</v>
      </c>
      <c r="C488" s="4" t="s">
        <v>55</v>
      </c>
      <c r="D488" s="4" t="s">
        <v>29</v>
      </c>
      <c r="E488" s="4" t="s">
        <v>30</v>
      </c>
      <c r="F488" s="4" t="s">
        <v>31</v>
      </c>
      <c r="G488" s="11" t="s">
        <v>32</v>
      </c>
      <c r="H488" s="5">
        <v>48029</v>
      </c>
      <c r="I488" s="5">
        <v>18703.5</v>
      </c>
      <c r="J488" s="3" t="s">
        <v>22</v>
      </c>
      <c r="K488" s="3" t="s">
        <v>23</v>
      </c>
      <c r="L488" s="47">
        <f t="shared" si="15"/>
        <v>49258.73462399999</v>
      </c>
      <c r="M488" s="63">
        <f t="shared" si="14"/>
        <v>3.64493808E-2</v>
      </c>
      <c r="N488" s="7">
        <v>35885</v>
      </c>
      <c r="O488" s="6" t="b">
        <v>1</v>
      </c>
      <c r="P488" s="6" t="b">
        <v>0</v>
      </c>
      <c r="Q488" s="6" t="s">
        <v>24</v>
      </c>
    </row>
    <row r="489" spans="1:17" x14ac:dyDescent="0.25">
      <c r="A489" s="3">
        <v>2010</v>
      </c>
      <c r="B489" s="3">
        <v>10</v>
      </c>
      <c r="C489" s="4" t="s">
        <v>55</v>
      </c>
      <c r="D489" s="4" t="s">
        <v>29</v>
      </c>
      <c r="E489" s="4" t="s">
        <v>30</v>
      </c>
      <c r="F489" s="4" t="s">
        <v>33</v>
      </c>
      <c r="G489" s="11" t="s">
        <v>32</v>
      </c>
      <c r="H489" s="5">
        <v>42270</v>
      </c>
      <c r="I489" s="5">
        <v>17148.400000000001</v>
      </c>
      <c r="J489" s="3" t="s">
        <v>22</v>
      </c>
      <c r="K489" s="3" t="s">
        <v>23</v>
      </c>
      <c r="L489" s="47">
        <f t="shared" si="15"/>
        <v>45163.123737599999</v>
      </c>
      <c r="M489" s="63">
        <f t="shared" si="14"/>
        <v>3.3418801920000005E-2</v>
      </c>
      <c r="N489" s="7">
        <v>35885</v>
      </c>
      <c r="O489" s="6" t="b">
        <v>1</v>
      </c>
      <c r="P489" s="6" t="b">
        <v>0</v>
      </c>
      <c r="Q489" s="6" t="s">
        <v>24</v>
      </c>
    </row>
    <row r="490" spans="1:17" x14ac:dyDescent="0.25">
      <c r="A490" s="3">
        <v>2010</v>
      </c>
      <c r="B490" s="3">
        <v>10</v>
      </c>
      <c r="C490" s="4" t="s">
        <v>55</v>
      </c>
      <c r="D490" s="4" t="s">
        <v>29</v>
      </c>
      <c r="E490" s="4" t="s">
        <v>34</v>
      </c>
      <c r="F490" s="4" t="s">
        <v>37</v>
      </c>
      <c r="G490" s="11" t="s">
        <v>21</v>
      </c>
      <c r="H490" s="5">
        <v>81957.039999999994</v>
      </c>
      <c r="I490" s="5">
        <v>33546</v>
      </c>
      <c r="J490" s="3" t="s">
        <v>22</v>
      </c>
      <c r="K490" s="3" t="s">
        <v>23</v>
      </c>
      <c r="L490" s="47">
        <f t="shared" si="15"/>
        <v>88348.892544000002</v>
      </c>
      <c r="M490" s="63">
        <f t="shared" si="14"/>
        <v>6.5374444800000001E-2</v>
      </c>
      <c r="N490" s="7">
        <v>33970</v>
      </c>
      <c r="O490" s="6" t="b">
        <v>1</v>
      </c>
      <c r="P490" s="6" t="b">
        <v>0</v>
      </c>
      <c r="Q490" s="6" t="s">
        <v>24</v>
      </c>
    </row>
    <row r="491" spans="1:17" x14ac:dyDescent="0.25">
      <c r="A491" s="3">
        <v>2010</v>
      </c>
      <c r="B491" s="3">
        <v>10</v>
      </c>
      <c r="C491" s="4" t="s">
        <v>55</v>
      </c>
      <c r="D491" s="4" t="s">
        <v>29</v>
      </c>
      <c r="E491" s="4" t="s">
        <v>34</v>
      </c>
      <c r="F491" s="4" t="s">
        <v>36</v>
      </c>
      <c r="G491" s="11" t="s">
        <v>21</v>
      </c>
      <c r="H491" s="5">
        <v>47925.91</v>
      </c>
      <c r="I491" s="5">
        <v>22880.6</v>
      </c>
      <c r="J491" s="3" t="s">
        <v>22</v>
      </c>
      <c r="K491" s="3" t="s">
        <v>23</v>
      </c>
      <c r="L491" s="47">
        <f t="shared" si="15"/>
        <v>60259.812518399995</v>
      </c>
      <c r="M491" s="63">
        <f t="shared" si="14"/>
        <v>4.4589713280000005E-2</v>
      </c>
      <c r="N491" s="7">
        <v>33970</v>
      </c>
      <c r="O491" s="6" t="b">
        <v>1</v>
      </c>
      <c r="P491" s="6" t="b">
        <v>0</v>
      </c>
      <c r="Q491" s="6" t="s">
        <v>24</v>
      </c>
    </row>
    <row r="492" spans="1:17" x14ac:dyDescent="0.25">
      <c r="A492" s="3">
        <v>2010</v>
      </c>
      <c r="B492" s="3">
        <v>10</v>
      </c>
      <c r="C492" s="4" t="s">
        <v>55</v>
      </c>
      <c r="D492" s="4" t="s">
        <v>29</v>
      </c>
      <c r="E492" s="4" t="s">
        <v>34</v>
      </c>
      <c r="F492" s="4" t="s">
        <v>35</v>
      </c>
      <c r="G492" s="11" t="s">
        <v>21</v>
      </c>
      <c r="H492" s="5">
        <v>50572.54</v>
      </c>
      <c r="I492" s="5">
        <v>22980.3</v>
      </c>
      <c r="J492" s="3" t="s">
        <v>22</v>
      </c>
      <c r="K492" s="3" t="s">
        <v>23</v>
      </c>
      <c r="L492" s="47">
        <f t="shared" si="15"/>
        <v>60522.388819199987</v>
      </c>
      <c r="M492" s="63">
        <f t="shared" si="14"/>
        <v>4.4784008639999998E-2</v>
      </c>
      <c r="N492" s="7">
        <v>33970</v>
      </c>
      <c r="O492" s="6" t="b">
        <v>1</v>
      </c>
      <c r="P492" s="6" t="b">
        <v>0</v>
      </c>
      <c r="Q492" s="6" t="s">
        <v>24</v>
      </c>
    </row>
    <row r="493" spans="1:17" x14ac:dyDescent="0.25">
      <c r="A493" s="3">
        <v>2010</v>
      </c>
      <c r="B493" s="3">
        <v>10</v>
      </c>
      <c r="C493" s="4" t="s">
        <v>55</v>
      </c>
      <c r="D493" s="4" t="s">
        <v>29</v>
      </c>
      <c r="E493" s="4" t="s">
        <v>34</v>
      </c>
      <c r="F493" s="4" t="s">
        <v>39</v>
      </c>
      <c r="G493" s="11" t="s">
        <v>21</v>
      </c>
      <c r="H493" s="5">
        <v>58310.82</v>
      </c>
      <c r="I493" s="5">
        <v>24802.9</v>
      </c>
      <c r="J493" s="3" t="s">
        <v>22</v>
      </c>
      <c r="K493" s="3" t="s">
        <v>23</v>
      </c>
      <c r="L493" s="47">
        <f t="shared" si="15"/>
        <v>65322.504825600001</v>
      </c>
      <c r="M493" s="63">
        <f t="shared" si="14"/>
        <v>4.8335891520000007E-2</v>
      </c>
      <c r="N493" s="7">
        <v>33970</v>
      </c>
      <c r="O493" s="6" t="b">
        <v>1</v>
      </c>
      <c r="P493" s="6" t="b">
        <v>0</v>
      </c>
      <c r="Q493" s="6" t="s">
        <v>24</v>
      </c>
    </row>
    <row r="494" spans="1:17" x14ac:dyDescent="0.25">
      <c r="A494" s="3">
        <v>2010</v>
      </c>
      <c r="B494" s="3">
        <v>10</v>
      </c>
      <c r="C494" s="4" t="s">
        <v>55</v>
      </c>
      <c r="D494" s="4" t="s">
        <v>59</v>
      </c>
      <c r="E494" s="4" t="s">
        <v>60</v>
      </c>
      <c r="F494" s="4"/>
      <c r="G494" s="11" t="s">
        <v>21</v>
      </c>
      <c r="H494" s="5">
        <v>167416.5906</v>
      </c>
      <c r="I494" s="5">
        <v>63618.304427999996</v>
      </c>
      <c r="J494" s="3" t="s">
        <v>22</v>
      </c>
      <c r="K494" s="3" t="s">
        <v>42</v>
      </c>
      <c r="L494" s="47">
        <f t="shared" si="15"/>
        <v>167549.23811306417</v>
      </c>
      <c r="M494" s="63">
        <f t="shared" si="14"/>
        <v>0.12397935166928641</v>
      </c>
      <c r="N494" s="7">
        <v>40220</v>
      </c>
      <c r="O494" s="6" t="b">
        <v>1</v>
      </c>
      <c r="P494" s="6" t="b">
        <v>0</v>
      </c>
      <c r="Q494" s="6" t="s">
        <v>24</v>
      </c>
    </row>
    <row r="495" spans="1:17" x14ac:dyDescent="0.25">
      <c r="A495" s="3">
        <v>2010</v>
      </c>
      <c r="B495" s="3">
        <v>10</v>
      </c>
      <c r="C495" s="4" t="s">
        <v>55</v>
      </c>
      <c r="D495" s="4" t="s">
        <v>46</v>
      </c>
      <c r="E495" s="4" t="s">
        <v>47</v>
      </c>
      <c r="F495" s="4"/>
      <c r="G495" s="11" t="s">
        <v>21</v>
      </c>
      <c r="H495" s="5">
        <v>64718.06</v>
      </c>
      <c r="I495" s="5">
        <v>23298.5016</v>
      </c>
      <c r="J495" s="3" t="s">
        <v>22</v>
      </c>
      <c r="K495" s="3" t="s">
        <v>42</v>
      </c>
      <c r="L495" s="47">
        <f t="shared" si="15"/>
        <v>61360.424917862394</v>
      </c>
      <c r="M495" s="63">
        <f t="shared" si="14"/>
        <v>4.5404119918080008E-2</v>
      </c>
      <c r="N495" s="7">
        <v>34700</v>
      </c>
      <c r="O495" s="6" t="b">
        <v>1</v>
      </c>
      <c r="P495" s="6" t="b">
        <v>0</v>
      </c>
      <c r="Q495" s="6" t="s">
        <v>24</v>
      </c>
    </row>
    <row r="496" spans="1:17" x14ac:dyDescent="0.25">
      <c r="A496" s="3">
        <v>2010</v>
      </c>
      <c r="B496" s="3">
        <v>10</v>
      </c>
      <c r="C496" s="4" t="s">
        <v>55</v>
      </c>
      <c r="D496" s="4" t="s">
        <v>46</v>
      </c>
      <c r="E496" s="4" t="s">
        <v>48</v>
      </c>
      <c r="F496" s="4"/>
      <c r="G496" s="11" t="s">
        <v>21</v>
      </c>
      <c r="H496" s="5">
        <v>90568.06</v>
      </c>
      <c r="I496" s="5">
        <v>32604.5016</v>
      </c>
      <c r="J496" s="3" t="s">
        <v>22</v>
      </c>
      <c r="K496" s="3" t="s">
        <v>42</v>
      </c>
      <c r="L496" s="47">
        <f t="shared" si="15"/>
        <v>85869.302101862399</v>
      </c>
      <c r="M496" s="63">
        <f t="shared" si="14"/>
        <v>6.353965271808E-2</v>
      </c>
      <c r="N496" s="7">
        <v>35065</v>
      </c>
      <c r="O496" s="6" t="b">
        <v>1</v>
      </c>
      <c r="P496" s="6" t="b">
        <v>0</v>
      </c>
      <c r="Q496" s="6" t="s">
        <v>24</v>
      </c>
    </row>
    <row r="497" spans="1:17" x14ac:dyDescent="0.25">
      <c r="A497" s="3">
        <v>2010</v>
      </c>
      <c r="B497" s="3">
        <v>10</v>
      </c>
      <c r="C497" s="4" t="s">
        <v>55</v>
      </c>
      <c r="D497" s="4" t="s">
        <v>46</v>
      </c>
      <c r="E497" s="4" t="s">
        <v>58</v>
      </c>
      <c r="F497" s="4"/>
      <c r="G497" s="11" t="s">
        <v>21</v>
      </c>
      <c r="H497" s="5">
        <v>101483.118</v>
      </c>
      <c r="I497" s="5">
        <v>35519.0913</v>
      </c>
      <c r="J497" s="3" t="s">
        <v>22</v>
      </c>
      <c r="K497" s="3" t="s">
        <v>42</v>
      </c>
      <c r="L497" s="47">
        <f t="shared" si="15"/>
        <v>93545.3520695232</v>
      </c>
      <c r="M497" s="63">
        <f t="shared" si="14"/>
        <v>6.9219605125440009E-2</v>
      </c>
      <c r="N497" s="7">
        <v>39814</v>
      </c>
      <c r="O497" s="6" t="b">
        <v>1</v>
      </c>
      <c r="P497" s="6" t="b">
        <v>0</v>
      </c>
      <c r="Q497" s="6" t="s">
        <v>24</v>
      </c>
    </row>
    <row r="498" spans="1:17" x14ac:dyDescent="0.25">
      <c r="A498" s="3">
        <v>2010</v>
      </c>
      <c r="B498" s="3">
        <v>10</v>
      </c>
      <c r="C498" s="4" t="s">
        <v>55</v>
      </c>
      <c r="D498" s="4" t="s">
        <v>46</v>
      </c>
      <c r="E498" s="4" t="s">
        <v>61</v>
      </c>
      <c r="F498" s="4"/>
      <c r="G498" s="11" t="s">
        <v>21</v>
      </c>
      <c r="H498" s="5">
        <v>102340.005</v>
      </c>
      <c r="I498" s="5">
        <v>35819.001749999996</v>
      </c>
      <c r="J498" s="3" t="s">
        <v>22</v>
      </c>
      <c r="K498" s="3" t="s">
        <v>42</v>
      </c>
      <c r="L498" s="47">
        <f t="shared" si="15"/>
        <v>94335.215424911978</v>
      </c>
      <c r="M498" s="63">
        <f t="shared" si="14"/>
        <v>6.9804070610400004E-2</v>
      </c>
      <c r="N498" s="7">
        <v>40179</v>
      </c>
      <c r="O498" s="6" t="b">
        <v>1</v>
      </c>
      <c r="P498" s="6" t="b">
        <v>0</v>
      </c>
      <c r="Q498" s="6" t="s">
        <v>24</v>
      </c>
    </row>
    <row r="499" spans="1:17" x14ac:dyDescent="0.25">
      <c r="A499" s="3">
        <v>2010</v>
      </c>
      <c r="B499" s="3">
        <v>11</v>
      </c>
      <c r="C499" s="4" t="s">
        <v>56</v>
      </c>
      <c r="D499" s="4" t="s">
        <v>18</v>
      </c>
      <c r="E499" s="4" t="s">
        <v>19</v>
      </c>
      <c r="F499" s="4" t="s">
        <v>25</v>
      </c>
      <c r="G499" s="11" t="s">
        <v>21</v>
      </c>
      <c r="H499" s="5">
        <v>95895.476500000004</v>
      </c>
      <c r="I499" s="5">
        <v>35978.6</v>
      </c>
      <c r="J499" s="3" t="s">
        <v>22</v>
      </c>
      <c r="K499" s="3" t="s">
        <v>23</v>
      </c>
      <c r="L499" s="47">
        <f t="shared" si="15"/>
        <v>94755.54359039999</v>
      </c>
      <c r="M499" s="63">
        <f t="shared" si="14"/>
        <v>7.0115095680000017E-2</v>
      </c>
      <c r="N499" s="7">
        <v>35527</v>
      </c>
      <c r="O499" s="6" t="b">
        <v>1</v>
      </c>
      <c r="P499" s="6" t="b">
        <v>0</v>
      </c>
      <c r="Q499" s="6" t="s">
        <v>24</v>
      </c>
    </row>
    <row r="500" spans="1:17" x14ac:dyDescent="0.25">
      <c r="A500" s="3">
        <v>2010</v>
      </c>
      <c r="B500" s="3">
        <v>11</v>
      </c>
      <c r="C500" s="4" t="s">
        <v>56</v>
      </c>
      <c r="D500" s="4" t="s">
        <v>18</v>
      </c>
      <c r="E500" s="4" t="s">
        <v>19</v>
      </c>
      <c r="F500" s="4" t="s">
        <v>20</v>
      </c>
      <c r="G500" s="11" t="s">
        <v>21</v>
      </c>
      <c r="H500" s="5">
        <v>93812.887199999997</v>
      </c>
      <c r="I500" s="5">
        <v>34860</v>
      </c>
      <c r="J500" s="3" t="s">
        <v>22</v>
      </c>
      <c r="K500" s="3" t="s">
        <v>23</v>
      </c>
      <c r="L500" s="47">
        <f t="shared" si="15"/>
        <v>91809.527039999986</v>
      </c>
      <c r="M500" s="63">
        <f t="shared" si="14"/>
        <v>6.7935168000000004E-2</v>
      </c>
      <c r="N500" s="7">
        <v>35527</v>
      </c>
      <c r="O500" s="6" t="b">
        <v>1</v>
      </c>
      <c r="P500" s="6" t="b">
        <v>0</v>
      </c>
      <c r="Q500" s="6" t="s">
        <v>24</v>
      </c>
    </row>
    <row r="501" spans="1:17" x14ac:dyDescent="0.25">
      <c r="A501" s="3">
        <v>2010</v>
      </c>
      <c r="B501" s="3">
        <v>11</v>
      </c>
      <c r="C501" s="4" t="s">
        <v>56</v>
      </c>
      <c r="D501" s="4" t="s">
        <v>18</v>
      </c>
      <c r="E501" s="4" t="s">
        <v>41</v>
      </c>
      <c r="F501" s="4"/>
      <c r="G501" s="11" t="s">
        <v>21</v>
      </c>
      <c r="H501" s="5">
        <v>75332.565000000002</v>
      </c>
      <c r="I501" s="5">
        <v>31263.014475</v>
      </c>
      <c r="J501" s="3" t="s">
        <v>22</v>
      </c>
      <c r="K501" s="3" t="s">
        <v>42</v>
      </c>
      <c r="L501" s="47">
        <f t="shared" si="15"/>
        <v>82336.275754286398</v>
      </c>
      <c r="M501" s="63">
        <f t="shared" si="14"/>
        <v>6.0925362608880006E-2</v>
      </c>
      <c r="N501" s="7">
        <v>23377</v>
      </c>
      <c r="O501" s="6" t="b">
        <v>1</v>
      </c>
      <c r="P501" s="6" t="b">
        <v>0</v>
      </c>
      <c r="Q501" s="6" t="s">
        <v>24</v>
      </c>
    </row>
    <row r="502" spans="1:17" x14ac:dyDescent="0.25">
      <c r="A502" s="3">
        <v>2010</v>
      </c>
      <c r="B502" s="3">
        <v>11</v>
      </c>
      <c r="C502" s="4" t="s">
        <v>56</v>
      </c>
      <c r="D502" s="4" t="s">
        <v>18</v>
      </c>
      <c r="E502" s="4" t="s">
        <v>43</v>
      </c>
      <c r="F502" s="4"/>
      <c r="G502" s="11" t="s">
        <v>21</v>
      </c>
      <c r="H502" s="5">
        <v>104424.09599999999</v>
      </c>
      <c r="I502" s="5">
        <v>41456.366111999996</v>
      </c>
      <c r="J502" s="3" t="s">
        <v>22</v>
      </c>
      <c r="K502" s="3" t="s">
        <v>42</v>
      </c>
      <c r="L502" s="47">
        <f t="shared" si="15"/>
        <v>109182.13899999435</v>
      </c>
      <c r="M502" s="63">
        <f t="shared" si="14"/>
        <v>8.0790166279065601E-2</v>
      </c>
      <c r="N502" s="7">
        <v>28126</v>
      </c>
      <c r="O502" s="6" t="b">
        <v>1</v>
      </c>
      <c r="P502" s="6" t="b">
        <v>0</v>
      </c>
      <c r="Q502" s="6" t="s">
        <v>24</v>
      </c>
    </row>
    <row r="503" spans="1:17" x14ac:dyDescent="0.25">
      <c r="A503" s="3">
        <v>2010</v>
      </c>
      <c r="B503" s="3">
        <v>11</v>
      </c>
      <c r="C503" s="4" t="s">
        <v>56</v>
      </c>
      <c r="D503" s="4" t="s">
        <v>62</v>
      </c>
      <c r="E503" s="4" t="s">
        <v>63</v>
      </c>
      <c r="F503" s="4" t="s">
        <v>64</v>
      </c>
      <c r="G503" s="11" t="s">
        <v>21</v>
      </c>
      <c r="H503" s="5">
        <v>13</v>
      </c>
      <c r="I503" s="5">
        <v>4.9000000000000004</v>
      </c>
      <c r="J503" s="3" t="s">
        <v>22</v>
      </c>
      <c r="K503" s="3" t="s">
        <v>23</v>
      </c>
      <c r="L503" s="47">
        <f t="shared" si="15"/>
        <v>12.904953600000001</v>
      </c>
      <c r="M503" s="63">
        <f t="shared" si="14"/>
        <v>9.5491200000000012E-6</v>
      </c>
      <c r="N503" s="7">
        <v>40739</v>
      </c>
      <c r="O503" s="6" t="b">
        <v>0</v>
      </c>
      <c r="P503" s="6" t="b">
        <v>0</v>
      </c>
      <c r="Q503" s="6" t="s">
        <v>65</v>
      </c>
    </row>
    <row r="504" spans="1:17" x14ac:dyDescent="0.25">
      <c r="A504" s="3">
        <v>2010</v>
      </c>
      <c r="B504" s="3">
        <v>11</v>
      </c>
      <c r="C504" s="4" t="s">
        <v>56</v>
      </c>
      <c r="D504" s="4" t="s">
        <v>26</v>
      </c>
      <c r="E504" s="4" t="s">
        <v>27</v>
      </c>
      <c r="F504" s="4" t="s">
        <v>28</v>
      </c>
      <c r="G504" s="11" t="s">
        <v>21</v>
      </c>
      <c r="H504" s="5">
        <v>101895.577</v>
      </c>
      <c r="I504" s="5">
        <v>42717.1</v>
      </c>
      <c r="J504" s="3" t="s">
        <v>22</v>
      </c>
      <c r="K504" s="3" t="s">
        <v>23</v>
      </c>
      <c r="L504" s="47">
        <f t="shared" si="15"/>
        <v>112502.48845439999</v>
      </c>
      <c r="M504" s="63">
        <f t="shared" si="14"/>
        <v>8.3247084480000011E-2</v>
      </c>
      <c r="N504" s="7">
        <v>34700</v>
      </c>
      <c r="O504" s="6" t="b">
        <v>1</v>
      </c>
      <c r="P504" s="6" t="b">
        <v>0</v>
      </c>
      <c r="Q504" s="6" t="s">
        <v>24</v>
      </c>
    </row>
    <row r="505" spans="1:17" x14ac:dyDescent="0.25">
      <c r="A505" s="3">
        <v>2010</v>
      </c>
      <c r="B505" s="3">
        <v>11</v>
      </c>
      <c r="C505" s="4" t="s">
        <v>56</v>
      </c>
      <c r="D505" s="4" t="s">
        <v>29</v>
      </c>
      <c r="E505" s="4" t="s">
        <v>30</v>
      </c>
      <c r="F505" s="4" t="s">
        <v>31</v>
      </c>
      <c r="G505" s="11" t="s">
        <v>21</v>
      </c>
      <c r="H505" s="5">
        <v>110413</v>
      </c>
      <c r="I505" s="5">
        <v>42963.9</v>
      </c>
      <c r="J505" s="3" t="s">
        <v>22</v>
      </c>
      <c r="K505" s="3" t="s">
        <v>23</v>
      </c>
      <c r="L505" s="47">
        <f t="shared" si="15"/>
        <v>113152.47672960001</v>
      </c>
      <c r="M505" s="63">
        <f t="shared" si="14"/>
        <v>8.3728048320000012E-2</v>
      </c>
      <c r="N505" s="7">
        <v>35885</v>
      </c>
      <c r="O505" s="6" t="b">
        <v>1</v>
      </c>
      <c r="P505" s="6" t="b">
        <v>0</v>
      </c>
      <c r="Q505" s="6" t="s">
        <v>24</v>
      </c>
    </row>
    <row r="506" spans="1:17" x14ac:dyDescent="0.25">
      <c r="A506" s="3">
        <v>2010</v>
      </c>
      <c r="B506" s="3">
        <v>11</v>
      </c>
      <c r="C506" s="4" t="s">
        <v>56</v>
      </c>
      <c r="D506" s="4" t="s">
        <v>29</v>
      </c>
      <c r="E506" s="4" t="s">
        <v>34</v>
      </c>
      <c r="F506" s="4" t="s">
        <v>36</v>
      </c>
      <c r="G506" s="11" t="s">
        <v>21</v>
      </c>
      <c r="H506" s="5">
        <v>53196.08</v>
      </c>
      <c r="I506" s="5">
        <v>25384.799999999999</v>
      </c>
      <c r="J506" s="3" t="s">
        <v>22</v>
      </c>
      <c r="K506" s="3" t="s">
        <v>23</v>
      </c>
      <c r="L506" s="47">
        <f t="shared" si="15"/>
        <v>66855.033907199992</v>
      </c>
      <c r="M506" s="63">
        <f t="shared" si="14"/>
        <v>4.9469898239999997E-2</v>
      </c>
      <c r="N506" s="7">
        <v>33970</v>
      </c>
      <c r="O506" s="6" t="b">
        <v>1</v>
      </c>
      <c r="P506" s="6" t="b">
        <v>0</v>
      </c>
      <c r="Q506" s="6" t="s">
        <v>24</v>
      </c>
    </row>
    <row r="507" spans="1:17" x14ac:dyDescent="0.25">
      <c r="A507" s="3">
        <v>2010</v>
      </c>
      <c r="B507" s="3">
        <v>11</v>
      </c>
      <c r="C507" s="4" t="s">
        <v>56</v>
      </c>
      <c r="D507" s="4" t="s">
        <v>29</v>
      </c>
      <c r="E507" s="4" t="s">
        <v>34</v>
      </c>
      <c r="F507" s="4" t="s">
        <v>35</v>
      </c>
      <c r="G507" s="11" t="s">
        <v>21</v>
      </c>
      <c r="H507" s="5">
        <v>54552.76</v>
      </c>
      <c r="I507" s="5">
        <v>24845.9</v>
      </c>
      <c r="J507" s="3" t="s">
        <v>22</v>
      </c>
      <c r="K507" s="3" t="s">
        <v>23</v>
      </c>
      <c r="L507" s="47">
        <f t="shared" si="15"/>
        <v>65435.752377600002</v>
      </c>
      <c r="M507" s="63">
        <f t="shared" si="14"/>
        <v>4.8419689920000009E-2</v>
      </c>
      <c r="N507" s="7">
        <v>33970</v>
      </c>
      <c r="O507" s="6" t="b">
        <v>1</v>
      </c>
      <c r="P507" s="6" t="b">
        <v>0</v>
      </c>
      <c r="Q507" s="6" t="s">
        <v>24</v>
      </c>
    </row>
    <row r="508" spans="1:17" x14ac:dyDescent="0.25">
      <c r="A508" s="3">
        <v>2010</v>
      </c>
      <c r="B508" s="3">
        <v>11</v>
      </c>
      <c r="C508" s="4" t="s">
        <v>56</v>
      </c>
      <c r="D508" s="4" t="s">
        <v>29</v>
      </c>
      <c r="E508" s="4" t="s">
        <v>34</v>
      </c>
      <c r="F508" s="4" t="s">
        <v>37</v>
      </c>
      <c r="G508" s="11" t="s">
        <v>21</v>
      </c>
      <c r="H508" s="5">
        <v>80613.014999999999</v>
      </c>
      <c r="I508" s="5">
        <v>32844.5</v>
      </c>
      <c r="J508" s="3" t="s">
        <v>22</v>
      </c>
      <c r="K508" s="3" t="s">
        <v>23</v>
      </c>
      <c r="L508" s="47">
        <f t="shared" si="15"/>
        <v>86501.377248000004</v>
      </c>
      <c r="M508" s="63">
        <f t="shared" si="14"/>
        <v>6.4007361600000007E-2</v>
      </c>
      <c r="N508" s="7">
        <v>33970</v>
      </c>
      <c r="O508" s="6" t="b">
        <v>1</v>
      </c>
      <c r="P508" s="6" t="b">
        <v>0</v>
      </c>
      <c r="Q508" s="6" t="s">
        <v>24</v>
      </c>
    </row>
    <row r="509" spans="1:17" x14ac:dyDescent="0.25">
      <c r="A509" s="3">
        <v>2010</v>
      </c>
      <c r="B509" s="3">
        <v>11</v>
      </c>
      <c r="C509" s="4" t="s">
        <v>56</v>
      </c>
      <c r="D509" s="4" t="s">
        <v>29</v>
      </c>
      <c r="E509" s="4" t="s">
        <v>34</v>
      </c>
      <c r="F509" s="4" t="s">
        <v>39</v>
      </c>
      <c r="G509" s="11" t="s">
        <v>21</v>
      </c>
      <c r="H509" s="5">
        <v>87370.06</v>
      </c>
      <c r="I509" s="5">
        <v>36914.199999999997</v>
      </c>
      <c r="J509" s="3" t="s">
        <v>22</v>
      </c>
      <c r="K509" s="3" t="s">
        <v>23</v>
      </c>
      <c r="L509" s="47">
        <f t="shared" si="15"/>
        <v>97219.599628799988</v>
      </c>
      <c r="M509" s="63">
        <f t="shared" si="14"/>
        <v>7.193839296E-2</v>
      </c>
      <c r="N509" s="7">
        <v>33970</v>
      </c>
      <c r="O509" s="6" t="b">
        <v>1</v>
      </c>
      <c r="P509" s="6" t="b">
        <v>0</v>
      </c>
      <c r="Q509" s="6" t="s">
        <v>24</v>
      </c>
    </row>
    <row r="510" spans="1:17" x14ac:dyDescent="0.25">
      <c r="A510" s="3">
        <v>2010</v>
      </c>
      <c r="B510" s="3">
        <v>11</v>
      </c>
      <c r="C510" s="4" t="s">
        <v>56</v>
      </c>
      <c r="D510" s="4" t="s">
        <v>59</v>
      </c>
      <c r="E510" s="4" t="s">
        <v>60</v>
      </c>
      <c r="F510" s="4"/>
      <c r="G510" s="11" t="s">
        <v>21</v>
      </c>
      <c r="H510" s="5">
        <v>176143.09880000001</v>
      </c>
      <c r="I510" s="5">
        <v>66934.377544000003</v>
      </c>
      <c r="J510" s="3" t="s">
        <v>22</v>
      </c>
      <c r="K510" s="3" t="s">
        <v>42</v>
      </c>
      <c r="L510" s="47">
        <f t="shared" si="15"/>
        <v>176282.66050004121</v>
      </c>
      <c r="M510" s="63">
        <f t="shared" si="14"/>
        <v>0.13044171495774723</v>
      </c>
      <c r="N510" s="7">
        <v>40220</v>
      </c>
      <c r="O510" s="6" t="b">
        <v>1</v>
      </c>
      <c r="P510" s="6" t="b">
        <v>0</v>
      </c>
      <c r="Q510" s="6" t="s">
        <v>24</v>
      </c>
    </row>
    <row r="511" spans="1:17" x14ac:dyDescent="0.25">
      <c r="A511" s="3">
        <v>2010</v>
      </c>
      <c r="B511" s="3">
        <v>11</v>
      </c>
      <c r="C511" s="4" t="s">
        <v>56</v>
      </c>
      <c r="D511" s="4" t="s">
        <v>46</v>
      </c>
      <c r="E511" s="4" t="s">
        <v>47</v>
      </c>
      <c r="F511" s="4"/>
      <c r="G511" s="11" t="s">
        <v>21</v>
      </c>
      <c r="H511" s="5">
        <v>96479.72</v>
      </c>
      <c r="I511" s="5">
        <v>34732.699200000003</v>
      </c>
      <c r="J511" s="3" t="s">
        <v>22</v>
      </c>
      <c r="K511" s="3" t="s">
        <v>42</v>
      </c>
      <c r="L511" s="47">
        <f t="shared" si="15"/>
        <v>91474.259505868802</v>
      </c>
      <c r="M511" s="63">
        <f t="shared" si="14"/>
        <v>6.7687084200960021E-2</v>
      </c>
      <c r="N511" s="7">
        <v>34700</v>
      </c>
      <c r="O511" s="6" t="b">
        <v>1</v>
      </c>
      <c r="P511" s="6" t="b">
        <v>0</v>
      </c>
      <c r="Q511" s="6" t="s">
        <v>24</v>
      </c>
    </row>
    <row r="512" spans="1:17" x14ac:dyDescent="0.25">
      <c r="A512" s="3">
        <v>2010</v>
      </c>
      <c r="B512" s="3">
        <v>11</v>
      </c>
      <c r="C512" s="4" t="s">
        <v>56</v>
      </c>
      <c r="D512" s="4" t="s">
        <v>46</v>
      </c>
      <c r="E512" s="4" t="s">
        <v>48</v>
      </c>
      <c r="F512" s="4"/>
      <c r="G512" s="11" t="s">
        <v>21</v>
      </c>
      <c r="H512" s="5">
        <v>76930.539999999994</v>
      </c>
      <c r="I512" s="5">
        <v>27694.994399999996</v>
      </c>
      <c r="J512" s="3" t="s">
        <v>22</v>
      </c>
      <c r="K512" s="3" t="s">
        <v>42</v>
      </c>
      <c r="L512" s="47">
        <f t="shared" si="15"/>
        <v>72939.309731481582</v>
      </c>
      <c r="M512" s="63">
        <f t="shared" si="14"/>
        <v>5.3972005086719996E-2</v>
      </c>
      <c r="N512" s="7">
        <v>35065</v>
      </c>
      <c r="O512" s="6" t="b">
        <v>1</v>
      </c>
      <c r="P512" s="6" t="b">
        <v>0</v>
      </c>
      <c r="Q512" s="6" t="s">
        <v>24</v>
      </c>
    </row>
    <row r="513" spans="1:17" x14ac:dyDescent="0.25">
      <c r="A513" s="3">
        <v>2010</v>
      </c>
      <c r="B513" s="3">
        <v>11</v>
      </c>
      <c r="C513" s="4" t="s">
        <v>56</v>
      </c>
      <c r="D513" s="4" t="s">
        <v>46</v>
      </c>
      <c r="E513" s="4" t="s">
        <v>58</v>
      </c>
      <c r="F513" s="4"/>
      <c r="G513" s="11" t="s">
        <v>21</v>
      </c>
      <c r="H513" s="5">
        <v>97013.707999999999</v>
      </c>
      <c r="I513" s="5">
        <v>33954.7978</v>
      </c>
      <c r="J513" s="3" t="s">
        <v>22</v>
      </c>
      <c r="K513" s="3" t="s">
        <v>42</v>
      </c>
      <c r="L513" s="47">
        <f t="shared" si="15"/>
        <v>89425.528593139199</v>
      </c>
      <c r="M513" s="63">
        <f t="shared" si="14"/>
        <v>6.6171109952640014E-2</v>
      </c>
      <c r="N513" s="7">
        <v>39814</v>
      </c>
      <c r="O513" s="6" t="b">
        <v>1</v>
      </c>
      <c r="P513" s="6" t="b">
        <v>0</v>
      </c>
      <c r="Q513" s="6" t="s">
        <v>24</v>
      </c>
    </row>
    <row r="514" spans="1:17" x14ac:dyDescent="0.25">
      <c r="A514" s="3">
        <v>2010</v>
      </c>
      <c r="B514" s="3">
        <v>11</v>
      </c>
      <c r="C514" s="4" t="s">
        <v>56</v>
      </c>
      <c r="D514" s="4" t="s">
        <v>46</v>
      </c>
      <c r="E514" s="4" t="s">
        <v>61</v>
      </c>
      <c r="F514" s="4"/>
      <c r="G514" s="11" t="s">
        <v>21</v>
      </c>
      <c r="H514" s="5">
        <v>98160.285000000003</v>
      </c>
      <c r="I514" s="5">
        <v>34356.099750000001</v>
      </c>
      <c r="J514" s="3" t="s">
        <v>22</v>
      </c>
      <c r="K514" s="3" t="s">
        <v>42</v>
      </c>
      <c r="L514" s="47">
        <f t="shared" si="15"/>
        <v>90482.423091984005</v>
      </c>
      <c r="M514" s="63">
        <f t="shared" ref="M514:M577" si="16">I514*0.02784*0.07/1000</f>
        <v>6.6953167192800006E-2</v>
      </c>
      <c r="N514" s="7">
        <v>40179</v>
      </c>
      <c r="O514" s="6" t="b">
        <v>1</v>
      </c>
      <c r="P514" s="6" t="b">
        <v>0</v>
      </c>
      <c r="Q514" s="6" t="s">
        <v>24</v>
      </c>
    </row>
    <row r="515" spans="1:17" x14ac:dyDescent="0.25">
      <c r="A515" s="3">
        <v>2010</v>
      </c>
      <c r="B515" s="3">
        <v>12</v>
      </c>
      <c r="C515" s="4" t="s">
        <v>57</v>
      </c>
      <c r="D515" s="4" t="s">
        <v>18</v>
      </c>
      <c r="E515" s="4" t="s">
        <v>19</v>
      </c>
      <c r="F515" s="4" t="s">
        <v>25</v>
      </c>
      <c r="G515" s="11" t="s">
        <v>21</v>
      </c>
      <c r="H515" s="5">
        <v>101135.04859999999</v>
      </c>
      <c r="I515" s="5">
        <v>37900.300000000003</v>
      </c>
      <c r="J515" s="3" t="s">
        <v>22</v>
      </c>
      <c r="K515" s="3" t="s">
        <v>23</v>
      </c>
      <c r="L515" s="47">
        <f t="shared" ref="L515:L578" si="17">I515*0.02784*94.6</f>
        <v>99816.655699199997</v>
      </c>
      <c r="M515" s="63">
        <f t="shared" si="16"/>
        <v>7.3860104640000007E-2</v>
      </c>
      <c r="N515" s="7">
        <v>35527</v>
      </c>
      <c r="O515" s="6" t="b">
        <v>1</v>
      </c>
      <c r="P515" s="6" t="b">
        <v>0</v>
      </c>
      <c r="Q515" s="6" t="s">
        <v>24</v>
      </c>
    </row>
    <row r="516" spans="1:17" x14ac:dyDescent="0.25">
      <c r="A516" s="3">
        <v>2010</v>
      </c>
      <c r="B516" s="3">
        <v>12</v>
      </c>
      <c r="C516" s="4" t="s">
        <v>57</v>
      </c>
      <c r="D516" s="4" t="s">
        <v>18</v>
      </c>
      <c r="E516" s="4" t="s">
        <v>19</v>
      </c>
      <c r="F516" s="4" t="s">
        <v>20</v>
      </c>
      <c r="G516" s="11" t="s">
        <v>21</v>
      </c>
      <c r="H516" s="5">
        <v>99271.396900000007</v>
      </c>
      <c r="I516" s="5">
        <v>36880.1</v>
      </c>
      <c r="J516" s="3" t="s">
        <v>22</v>
      </c>
      <c r="K516" s="3" t="s">
        <v>23</v>
      </c>
      <c r="L516" s="47">
        <f t="shared" si="17"/>
        <v>97129.7916864</v>
      </c>
      <c r="M516" s="63">
        <f t="shared" si="16"/>
        <v>7.187193888E-2</v>
      </c>
      <c r="N516" s="7">
        <v>35527</v>
      </c>
      <c r="O516" s="6" t="b">
        <v>1</v>
      </c>
      <c r="P516" s="6" t="b">
        <v>0</v>
      </c>
      <c r="Q516" s="6" t="s">
        <v>24</v>
      </c>
    </row>
    <row r="517" spans="1:17" x14ac:dyDescent="0.25">
      <c r="A517" s="3">
        <v>2010</v>
      </c>
      <c r="B517" s="3">
        <v>12</v>
      </c>
      <c r="C517" s="4" t="s">
        <v>57</v>
      </c>
      <c r="D517" s="4" t="s">
        <v>18</v>
      </c>
      <c r="E517" s="4" t="s">
        <v>41</v>
      </c>
      <c r="F517" s="4"/>
      <c r="G517" s="11" t="s">
        <v>21</v>
      </c>
      <c r="H517" s="5">
        <v>70038.675000000003</v>
      </c>
      <c r="I517" s="5">
        <v>29066.050125000002</v>
      </c>
      <c r="J517" s="3" t="s">
        <v>22</v>
      </c>
      <c r="K517" s="3" t="s">
        <v>42</v>
      </c>
      <c r="L517" s="47">
        <f t="shared" si="17"/>
        <v>76550.209836408001</v>
      </c>
      <c r="M517" s="63">
        <f t="shared" si="16"/>
        <v>5.6643918483600009E-2</v>
      </c>
      <c r="N517" s="7">
        <v>23377</v>
      </c>
      <c r="O517" s="6" t="b">
        <v>1</v>
      </c>
      <c r="P517" s="6" t="b">
        <v>0</v>
      </c>
      <c r="Q517" s="6" t="s">
        <v>24</v>
      </c>
    </row>
    <row r="518" spans="1:17" x14ac:dyDescent="0.25">
      <c r="A518" s="3">
        <v>2010</v>
      </c>
      <c r="B518" s="3">
        <v>12</v>
      </c>
      <c r="C518" s="4" t="s">
        <v>57</v>
      </c>
      <c r="D518" s="4" t="s">
        <v>18</v>
      </c>
      <c r="E518" s="4" t="s">
        <v>43</v>
      </c>
      <c r="F518" s="4"/>
      <c r="G518" s="11" t="s">
        <v>21</v>
      </c>
      <c r="H518" s="5">
        <v>132867.88800000001</v>
      </c>
      <c r="I518" s="5">
        <v>52748.551536000006</v>
      </c>
      <c r="J518" s="3" t="s">
        <v>22</v>
      </c>
      <c r="K518" s="3" t="s">
        <v>42</v>
      </c>
      <c r="L518" s="47">
        <f t="shared" si="17"/>
        <v>138921.96123250792</v>
      </c>
      <c r="M518" s="63">
        <f t="shared" si="16"/>
        <v>0.10279637723335683</v>
      </c>
      <c r="N518" s="7">
        <v>28126</v>
      </c>
      <c r="O518" s="6" t="b">
        <v>1</v>
      </c>
      <c r="P518" s="6" t="b">
        <v>0</v>
      </c>
      <c r="Q518" s="6" t="s">
        <v>24</v>
      </c>
    </row>
    <row r="519" spans="1:17" x14ac:dyDescent="0.25">
      <c r="A519" s="3">
        <v>2010</v>
      </c>
      <c r="B519" s="3">
        <v>12</v>
      </c>
      <c r="C519" s="4" t="s">
        <v>57</v>
      </c>
      <c r="D519" s="4" t="s">
        <v>62</v>
      </c>
      <c r="E519" s="4" t="s">
        <v>63</v>
      </c>
      <c r="F519" s="4" t="s">
        <v>64</v>
      </c>
      <c r="G519" s="11" t="s">
        <v>21</v>
      </c>
      <c r="H519" s="5">
        <v>628.20000000000005</v>
      </c>
      <c r="I519" s="5">
        <v>234.2</v>
      </c>
      <c r="J519" s="3" t="s">
        <v>22</v>
      </c>
      <c r="K519" s="3" t="s">
        <v>23</v>
      </c>
      <c r="L519" s="47">
        <f t="shared" si="17"/>
        <v>616.80410879999988</v>
      </c>
      <c r="M519" s="63">
        <f t="shared" si="16"/>
        <v>4.5640896000000001E-4</v>
      </c>
      <c r="N519" s="7">
        <v>40739</v>
      </c>
      <c r="O519" s="6" t="b">
        <v>0</v>
      </c>
      <c r="P519" s="6" t="b">
        <v>0</v>
      </c>
      <c r="Q519" s="6" t="s">
        <v>65</v>
      </c>
    </row>
    <row r="520" spans="1:17" x14ac:dyDescent="0.25">
      <c r="A520" s="3">
        <v>2010</v>
      </c>
      <c r="B520" s="3">
        <v>12</v>
      </c>
      <c r="C520" s="4" t="s">
        <v>57</v>
      </c>
      <c r="D520" s="4" t="s">
        <v>66</v>
      </c>
      <c r="E520" s="4" t="s">
        <v>67</v>
      </c>
      <c r="F520" s="4" t="s">
        <v>68</v>
      </c>
      <c r="G520" s="11" t="s">
        <v>21</v>
      </c>
      <c r="H520" s="5">
        <v>249.94900000000001</v>
      </c>
      <c r="I520" s="5">
        <v>100.5</v>
      </c>
      <c r="J520" s="3" t="s">
        <v>22</v>
      </c>
      <c r="K520" s="3" t="s">
        <v>23</v>
      </c>
      <c r="L520" s="47">
        <f t="shared" si="17"/>
        <v>264.68323199999998</v>
      </c>
      <c r="M520" s="63">
        <f t="shared" si="16"/>
        <v>1.958544E-4</v>
      </c>
      <c r="N520" s="7">
        <v>40644</v>
      </c>
      <c r="O520" s="6" t="b">
        <v>0</v>
      </c>
      <c r="P520" s="6" t="b">
        <v>1</v>
      </c>
      <c r="Q520" s="6" t="s">
        <v>15</v>
      </c>
    </row>
    <row r="521" spans="1:17" x14ac:dyDescent="0.25">
      <c r="A521" s="3">
        <v>2010</v>
      </c>
      <c r="B521" s="3">
        <v>12</v>
      </c>
      <c r="C521" s="4" t="s">
        <v>57</v>
      </c>
      <c r="D521" s="4" t="s">
        <v>26</v>
      </c>
      <c r="E521" s="4" t="s">
        <v>27</v>
      </c>
      <c r="F521" s="4" t="s">
        <v>28</v>
      </c>
      <c r="G521" s="11" t="s">
        <v>21</v>
      </c>
      <c r="H521" s="5">
        <v>89789.989000000001</v>
      </c>
      <c r="I521" s="5">
        <v>37646.9</v>
      </c>
      <c r="J521" s="3" t="s">
        <v>22</v>
      </c>
      <c r="K521" s="3" t="s">
        <v>23</v>
      </c>
      <c r="L521" s="47">
        <f t="shared" si="17"/>
        <v>99149.285241599995</v>
      </c>
      <c r="M521" s="63">
        <f t="shared" si="16"/>
        <v>7.3366278720000011E-2</v>
      </c>
      <c r="N521" s="7">
        <v>34700</v>
      </c>
      <c r="O521" s="6" t="b">
        <v>1</v>
      </c>
      <c r="P521" s="6" t="b">
        <v>0</v>
      </c>
      <c r="Q521" s="6" t="s">
        <v>24</v>
      </c>
    </row>
    <row r="522" spans="1:17" x14ac:dyDescent="0.25">
      <c r="A522" s="3">
        <v>2010</v>
      </c>
      <c r="B522" s="3">
        <v>12</v>
      </c>
      <c r="C522" s="4" t="s">
        <v>57</v>
      </c>
      <c r="D522" s="4" t="s">
        <v>29</v>
      </c>
      <c r="E522" s="4" t="s">
        <v>30</v>
      </c>
      <c r="F522" s="4" t="s">
        <v>33</v>
      </c>
      <c r="G522" s="11" t="s">
        <v>21</v>
      </c>
      <c r="H522" s="5">
        <v>56453</v>
      </c>
      <c r="I522" s="5">
        <v>22908.9</v>
      </c>
      <c r="J522" s="3" t="s">
        <v>22</v>
      </c>
      <c r="K522" s="3" t="s">
        <v>23</v>
      </c>
      <c r="L522" s="47">
        <f t="shared" si="17"/>
        <v>60334.345209599996</v>
      </c>
      <c r="M522" s="63">
        <f t="shared" si="16"/>
        <v>4.4644864320000005E-2</v>
      </c>
      <c r="N522" s="7">
        <v>35885</v>
      </c>
      <c r="O522" s="6" t="b">
        <v>1</v>
      </c>
      <c r="P522" s="6" t="b">
        <v>0</v>
      </c>
      <c r="Q522" s="6" t="s">
        <v>24</v>
      </c>
    </row>
    <row r="523" spans="1:17" x14ac:dyDescent="0.25">
      <c r="A523" s="3">
        <v>2010</v>
      </c>
      <c r="B523" s="3">
        <v>12</v>
      </c>
      <c r="C523" s="4" t="s">
        <v>57</v>
      </c>
      <c r="D523" s="4" t="s">
        <v>29</v>
      </c>
      <c r="E523" s="4" t="s">
        <v>30</v>
      </c>
      <c r="F523" s="4" t="s">
        <v>31</v>
      </c>
      <c r="G523" s="11" t="s">
        <v>21</v>
      </c>
      <c r="H523" s="5">
        <v>113658</v>
      </c>
      <c r="I523" s="5">
        <v>44229</v>
      </c>
      <c r="J523" s="3" t="s">
        <v>22</v>
      </c>
      <c r="K523" s="3" t="s">
        <v>23</v>
      </c>
      <c r="L523" s="47">
        <f t="shared" si="17"/>
        <v>116484.325056</v>
      </c>
      <c r="M523" s="63">
        <f t="shared" si="16"/>
        <v>8.6193475200000008E-2</v>
      </c>
      <c r="N523" s="7">
        <v>35885</v>
      </c>
      <c r="O523" s="6" t="b">
        <v>1</v>
      </c>
      <c r="P523" s="6" t="b">
        <v>0</v>
      </c>
      <c r="Q523" s="6" t="s">
        <v>24</v>
      </c>
    </row>
    <row r="524" spans="1:17" x14ac:dyDescent="0.25">
      <c r="A524" s="3">
        <v>2010</v>
      </c>
      <c r="B524" s="3">
        <v>12</v>
      </c>
      <c r="C524" s="4" t="s">
        <v>57</v>
      </c>
      <c r="D524" s="4" t="s">
        <v>29</v>
      </c>
      <c r="E524" s="4" t="s">
        <v>34</v>
      </c>
      <c r="F524" s="4" t="s">
        <v>37</v>
      </c>
      <c r="G524" s="11" t="s">
        <v>21</v>
      </c>
      <c r="H524" s="5">
        <v>87236.63</v>
      </c>
      <c r="I524" s="5">
        <v>35509.800000000003</v>
      </c>
      <c r="J524" s="3" t="s">
        <v>22</v>
      </c>
      <c r="K524" s="3" t="s">
        <v>23</v>
      </c>
      <c r="L524" s="47">
        <f t="shared" si="17"/>
        <v>93520.881907200004</v>
      </c>
      <c r="M524" s="63">
        <f t="shared" si="16"/>
        <v>6.9201498240000006E-2</v>
      </c>
      <c r="N524" s="7">
        <v>33970</v>
      </c>
      <c r="O524" s="6" t="b">
        <v>1</v>
      </c>
      <c r="P524" s="6" t="b">
        <v>0</v>
      </c>
      <c r="Q524" s="6" t="s">
        <v>24</v>
      </c>
    </row>
    <row r="525" spans="1:17" x14ac:dyDescent="0.25">
      <c r="A525" s="3">
        <v>2010</v>
      </c>
      <c r="B525" s="3">
        <v>12</v>
      </c>
      <c r="C525" s="4" t="s">
        <v>57</v>
      </c>
      <c r="D525" s="4" t="s">
        <v>29</v>
      </c>
      <c r="E525" s="4" t="s">
        <v>34</v>
      </c>
      <c r="F525" s="4" t="s">
        <v>36</v>
      </c>
      <c r="G525" s="11" t="s">
        <v>21</v>
      </c>
      <c r="H525" s="5">
        <v>54268.89</v>
      </c>
      <c r="I525" s="5">
        <v>25897.9</v>
      </c>
      <c r="J525" s="3" t="s">
        <v>22</v>
      </c>
      <c r="K525" s="3" t="s">
        <v>23</v>
      </c>
      <c r="L525" s="47">
        <f t="shared" si="17"/>
        <v>68206.366905600007</v>
      </c>
      <c r="M525" s="63">
        <f t="shared" si="16"/>
        <v>5.046982752000001E-2</v>
      </c>
      <c r="N525" s="7">
        <v>33970</v>
      </c>
      <c r="O525" s="6" t="b">
        <v>1</v>
      </c>
      <c r="P525" s="6" t="b">
        <v>0</v>
      </c>
      <c r="Q525" s="6" t="s">
        <v>24</v>
      </c>
    </row>
    <row r="526" spans="1:17" x14ac:dyDescent="0.25">
      <c r="A526" s="3">
        <v>2010</v>
      </c>
      <c r="B526" s="3">
        <v>12</v>
      </c>
      <c r="C526" s="4" t="s">
        <v>57</v>
      </c>
      <c r="D526" s="4" t="s">
        <v>29</v>
      </c>
      <c r="E526" s="4" t="s">
        <v>34</v>
      </c>
      <c r="F526" s="4" t="s">
        <v>39</v>
      </c>
      <c r="G526" s="11" t="s">
        <v>21</v>
      </c>
      <c r="H526" s="5">
        <v>88026.15</v>
      </c>
      <c r="I526" s="5">
        <v>37184.6</v>
      </c>
      <c r="J526" s="3" t="s">
        <v>22</v>
      </c>
      <c r="K526" s="3" t="s">
        <v>23</v>
      </c>
      <c r="L526" s="47">
        <f t="shared" si="17"/>
        <v>97931.742374399997</v>
      </c>
      <c r="M526" s="63">
        <f t="shared" si="16"/>
        <v>7.2465348480000011E-2</v>
      </c>
      <c r="N526" s="7">
        <v>33970</v>
      </c>
      <c r="O526" s="6" t="b">
        <v>1</v>
      </c>
      <c r="P526" s="6" t="b">
        <v>0</v>
      </c>
      <c r="Q526" s="6" t="s">
        <v>24</v>
      </c>
    </row>
    <row r="527" spans="1:17" x14ac:dyDescent="0.25">
      <c r="A527" s="3">
        <v>2010</v>
      </c>
      <c r="B527" s="3">
        <v>12</v>
      </c>
      <c r="C527" s="4" t="s">
        <v>57</v>
      </c>
      <c r="D527" s="4" t="s">
        <v>29</v>
      </c>
      <c r="E527" s="4" t="s">
        <v>34</v>
      </c>
      <c r="F527" s="4" t="s">
        <v>35</v>
      </c>
      <c r="G527" s="11" t="s">
        <v>21</v>
      </c>
      <c r="H527" s="5">
        <v>57039.87</v>
      </c>
      <c r="I527" s="5">
        <v>25975.7</v>
      </c>
      <c r="J527" s="3" t="s">
        <v>22</v>
      </c>
      <c r="K527" s="3" t="s">
        <v>23</v>
      </c>
      <c r="L527" s="47">
        <f t="shared" si="17"/>
        <v>68411.265964799997</v>
      </c>
      <c r="M527" s="63">
        <f t="shared" si="16"/>
        <v>5.0621444160000008E-2</v>
      </c>
      <c r="N527" s="7">
        <v>33970</v>
      </c>
      <c r="O527" s="6" t="b">
        <v>1</v>
      </c>
      <c r="P527" s="6" t="b">
        <v>0</v>
      </c>
      <c r="Q527" s="6" t="s">
        <v>24</v>
      </c>
    </row>
    <row r="528" spans="1:17" x14ac:dyDescent="0.25">
      <c r="A528" s="3">
        <v>2010</v>
      </c>
      <c r="B528" s="3">
        <v>12</v>
      </c>
      <c r="C528" s="4" t="s">
        <v>57</v>
      </c>
      <c r="D528" s="4" t="s">
        <v>59</v>
      </c>
      <c r="E528" s="4" t="s">
        <v>60</v>
      </c>
      <c r="F528" s="4"/>
      <c r="G528" s="11" t="s">
        <v>21</v>
      </c>
      <c r="H528" s="5">
        <v>185222.03599999999</v>
      </c>
      <c r="I528" s="5">
        <v>70384.373680000004</v>
      </c>
      <c r="J528" s="3" t="s">
        <v>22</v>
      </c>
      <c r="K528" s="3" t="s">
        <v>42</v>
      </c>
      <c r="L528" s="47">
        <f t="shared" si="17"/>
        <v>185368.79112356351</v>
      </c>
      <c r="M528" s="63">
        <f t="shared" si="16"/>
        <v>0.13716506742758403</v>
      </c>
      <c r="N528" s="7">
        <v>40220</v>
      </c>
      <c r="O528" s="6" t="b">
        <v>1</v>
      </c>
      <c r="P528" s="6" t="b">
        <v>0</v>
      </c>
      <c r="Q528" s="6" t="s">
        <v>24</v>
      </c>
    </row>
    <row r="529" spans="1:17" x14ac:dyDescent="0.25">
      <c r="A529" s="3">
        <v>2010</v>
      </c>
      <c r="B529" s="3">
        <v>12</v>
      </c>
      <c r="C529" s="4" t="s">
        <v>57</v>
      </c>
      <c r="D529" s="4" t="s">
        <v>44</v>
      </c>
      <c r="E529" s="4" t="s">
        <v>45</v>
      </c>
      <c r="F529" s="4"/>
      <c r="G529" s="11" t="s">
        <v>21</v>
      </c>
      <c r="H529" s="5">
        <v>52255.539999999994</v>
      </c>
      <c r="I529" s="5">
        <v>19857.105199999998</v>
      </c>
      <c r="J529" s="3" t="s">
        <v>22</v>
      </c>
      <c r="K529" s="3" t="s">
        <v>42</v>
      </c>
      <c r="L529" s="47">
        <f t="shared" si="17"/>
        <v>52296.943109452797</v>
      </c>
      <c r="M529" s="63">
        <f t="shared" si="16"/>
        <v>3.8697526613760004E-2</v>
      </c>
      <c r="N529" s="7">
        <v>25569</v>
      </c>
      <c r="O529" s="6" t="b">
        <v>1</v>
      </c>
      <c r="P529" s="6" t="b">
        <v>0</v>
      </c>
      <c r="Q529" s="6" t="s">
        <v>24</v>
      </c>
    </row>
    <row r="530" spans="1:17" x14ac:dyDescent="0.25">
      <c r="A530" s="3">
        <v>2010</v>
      </c>
      <c r="B530" s="3">
        <v>12</v>
      </c>
      <c r="C530" s="4" t="s">
        <v>57</v>
      </c>
      <c r="D530" s="4" t="s">
        <v>46</v>
      </c>
      <c r="E530" s="4" t="s">
        <v>47</v>
      </c>
      <c r="F530" s="4"/>
      <c r="G530" s="11" t="s">
        <v>21</v>
      </c>
      <c r="H530" s="5">
        <v>100067.7</v>
      </c>
      <c r="I530" s="5">
        <v>36024.371999999996</v>
      </c>
      <c r="J530" s="3" t="s">
        <v>22</v>
      </c>
      <c r="K530" s="3" t="s">
        <v>42</v>
      </c>
      <c r="L530" s="47">
        <f t="shared" si="17"/>
        <v>94876.091659007987</v>
      </c>
      <c r="M530" s="63">
        <f t="shared" si="16"/>
        <v>7.0204296153599993E-2</v>
      </c>
      <c r="N530" s="7">
        <v>34700</v>
      </c>
      <c r="O530" s="6" t="b">
        <v>1</v>
      </c>
      <c r="P530" s="6" t="b">
        <v>0</v>
      </c>
      <c r="Q530" s="6" t="s">
        <v>24</v>
      </c>
    </row>
    <row r="531" spans="1:17" x14ac:dyDescent="0.25">
      <c r="A531" s="3">
        <v>2010</v>
      </c>
      <c r="B531" s="3">
        <v>12</v>
      </c>
      <c r="C531" s="4" t="s">
        <v>57</v>
      </c>
      <c r="D531" s="4" t="s">
        <v>46</v>
      </c>
      <c r="E531" s="4" t="s">
        <v>48</v>
      </c>
      <c r="F531" s="4"/>
      <c r="G531" s="11" t="s">
        <v>21</v>
      </c>
      <c r="H531" s="5">
        <v>74013.72</v>
      </c>
      <c r="I531" s="5">
        <v>26644.939200000001</v>
      </c>
      <c r="J531" s="3" t="s">
        <v>22</v>
      </c>
      <c r="K531" s="3" t="s">
        <v>42</v>
      </c>
      <c r="L531" s="47">
        <f t="shared" si="17"/>
        <v>70173.817153228796</v>
      </c>
      <c r="M531" s="63">
        <f t="shared" si="16"/>
        <v>5.1925657512960001E-2</v>
      </c>
      <c r="N531" s="7">
        <v>35065</v>
      </c>
      <c r="O531" s="6" t="b">
        <v>1</v>
      </c>
      <c r="P531" s="6" t="b">
        <v>0</v>
      </c>
      <c r="Q531" s="6" t="s">
        <v>24</v>
      </c>
    </row>
    <row r="532" spans="1:17" x14ac:dyDescent="0.25">
      <c r="A532" s="3">
        <v>2010</v>
      </c>
      <c r="B532" s="3">
        <v>12</v>
      </c>
      <c r="C532" s="4" t="s">
        <v>57</v>
      </c>
      <c r="D532" s="4" t="s">
        <v>46</v>
      </c>
      <c r="E532" s="4" t="s">
        <v>58</v>
      </c>
      <c r="F532" s="4"/>
      <c r="G532" s="11" t="s">
        <v>21</v>
      </c>
      <c r="H532" s="5">
        <v>48317.434000000001</v>
      </c>
      <c r="I532" s="5">
        <v>16911.101899999998</v>
      </c>
      <c r="J532" s="3" t="s">
        <v>22</v>
      </c>
      <c r="K532" s="3" t="s">
        <v>42</v>
      </c>
      <c r="L532" s="47">
        <f t="shared" si="17"/>
        <v>44538.160274361595</v>
      </c>
      <c r="M532" s="63">
        <f t="shared" si="16"/>
        <v>3.2956355382720001E-2</v>
      </c>
      <c r="N532" s="7">
        <v>39814</v>
      </c>
      <c r="O532" s="6" t="b">
        <v>1</v>
      </c>
      <c r="P532" s="6" t="b">
        <v>0</v>
      </c>
      <c r="Q532" s="6" t="s">
        <v>24</v>
      </c>
    </row>
    <row r="533" spans="1:17" x14ac:dyDescent="0.25">
      <c r="A533" s="3">
        <v>2010</v>
      </c>
      <c r="B533" s="3">
        <v>12</v>
      </c>
      <c r="C533" s="4" t="s">
        <v>57</v>
      </c>
      <c r="D533" s="4" t="s">
        <v>46</v>
      </c>
      <c r="E533" s="4" t="s">
        <v>61</v>
      </c>
      <c r="F533" s="4"/>
      <c r="G533" s="11" t="s">
        <v>21</v>
      </c>
      <c r="H533" s="5">
        <v>76235.055000000008</v>
      </c>
      <c r="I533" s="5">
        <v>26682.269250000001</v>
      </c>
      <c r="J533" s="3" t="s">
        <v>22</v>
      </c>
      <c r="K533" s="3" t="s">
        <v>42</v>
      </c>
      <c r="L533" s="47">
        <f t="shared" si="17"/>
        <v>70272.131962031999</v>
      </c>
      <c r="M533" s="63">
        <f t="shared" si="16"/>
        <v>5.199840631440001E-2</v>
      </c>
      <c r="N533" s="7">
        <v>40179</v>
      </c>
      <c r="O533" s="6" t="b">
        <v>1</v>
      </c>
      <c r="P533" s="6" t="b">
        <v>0</v>
      </c>
      <c r="Q533" s="6" t="s">
        <v>24</v>
      </c>
    </row>
    <row r="534" spans="1:17" x14ac:dyDescent="0.25">
      <c r="A534" s="3">
        <v>2011</v>
      </c>
      <c r="B534" s="3">
        <v>1</v>
      </c>
      <c r="C534" s="4" t="s">
        <v>17</v>
      </c>
      <c r="D534" s="4" t="s">
        <v>18</v>
      </c>
      <c r="E534" s="4" t="s">
        <v>19</v>
      </c>
      <c r="F534" s="4" t="s">
        <v>20</v>
      </c>
      <c r="G534" s="11" t="s">
        <v>21</v>
      </c>
      <c r="H534" s="5">
        <v>99649.499599999996</v>
      </c>
      <c r="I534" s="5">
        <v>37006.1</v>
      </c>
      <c r="J534" s="3" t="s">
        <v>22</v>
      </c>
      <c r="K534" s="3" t="s">
        <v>23</v>
      </c>
      <c r="L534" s="47">
        <f t="shared" si="17"/>
        <v>97461.633350399992</v>
      </c>
      <c r="M534" s="63">
        <f t="shared" si="16"/>
        <v>7.2117487680000009E-2</v>
      </c>
      <c r="N534" s="7">
        <v>35527</v>
      </c>
      <c r="O534" s="6" t="b">
        <v>1</v>
      </c>
      <c r="P534" s="6" t="b">
        <v>0</v>
      </c>
      <c r="Q534" s="6" t="s">
        <v>24</v>
      </c>
    </row>
    <row r="535" spans="1:17" x14ac:dyDescent="0.25">
      <c r="A535" s="3">
        <v>2011</v>
      </c>
      <c r="B535" s="3">
        <v>1</v>
      </c>
      <c r="C535" s="4" t="s">
        <v>17</v>
      </c>
      <c r="D535" s="4" t="s">
        <v>18</v>
      </c>
      <c r="E535" s="4" t="s">
        <v>19</v>
      </c>
      <c r="F535" s="4" t="s">
        <v>25</v>
      </c>
      <c r="G535" s="11" t="s">
        <v>21</v>
      </c>
      <c r="H535" s="5">
        <v>98973.786699999997</v>
      </c>
      <c r="I535" s="5">
        <v>37123.800000000003</v>
      </c>
      <c r="J535" s="3" t="s">
        <v>22</v>
      </c>
      <c r="K535" s="3" t="s">
        <v>23</v>
      </c>
      <c r="L535" s="47">
        <f t="shared" si="17"/>
        <v>97771.615603200014</v>
      </c>
      <c r="M535" s="63">
        <f t="shared" si="16"/>
        <v>7.2346861440000007E-2</v>
      </c>
      <c r="N535" s="7">
        <v>35527</v>
      </c>
      <c r="O535" s="6" t="b">
        <v>1</v>
      </c>
      <c r="P535" s="6" t="b">
        <v>0</v>
      </c>
      <c r="Q535" s="6" t="s">
        <v>24</v>
      </c>
    </row>
    <row r="536" spans="1:17" x14ac:dyDescent="0.25">
      <c r="A536" s="3">
        <v>2011</v>
      </c>
      <c r="B536" s="3">
        <v>1</v>
      </c>
      <c r="C536" s="4" t="s">
        <v>17</v>
      </c>
      <c r="D536" s="4" t="s">
        <v>18</v>
      </c>
      <c r="E536" s="4" t="s">
        <v>41</v>
      </c>
      <c r="F536" s="4"/>
      <c r="G536" s="11" t="s">
        <v>21</v>
      </c>
      <c r="H536" s="5">
        <v>76128.25499999999</v>
      </c>
      <c r="I536" s="5">
        <v>31593.225824999994</v>
      </c>
      <c r="J536" s="3" t="s">
        <v>22</v>
      </c>
      <c r="K536" s="3" t="s">
        <v>42</v>
      </c>
      <c r="L536" s="47">
        <f t="shared" si="17"/>
        <v>83205.941499172783</v>
      </c>
      <c r="M536" s="63">
        <f t="shared" si="16"/>
        <v>6.1568878487759993E-2</v>
      </c>
      <c r="N536" s="7">
        <v>23377</v>
      </c>
      <c r="O536" s="6" t="b">
        <v>1</v>
      </c>
      <c r="P536" s="6" t="b">
        <v>0</v>
      </c>
      <c r="Q536" s="6" t="s">
        <v>24</v>
      </c>
    </row>
    <row r="537" spans="1:17" x14ac:dyDescent="0.25">
      <c r="A537" s="3">
        <v>2011</v>
      </c>
      <c r="B537" s="3">
        <v>1</v>
      </c>
      <c r="C537" s="4" t="s">
        <v>17</v>
      </c>
      <c r="D537" s="4" t="s">
        <v>18</v>
      </c>
      <c r="E537" s="4" t="s">
        <v>43</v>
      </c>
      <c r="F537" s="4"/>
      <c r="G537" s="11" t="s">
        <v>21</v>
      </c>
      <c r="H537" s="5">
        <v>70378.572</v>
      </c>
      <c r="I537" s="5">
        <v>27940.293084000001</v>
      </c>
      <c r="J537" s="3" t="s">
        <v>22</v>
      </c>
      <c r="K537" s="3" t="s">
        <v>42</v>
      </c>
      <c r="L537" s="47">
        <f t="shared" si="17"/>
        <v>73585.344044779777</v>
      </c>
      <c r="M537" s="63">
        <f t="shared" si="16"/>
        <v>5.4450043162099206E-2</v>
      </c>
      <c r="N537" s="7">
        <v>28126</v>
      </c>
      <c r="O537" s="6" t="b">
        <v>1</v>
      </c>
      <c r="P537" s="6" t="b">
        <v>0</v>
      </c>
      <c r="Q537" s="6" t="s">
        <v>24</v>
      </c>
    </row>
    <row r="538" spans="1:17" x14ac:dyDescent="0.25">
      <c r="A538" s="3">
        <v>2011</v>
      </c>
      <c r="B538" s="3">
        <v>1</v>
      </c>
      <c r="C538" s="4" t="s">
        <v>17</v>
      </c>
      <c r="D538" s="4" t="s">
        <v>66</v>
      </c>
      <c r="E538" s="4" t="s">
        <v>67</v>
      </c>
      <c r="F538" s="4" t="s">
        <v>68</v>
      </c>
      <c r="G538" s="11" t="s">
        <v>21</v>
      </c>
      <c r="H538" s="5">
        <v>30429.004099999998</v>
      </c>
      <c r="I538" s="5">
        <v>12234.3</v>
      </c>
      <c r="J538" s="3" t="s">
        <v>22</v>
      </c>
      <c r="K538" s="3" t="s">
        <v>23</v>
      </c>
      <c r="L538" s="47">
        <f t="shared" si="17"/>
        <v>32221.035475199998</v>
      </c>
      <c r="M538" s="63">
        <f t="shared" si="16"/>
        <v>2.3842203840000003E-2</v>
      </c>
      <c r="N538" s="7">
        <v>40644</v>
      </c>
      <c r="O538" s="6" t="b">
        <v>0</v>
      </c>
      <c r="P538" s="6" t="b">
        <v>1</v>
      </c>
      <c r="Q538" s="6" t="s">
        <v>15</v>
      </c>
    </row>
    <row r="539" spans="1:17" x14ac:dyDescent="0.25">
      <c r="A539" s="3">
        <v>2011</v>
      </c>
      <c r="B539" s="3">
        <v>1</v>
      </c>
      <c r="C539" s="4" t="s">
        <v>17</v>
      </c>
      <c r="D539" s="4" t="s">
        <v>26</v>
      </c>
      <c r="E539" s="4" t="s">
        <v>27</v>
      </c>
      <c r="F539" s="4" t="s">
        <v>28</v>
      </c>
      <c r="G539" s="11" t="s">
        <v>21</v>
      </c>
      <c r="H539" s="5">
        <v>103285.783</v>
      </c>
      <c r="I539" s="5">
        <v>43318.3</v>
      </c>
      <c r="J539" s="3" t="s">
        <v>22</v>
      </c>
      <c r="K539" s="3" t="s">
        <v>23</v>
      </c>
      <c r="L539" s="47">
        <f t="shared" si="17"/>
        <v>114085.84725120002</v>
      </c>
      <c r="M539" s="63">
        <f t="shared" si="16"/>
        <v>8.4418703040000029E-2</v>
      </c>
      <c r="N539" s="7">
        <v>34700</v>
      </c>
      <c r="O539" s="6" t="b">
        <v>1</v>
      </c>
      <c r="P539" s="6" t="b">
        <v>0</v>
      </c>
      <c r="Q539" s="6" t="s">
        <v>24</v>
      </c>
    </row>
    <row r="540" spans="1:17" x14ac:dyDescent="0.25">
      <c r="A540" s="3">
        <v>2011</v>
      </c>
      <c r="B540" s="3">
        <v>1</v>
      </c>
      <c r="C540" s="4" t="s">
        <v>17</v>
      </c>
      <c r="D540" s="4" t="s">
        <v>29</v>
      </c>
      <c r="E540" s="4" t="s">
        <v>30</v>
      </c>
      <c r="F540" s="4" t="s">
        <v>31</v>
      </c>
      <c r="G540" s="11" t="s">
        <v>21</v>
      </c>
      <c r="H540" s="5">
        <v>105625</v>
      </c>
      <c r="I540" s="5">
        <v>41136.5</v>
      </c>
      <c r="J540" s="3" t="s">
        <v>22</v>
      </c>
      <c r="K540" s="3" t="s">
        <v>23</v>
      </c>
      <c r="L540" s="47">
        <f t="shared" si="17"/>
        <v>108339.719136</v>
      </c>
      <c r="M540" s="63">
        <f t="shared" si="16"/>
        <v>8.0166811200000007E-2</v>
      </c>
      <c r="N540" s="7">
        <v>35885</v>
      </c>
      <c r="O540" s="6" t="b">
        <v>1</v>
      </c>
      <c r="P540" s="6" t="b">
        <v>0</v>
      </c>
      <c r="Q540" s="6" t="s">
        <v>24</v>
      </c>
    </row>
    <row r="541" spans="1:17" x14ac:dyDescent="0.25">
      <c r="A541" s="3">
        <v>2011</v>
      </c>
      <c r="B541" s="3">
        <v>1</v>
      </c>
      <c r="C541" s="4" t="s">
        <v>17</v>
      </c>
      <c r="D541" s="4" t="s">
        <v>29</v>
      </c>
      <c r="E541" s="4" t="s">
        <v>30</v>
      </c>
      <c r="F541" s="4" t="s">
        <v>33</v>
      </c>
      <c r="G541" s="11" t="s">
        <v>21</v>
      </c>
      <c r="H541" s="5">
        <v>100749</v>
      </c>
      <c r="I541" s="5">
        <v>40880</v>
      </c>
      <c r="J541" s="3" t="s">
        <v>22</v>
      </c>
      <c r="K541" s="3" t="s">
        <v>23</v>
      </c>
      <c r="L541" s="47">
        <f t="shared" si="17"/>
        <v>107664.18432</v>
      </c>
      <c r="M541" s="63">
        <f t="shared" si="16"/>
        <v>7.9666944000000017E-2</v>
      </c>
      <c r="N541" s="7">
        <v>35885</v>
      </c>
      <c r="O541" s="6" t="b">
        <v>1</v>
      </c>
      <c r="P541" s="6" t="b">
        <v>0</v>
      </c>
      <c r="Q541" s="6" t="s">
        <v>24</v>
      </c>
    </row>
    <row r="542" spans="1:17" x14ac:dyDescent="0.25">
      <c r="A542" s="3">
        <v>2011</v>
      </c>
      <c r="B542" s="3">
        <v>1</v>
      </c>
      <c r="C542" s="4" t="s">
        <v>17</v>
      </c>
      <c r="D542" s="4" t="s">
        <v>29</v>
      </c>
      <c r="E542" s="4" t="s">
        <v>34</v>
      </c>
      <c r="F542" s="4" t="s">
        <v>35</v>
      </c>
      <c r="G542" s="11" t="s">
        <v>21</v>
      </c>
      <c r="H542" s="5">
        <v>43927.38</v>
      </c>
      <c r="I542" s="5">
        <v>19928</v>
      </c>
      <c r="J542" s="3" t="s">
        <v>22</v>
      </c>
      <c r="K542" s="3" t="s">
        <v>23</v>
      </c>
      <c r="L542" s="47">
        <f t="shared" si="17"/>
        <v>52483.656191999995</v>
      </c>
      <c r="M542" s="63">
        <f t="shared" si="16"/>
        <v>3.8835686400000007E-2</v>
      </c>
      <c r="N542" s="7">
        <v>33970</v>
      </c>
      <c r="O542" s="6" t="b">
        <v>1</v>
      </c>
      <c r="P542" s="6" t="b">
        <v>0</v>
      </c>
      <c r="Q542" s="6" t="s">
        <v>24</v>
      </c>
    </row>
    <row r="543" spans="1:17" x14ac:dyDescent="0.25">
      <c r="A543" s="3">
        <v>2011</v>
      </c>
      <c r="B543" s="3">
        <v>1</v>
      </c>
      <c r="C543" s="4" t="s">
        <v>17</v>
      </c>
      <c r="D543" s="4" t="s">
        <v>29</v>
      </c>
      <c r="E543" s="4" t="s">
        <v>34</v>
      </c>
      <c r="F543" s="4" t="s">
        <v>37</v>
      </c>
      <c r="G543" s="11" t="s">
        <v>21</v>
      </c>
      <c r="H543" s="5">
        <v>33886.910000000003</v>
      </c>
      <c r="I543" s="5">
        <v>13832.9</v>
      </c>
      <c r="J543" s="3" t="s">
        <v>22</v>
      </c>
      <c r="K543" s="3" t="s">
        <v>23</v>
      </c>
      <c r="L543" s="47">
        <f t="shared" si="17"/>
        <v>36431.210745599994</v>
      </c>
      <c r="M543" s="63">
        <f t="shared" si="16"/>
        <v>2.6957555520000002E-2</v>
      </c>
      <c r="N543" s="7">
        <v>33970</v>
      </c>
      <c r="O543" s="6" t="b">
        <v>1</v>
      </c>
      <c r="P543" s="6" t="b">
        <v>0</v>
      </c>
      <c r="Q543" s="6" t="s">
        <v>24</v>
      </c>
    </row>
    <row r="544" spans="1:17" x14ac:dyDescent="0.25">
      <c r="A544" s="3">
        <v>2011</v>
      </c>
      <c r="B544" s="3">
        <v>1</v>
      </c>
      <c r="C544" s="4" t="s">
        <v>17</v>
      </c>
      <c r="D544" s="4" t="s">
        <v>29</v>
      </c>
      <c r="E544" s="4" t="s">
        <v>34</v>
      </c>
      <c r="F544" s="4" t="s">
        <v>39</v>
      </c>
      <c r="G544" s="11" t="s">
        <v>21</v>
      </c>
      <c r="H544" s="5">
        <v>88786.51</v>
      </c>
      <c r="I544" s="5">
        <v>37561.5</v>
      </c>
      <c r="J544" s="3" t="s">
        <v>22</v>
      </c>
      <c r="K544" s="3" t="s">
        <v>23</v>
      </c>
      <c r="L544" s="47">
        <f t="shared" si="17"/>
        <v>98924.370335999993</v>
      </c>
      <c r="M544" s="63">
        <f t="shared" si="16"/>
        <v>7.3199851200000013E-2</v>
      </c>
      <c r="N544" s="7">
        <v>33970</v>
      </c>
      <c r="O544" s="6" t="b">
        <v>1</v>
      </c>
      <c r="P544" s="6" t="b">
        <v>0</v>
      </c>
      <c r="Q544" s="6" t="s">
        <v>24</v>
      </c>
    </row>
    <row r="545" spans="1:17" x14ac:dyDescent="0.25">
      <c r="A545" s="3">
        <v>2011</v>
      </c>
      <c r="B545" s="3">
        <v>1</v>
      </c>
      <c r="C545" s="4" t="s">
        <v>17</v>
      </c>
      <c r="D545" s="4" t="s">
        <v>29</v>
      </c>
      <c r="E545" s="4" t="s">
        <v>34</v>
      </c>
      <c r="F545" s="4" t="s">
        <v>36</v>
      </c>
      <c r="G545" s="11" t="s">
        <v>21</v>
      </c>
      <c r="H545" s="5">
        <v>46783.08</v>
      </c>
      <c r="I545" s="5">
        <v>22341</v>
      </c>
      <c r="J545" s="3" t="s">
        <v>22</v>
      </c>
      <c r="K545" s="3" t="s">
        <v>23</v>
      </c>
      <c r="L545" s="47">
        <f t="shared" si="17"/>
        <v>58838.687423999996</v>
      </c>
      <c r="M545" s="63">
        <f t="shared" si="16"/>
        <v>4.35381408E-2</v>
      </c>
      <c r="N545" s="7">
        <v>33970</v>
      </c>
      <c r="O545" s="6" t="b">
        <v>1</v>
      </c>
      <c r="P545" s="6" t="b">
        <v>0</v>
      </c>
      <c r="Q545" s="6" t="s">
        <v>24</v>
      </c>
    </row>
    <row r="546" spans="1:17" x14ac:dyDescent="0.25">
      <c r="A546" s="3">
        <v>2011</v>
      </c>
      <c r="B546" s="3">
        <v>1</v>
      </c>
      <c r="C546" s="4" t="s">
        <v>17</v>
      </c>
      <c r="D546" s="4" t="s">
        <v>59</v>
      </c>
      <c r="E546" s="4" t="s">
        <v>60</v>
      </c>
      <c r="F546" s="4"/>
      <c r="G546" s="11" t="s">
        <v>21</v>
      </c>
      <c r="H546" s="5">
        <v>170322.98559999999</v>
      </c>
      <c r="I546" s="5">
        <v>64722.734527999994</v>
      </c>
      <c r="J546" s="3" t="s">
        <v>22</v>
      </c>
      <c r="K546" s="3" t="s">
        <v>42</v>
      </c>
      <c r="L546" s="47">
        <f t="shared" si="17"/>
        <v>170457.93590795057</v>
      </c>
      <c r="M546" s="63">
        <f t="shared" si="16"/>
        <v>0.12613166504816642</v>
      </c>
      <c r="N546" s="7">
        <v>40220</v>
      </c>
      <c r="O546" s="6" t="b">
        <v>1</v>
      </c>
      <c r="P546" s="6" t="b">
        <v>0</v>
      </c>
      <c r="Q546" s="6" t="s">
        <v>24</v>
      </c>
    </row>
    <row r="547" spans="1:17" x14ac:dyDescent="0.25">
      <c r="A547" s="3">
        <v>2011</v>
      </c>
      <c r="B547" s="3">
        <v>1</v>
      </c>
      <c r="C547" s="4" t="s">
        <v>17</v>
      </c>
      <c r="D547" s="4" t="s">
        <v>44</v>
      </c>
      <c r="E547" s="4" t="s">
        <v>45</v>
      </c>
      <c r="F547" s="4"/>
      <c r="G547" s="11" t="s">
        <v>21</v>
      </c>
      <c r="H547" s="5">
        <v>84642.299999999988</v>
      </c>
      <c r="I547" s="5">
        <v>32164.073999999997</v>
      </c>
      <c r="J547" s="3" t="s">
        <v>22</v>
      </c>
      <c r="K547" s="3" t="s">
        <v>42</v>
      </c>
      <c r="L547" s="47">
        <f t="shared" si="17"/>
        <v>84709.363787135982</v>
      </c>
      <c r="M547" s="63">
        <f t="shared" si="16"/>
        <v>6.2681347411200003E-2</v>
      </c>
      <c r="N547" s="7">
        <v>25569</v>
      </c>
      <c r="O547" s="6" t="b">
        <v>1</v>
      </c>
      <c r="P547" s="6" t="b">
        <v>0</v>
      </c>
      <c r="Q547" s="6" t="s">
        <v>24</v>
      </c>
    </row>
    <row r="548" spans="1:17" x14ac:dyDescent="0.25">
      <c r="A548" s="3">
        <v>2011</v>
      </c>
      <c r="B548" s="3">
        <v>1</v>
      </c>
      <c r="C548" s="4" t="s">
        <v>17</v>
      </c>
      <c r="D548" s="4" t="s">
        <v>46</v>
      </c>
      <c r="E548" s="4" t="s">
        <v>47</v>
      </c>
      <c r="F548" s="4"/>
      <c r="G548" s="11" t="s">
        <v>21</v>
      </c>
      <c r="H548" s="5">
        <v>98243.159999999989</v>
      </c>
      <c r="I548" s="5">
        <v>35367.537599999996</v>
      </c>
      <c r="J548" s="3" t="s">
        <v>22</v>
      </c>
      <c r="K548" s="3" t="s">
        <v>42</v>
      </c>
      <c r="L548" s="47">
        <f t="shared" si="17"/>
        <v>93146.210545766386</v>
      </c>
      <c r="M548" s="63">
        <f t="shared" si="16"/>
        <v>6.892425727488001E-2</v>
      </c>
      <c r="N548" s="7">
        <v>34700</v>
      </c>
      <c r="O548" s="6" t="b">
        <v>1</v>
      </c>
      <c r="P548" s="6" t="b">
        <v>0</v>
      </c>
      <c r="Q548" s="6" t="s">
        <v>24</v>
      </c>
    </row>
    <row r="549" spans="1:17" x14ac:dyDescent="0.25">
      <c r="A549" s="3">
        <v>2011</v>
      </c>
      <c r="B549" s="3">
        <v>1</v>
      </c>
      <c r="C549" s="4" t="s">
        <v>17</v>
      </c>
      <c r="D549" s="4" t="s">
        <v>46</v>
      </c>
      <c r="E549" s="4" t="s">
        <v>48</v>
      </c>
      <c r="F549" s="4"/>
      <c r="G549" s="11" t="s">
        <v>21</v>
      </c>
      <c r="H549" s="5">
        <v>99099.5</v>
      </c>
      <c r="I549" s="5">
        <v>35675.82</v>
      </c>
      <c r="J549" s="3" t="s">
        <v>22</v>
      </c>
      <c r="K549" s="3" t="s">
        <v>42</v>
      </c>
      <c r="L549" s="47">
        <f t="shared" si="17"/>
        <v>93958.122804479994</v>
      </c>
      <c r="M549" s="63">
        <f t="shared" si="16"/>
        <v>6.9525038016000004E-2</v>
      </c>
      <c r="N549" s="7">
        <v>35065</v>
      </c>
      <c r="O549" s="6" t="b">
        <v>1</v>
      </c>
      <c r="P549" s="6" t="b">
        <v>0</v>
      </c>
      <c r="Q549" s="6" t="s">
        <v>24</v>
      </c>
    </row>
    <row r="550" spans="1:17" x14ac:dyDescent="0.25">
      <c r="A550" s="3">
        <v>2011</v>
      </c>
      <c r="B550" s="3">
        <v>1</v>
      </c>
      <c r="C550" s="4" t="s">
        <v>17</v>
      </c>
      <c r="D550" s="4" t="s">
        <v>46</v>
      </c>
      <c r="E550" s="4" t="s">
        <v>58</v>
      </c>
      <c r="F550" s="4"/>
      <c r="G550" s="11" t="s">
        <v>21</v>
      </c>
      <c r="H550" s="5">
        <v>89423.377999999997</v>
      </c>
      <c r="I550" s="5">
        <v>31298.182299999997</v>
      </c>
      <c r="J550" s="3" t="s">
        <v>22</v>
      </c>
      <c r="K550" s="3" t="s">
        <v>42</v>
      </c>
      <c r="L550" s="47">
        <f t="shared" si="17"/>
        <v>82428.895988947188</v>
      </c>
      <c r="M550" s="63">
        <f t="shared" si="16"/>
        <v>6.0993897666239999E-2</v>
      </c>
      <c r="N550" s="7">
        <v>39814</v>
      </c>
      <c r="O550" s="6" t="b">
        <v>1</v>
      </c>
      <c r="P550" s="6" t="b">
        <v>0</v>
      </c>
      <c r="Q550" s="6" t="s">
        <v>24</v>
      </c>
    </row>
    <row r="551" spans="1:17" x14ac:dyDescent="0.25">
      <c r="A551" s="3">
        <v>2011</v>
      </c>
      <c r="B551" s="3">
        <v>1</v>
      </c>
      <c r="C551" s="4" t="s">
        <v>17</v>
      </c>
      <c r="D551" s="4" t="s">
        <v>46</v>
      </c>
      <c r="E551" s="4" t="s">
        <v>61</v>
      </c>
      <c r="F551" s="4"/>
      <c r="G551" s="11" t="s">
        <v>21</v>
      </c>
      <c r="H551" s="5">
        <v>73688.61</v>
      </c>
      <c r="I551" s="5">
        <v>25791.013499999997</v>
      </c>
      <c r="J551" s="3" t="s">
        <v>22</v>
      </c>
      <c r="K551" s="3" t="s">
        <v>42</v>
      </c>
      <c r="L551" s="47">
        <f t="shared" si="17"/>
        <v>67924.863778463987</v>
      </c>
      <c r="M551" s="63">
        <f t="shared" si="16"/>
        <v>5.0261527108800004E-2</v>
      </c>
      <c r="N551" s="7">
        <v>40179</v>
      </c>
      <c r="O551" s="6" t="b">
        <v>1</v>
      </c>
      <c r="P551" s="6" t="b">
        <v>0</v>
      </c>
      <c r="Q551" s="6" t="s">
        <v>24</v>
      </c>
    </row>
    <row r="552" spans="1:17" x14ac:dyDescent="0.25">
      <c r="A552" s="3">
        <v>2011</v>
      </c>
      <c r="B552" s="3">
        <v>2</v>
      </c>
      <c r="C552" s="4" t="s">
        <v>38</v>
      </c>
      <c r="D552" s="4" t="s">
        <v>18</v>
      </c>
      <c r="E552" s="4" t="s">
        <v>19</v>
      </c>
      <c r="F552" s="4" t="s">
        <v>20</v>
      </c>
      <c r="G552" s="11" t="s">
        <v>21</v>
      </c>
      <c r="H552" s="5">
        <v>89793.430600000007</v>
      </c>
      <c r="I552" s="5">
        <v>33353.9</v>
      </c>
      <c r="J552" s="3" t="s">
        <v>22</v>
      </c>
      <c r="K552" s="3" t="s">
        <v>23</v>
      </c>
      <c r="L552" s="47">
        <f t="shared" si="17"/>
        <v>87842.965689599994</v>
      </c>
      <c r="M552" s="63">
        <f t="shared" si="16"/>
        <v>6.5000080320000014E-2</v>
      </c>
      <c r="N552" s="7">
        <v>35527</v>
      </c>
      <c r="O552" s="6" t="b">
        <v>1</v>
      </c>
      <c r="P552" s="6" t="b">
        <v>0</v>
      </c>
      <c r="Q552" s="6" t="s">
        <v>24</v>
      </c>
    </row>
    <row r="553" spans="1:17" x14ac:dyDescent="0.25">
      <c r="A553" s="3">
        <v>2011</v>
      </c>
      <c r="B553" s="3">
        <v>2</v>
      </c>
      <c r="C553" s="4" t="s">
        <v>38</v>
      </c>
      <c r="D553" s="4" t="s">
        <v>18</v>
      </c>
      <c r="E553" s="4" t="s">
        <v>19</v>
      </c>
      <c r="F553" s="4" t="s">
        <v>25</v>
      </c>
      <c r="G553" s="11" t="s">
        <v>21</v>
      </c>
      <c r="H553" s="5">
        <v>89566.550199999998</v>
      </c>
      <c r="I553" s="5">
        <v>33588.400000000001</v>
      </c>
      <c r="J553" s="3" t="s">
        <v>22</v>
      </c>
      <c r="K553" s="3" t="s">
        <v>23</v>
      </c>
      <c r="L553" s="47">
        <f t="shared" si="17"/>
        <v>88460.559897600004</v>
      </c>
      <c r="M553" s="63">
        <f t="shared" si="16"/>
        <v>6.5457073920000011E-2</v>
      </c>
      <c r="N553" s="7">
        <v>35527</v>
      </c>
      <c r="O553" s="6" t="b">
        <v>1</v>
      </c>
      <c r="P553" s="6" t="b">
        <v>0</v>
      </c>
      <c r="Q553" s="6" t="s">
        <v>24</v>
      </c>
    </row>
    <row r="554" spans="1:17" x14ac:dyDescent="0.25">
      <c r="A554" s="3">
        <v>2011</v>
      </c>
      <c r="B554" s="3">
        <v>2</v>
      </c>
      <c r="C554" s="4" t="s">
        <v>38</v>
      </c>
      <c r="D554" s="4" t="s">
        <v>18</v>
      </c>
      <c r="E554" s="4" t="s">
        <v>41</v>
      </c>
      <c r="F554" s="4"/>
      <c r="G554" s="11" t="s">
        <v>21</v>
      </c>
      <c r="H554" s="5">
        <v>65625.524999999994</v>
      </c>
      <c r="I554" s="5">
        <v>27234.592874999995</v>
      </c>
      <c r="J554" s="3" t="s">
        <v>22</v>
      </c>
      <c r="K554" s="3" t="s">
        <v>42</v>
      </c>
      <c r="L554" s="47">
        <f t="shared" si="17"/>
        <v>71726.766809543988</v>
      </c>
      <c r="M554" s="63">
        <f t="shared" si="16"/>
        <v>5.3074774594799999E-2</v>
      </c>
      <c r="N554" s="7">
        <v>23377</v>
      </c>
      <c r="O554" s="6" t="b">
        <v>1</v>
      </c>
      <c r="P554" s="6" t="b">
        <v>0</v>
      </c>
      <c r="Q554" s="6" t="s">
        <v>24</v>
      </c>
    </row>
    <row r="555" spans="1:17" x14ac:dyDescent="0.25">
      <c r="A555" s="3">
        <v>2011</v>
      </c>
      <c r="B555" s="3">
        <v>2</v>
      </c>
      <c r="C555" s="4" t="s">
        <v>38</v>
      </c>
      <c r="D555" s="4" t="s">
        <v>62</v>
      </c>
      <c r="E555" s="4" t="s">
        <v>63</v>
      </c>
      <c r="F555" s="4" t="s">
        <v>64</v>
      </c>
      <c r="G555" s="11" t="s">
        <v>21</v>
      </c>
      <c r="H555" s="5">
        <v>6781.27</v>
      </c>
      <c r="I555" s="5">
        <v>2528.1999999999998</v>
      </c>
      <c r="J555" s="3" t="s">
        <v>22</v>
      </c>
      <c r="K555" s="3" t="s">
        <v>23</v>
      </c>
      <c r="L555" s="47">
        <f t="shared" si="17"/>
        <v>6658.4293247999994</v>
      </c>
      <c r="M555" s="63">
        <f t="shared" si="16"/>
        <v>4.9269561600000008E-3</v>
      </c>
      <c r="N555" s="7">
        <v>40739</v>
      </c>
      <c r="O555" s="6" t="b">
        <v>0</v>
      </c>
      <c r="P555" s="6" t="b">
        <v>0</v>
      </c>
      <c r="Q555" s="6" t="s">
        <v>65</v>
      </c>
    </row>
    <row r="556" spans="1:17" x14ac:dyDescent="0.25">
      <c r="A556" s="3">
        <v>2011</v>
      </c>
      <c r="B556" s="3">
        <v>2</v>
      </c>
      <c r="C556" s="4" t="s">
        <v>38</v>
      </c>
      <c r="D556" s="4" t="s">
        <v>66</v>
      </c>
      <c r="E556" s="4" t="s">
        <v>67</v>
      </c>
      <c r="F556" s="4" t="s">
        <v>68</v>
      </c>
      <c r="G556" s="11" t="s">
        <v>21</v>
      </c>
      <c r="H556" s="5">
        <v>83714.007500000007</v>
      </c>
      <c r="I556" s="5">
        <v>32336.9</v>
      </c>
      <c r="J556" s="3" t="s">
        <v>22</v>
      </c>
      <c r="K556" s="3" t="s">
        <v>23</v>
      </c>
      <c r="L556" s="47">
        <f t="shared" si="17"/>
        <v>85164.529401599997</v>
      </c>
      <c r="M556" s="63">
        <f t="shared" si="16"/>
        <v>6.3018150720000013E-2</v>
      </c>
      <c r="N556" s="7">
        <v>40644</v>
      </c>
      <c r="O556" s="6" t="b">
        <v>0</v>
      </c>
      <c r="P556" s="6" t="b">
        <v>1</v>
      </c>
      <c r="Q556" s="6" t="s">
        <v>15</v>
      </c>
    </row>
    <row r="557" spans="1:17" x14ac:dyDescent="0.25">
      <c r="A557" s="3">
        <v>2011</v>
      </c>
      <c r="B557" s="3">
        <v>2</v>
      </c>
      <c r="C557" s="4" t="s">
        <v>38</v>
      </c>
      <c r="D557" s="4" t="s">
        <v>26</v>
      </c>
      <c r="E557" s="4" t="s">
        <v>27</v>
      </c>
      <c r="F557" s="4" t="s">
        <v>28</v>
      </c>
      <c r="G557" s="11" t="s">
        <v>21</v>
      </c>
      <c r="H557" s="5">
        <v>78791.55</v>
      </c>
      <c r="I557" s="5">
        <v>33103.4</v>
      </c>
      <c r="J557" s="3" t="s">
        <v>22</v>
      </c>
      <c r="K557" s="3" t="s">
        <v>23</v>
      </c>
      <c r="L557" s="47">
        <f t="shared" si="17"/>
        <v>87183.2328576</v>
      </c>
      <c r="M557" s="63">
        <f t="shared" si="16"/>
        <v>6.4511905920000001E-2</v>
      </c>
      <c r="N557" s="7">
        <v>34700</v>
      </c>
      <c r="O557" s="6" t="b">
        <v>1</v>
      </c>
      <c r="P557" s="6" t="b">
        <v>0</v>
      </c>
      <c r="Q557" s="6" t="s">
        <v>24</v>
      </c>
    </row>
    <row r="558" spans="1:17" x14ac:dyDescent="0.25">
      <c r="A558" s="3">
        <v>2011</v>
      </c>
      <c r="B558" s="3">
        <v>2</v>
      </c>
      <c r="C558" s="4" t="s">
        <v>38</v>
      </c>
      <c r="D558" s="4" t="s">
        <v>29</v>
      </c>
      <c r="E558" s="4" t="s">
        <v>30</v>
      </c>
      <c r="F558" s="4" t="s">
        <v>33</v>
      </c>
      <c r="G558" s="11" t="s">
        <v>21</v>
      </c>
      <c r="H558" s="5">
        <v>82300</v>
      </c>
      <c r="I558" s="5">
        <v>33376.6</v>
      </c>
      <c r="J558" s="3" t="s">
        <v>22</v>
      </c>
      <c r="K558" s="3" t="s">
        <v>23</v>
      </c>
      <c r="L558" s="47">
        <f t="shared" si="17"/>
        <v>87902.749862399985</v>
      </c>
      <c r="M558" s="63">
        <f t="shared" si="16"/>
        <v>6.5044318079999996E-2</v>
      </c>
      <c r="N558" s="7">
        <v>35885</v>
      </c>
      <c r="O558" s="6" t="b">
        <v>1</v>
      </c>
      <c r="P558" s="6" t="b">
        <v>0</v>
      </c>
      <c r="Q558" s="6" t="s">
        <v>24</v>
      </c>
    </row>
    <row r="559" spans="1:17" x14ac:dyDescent="0.25">
      <c r="A559" s="3">
        <v>2011</v>
      </c>
      <c r="B559" s="3">
        <v>2</v>
      </c>
      <c r="C559" s="4" t="s">
        <v>38</v>
      </c>
      <c r="D559" s="4" t="s">
        <v>29</v>
      </c>
      <c r="E559" s="4" t="s">
        <v>30</v>
      </c>
      <c r="F559" s="4" t="s">
        <v>31</v>
      </c>
      <c r="G559" s="11" t="s">
        <v>21</v>
      </c>
      <c r="H559" s="5">
        <v>90905</v>
      </c>
      <c r="I559" s="5">
        <v>35436.199999999997</v>
      </c>
      <c r="J559" s="3" t="s">
        <v>22</v>
      </c>
      <c r="K559" s="3" t="s">
        <v>23</v>
      </c>
      <c r="L559" s="47">
        <f t="shared" si="17"/>
        <v>93327.044236799979</v>
      </c>
      <c r="M559" s="63">
        <f t="shared" si="16"/>
        <v>6.9058066560000006E-2</v>
      </c>
      <c r="N559" s="7">
        <v>35885</v>
      </c>
      <c r="O559" s="6" t="b">
        <v>1</v>
      </c>
      <c r="P559" s="6" t="b">
        <v>0</v>
      </c>
      <c r="Q559" s="6" t="s">
        <v>24</v>
      </c>
    </row>
    <row r="560" spans="1:17" x14ac:dyDescent="0.25">
      <c r="A560" s="3">
        <v>2011</v>
      </c>
      <c r="B560" s="3">
        <v>2</v>
      </c>
      <c r="C560" s="4" t="s">
        <v>38</v>
      </c>
      <c r="D560" s="4" t="s">
        <v>29</v>
      </c>
      <c r="E560" s="4" t="s">
        <v>34</v>
      </c>
      <c r="F560" s="4" t="s">
        <v>39</v>
      </c>
      <c r="G560" s="11" t="s">
        <v>21</v>
      </c>
      <c r="H560" s="5">
        <v>67283.25</v>
      </c>
      <c r="I560" s="5">
        <v>28614.5</v>
      </c>
      <c r="J560" s="3" t="s">
        <v>22</v>
      </c>
      <c r="K560" s="3" t="s">
        <v>23</v>
      </c>
      <c r="L560" s="47">
        <f t="shared" si="17"/>
        <v>75360.978528000007</v>
      </c>
      <c r="M560" s="63">
        <f t="shared" si="16"/>
        <v>5.5763937600000014E-2</v>
      </c>
      <c r="N560" s="7">
        <v>33970</v>
      </c>
      <c r="O560" s="6" t="b">
        <v>1</v>
      </c>
      <c r="P560" s="6" t="b">
        <v>0</v>
      </c>
      <c r="Q560" s="6" t="s">
        <v>24</v>
      </c>
    </row>
    <row r="561" spans="1:17" x14ac:dyDescent="0.25">
      <c r="A561" s="3">
        <v>2011</v>
      </c>
      <c r="B561" s="3">
        <v>2</v>
      </c>
      <c r="C561" s="4" t="s">
        <v>38</v>
      </c>
      <c r="D561" s="4" t="s">
        <v>29</v>
      </c>
      <c r="E561" s="4" t="s">
        <v>34</v>
      </c>
      <c r="F561" s="4" t="s">
        <v>36</v>
      </c>
      <c r="G561" s="11" t="s">
        <v>21</v>
      </c>
      <c r="H561" s="5">
        <v>42756.480000000003</v>
      </c>
      <c r="I561" s="5">
        <v>20398.400000000001</v>
      </c>
      <c r="J561" s="3" t="s">
        <v>22</v>
      </c>
      <c r="K561" s="3" t="s">
        <v>23</v>
      </c>
      <c r="L561" s="47">
        <f t="shared" si="17"/>
        <v>53722.531737600002</v>
      </c>
      <c r="M561" s="63">
        <f t="shared" si="16"/>
        <v>3.9752401920000013E-2</v>
      </c>
      <c r="N561" s="7">
        <v>33970</v>
      </c>
      <c r="O561" s="6" t="b">
        <v>1</v>
      </c>
      <c r="P561" s="6" t="b">
        <v>0</v>
      </c>
      <c r="Q561" s="6" t="s">
        <v>24</v>
      </c>
    </row>
    <row r="562" spans="1:17" x14ac:dyDescent="0.25">
      <c r="A562" s="3">
        <v>2011</v>
      </c>
      <c r="B562" s="3">
        <v>2</v>
      </c>
      <c r="C562" s="4" t="s">
        <v>38</v>
      </c>
      <c r="D562" s="4" t="s">
        <v>29</v>
      </c>
      <c r="E562" s="4" t="s">
        <v>34</v>
      </c>
      <c r="F562" s="4" t="s">
        <v>37</v>
      </c>
      <c r="G562" s="11" t="s">
        <v>21</v>
      </c>
      <c r="H562" s="5">
        <v>67649.17</v>
      </c>
      <c r="I562" s="5">
        <v>28118.799999999999</v>
      </c>
      <c r="J562" s="3" t="s">
        <v>22</v>
      </c>
      <c r="K562" s="3" t="s">
        <v>23</v>
      </c>
      <c r="L562" s="47">
        <f t="shared" si="17"/>
        <v>74055.471283199993</v>
      </c>
      <c r="M562" s="63">
        <f t="shared" si="16"/>
        <v>5.4797917440000003E-2</v>
      </c>
      <c r="N562" s="7">
        <v>33970</v>
      </c>
      <c r="O562" s="6" t="b">
        <v>1</v>
      </c>
      <c r="P562" s="6" t="b">
        <v>0</v>
      </c>
      <c r="Q562" s="6" t="s">
        <v>24</v>
      </c>
    </row>
    <row r="563" spans="1:17" x14ac:dyDescent="0.25">
      <c r="A563" s="3">
        <v>2011</v>
      </c>
      <c r="B563" s="3">
        <v>2</v>
      </c>
      <c r="C563" s="4" t="s">
        <v>38</v>
      </c>
      <c r="D563" s="4" t="s">
        <v>29</v>
      </c>
      <c r="E563" s="4" t="s">
        <v>34</v>
      </c>
      <c r="F563" s="4" t="s">
        <v>35</v>
      </c>
      <c r="G563" s="11" t="s">
        <v>21</v>
      </c>
      <c r="H563" s="5">
        <v>2659.04</v>
      </c>
      <c r="I563" s="5">
        <v>1199.8</v>
      </c>
      <c r="J563" s="3" t="s">
        <v>22</v>
      </c>
      <c r="K563" s="3" t="s">
        <v>23</v>
      </c>
      <c r="L563" s="47">
        <f t="shared" si="17"/>
        <v>3159.8700671999995</v>
      </c>
      <c r="M563" s="63">
        <f t="shared" si="16"/>
        <v>2.33817024E-3</v>
      </c>
      <c r="N563" s="7">
        <v>33970</v>
      </c>
      <c r="O563" s="6" t="b">
        <v>1</v>
      </c>
      <c r="P563" s="6" t="b">
        <v>0</v>
      </c>
      <c r="Q563" s="6" t="s">
        <v>24</v>
      </c>
    </row>
    <row r="564" spans="1:17" x14ac:dyDescent="0.25">
      <c r="A564" s="3">
        <v>2011</v>
      </c>
      <c r="B564" s="3">
        <v>2</v>
      </c>
      <c r="C564" s="4" t="s">
        <v>38</v>
      </c>
      <c r="D564" s="4" t="s">
        <v>59</v>
      </c>
      <c r="E564" s="4" t="s">
        <v>60</v>
      </c>
      <c r="F564" s="4"/>
      <c r="G564" s="11" t="s">
        <v>21</v>
      </c>
      <c r="H564" s="5">
        <v>163893.21599999999</v>
      </c>
      <c r="I564" s="5">
        <v>62279.422079999997</v>
      </c>
      <c r="J564" s="3" t="s">
        <v>22</v>
      </c>
      <c r="K564" s="3" t="s">
        <v>42</v>
      </c>
      <c r="L564" s="47">
        <f t="shared" si="17"/>
        <v>164023.07187290111</v>
      </c>
      <c r="M564" s="63">
        <f t="shared" si="16"/>
        <v>0.12137013774950402</v>
      </c>
      <c r="N564" s="7">
        <v>40220</v>
      </c>
      <c r="O564" s="6" t="b">
        <v>1</v>
      </c>
      <c r="P564" s="6" t="b">
        <v>0</v>
      </c>
      <c r="Q564" s="6" t="s">
        <v>24</v>
      </c>
    </row>
    <row r="565" spans="1:17" x14ac:dyDescent="0.25">
      <c r="A565" s="3">
        <v>2011</v>
      </c>
      <c r="B565" s="3">
        <v>2</v>
      </c>
      <c r="C565" s="4" t="s">
        <v>38</v>
      </c>
      <c r="D565" s="4" t="s">
        <v>44</v>
      </c>
      <c r="E565" s="4" t="s">
        <v>45</v>
      </c>
      <c r="F565" s="4"/>
      <c r="G565" s="11" t="s">
        <v>21</v>
      </c>
      <c r="H565" s="5">
        <v>71539.64</v>
      </c>
      <c r="I565" s="5">
        <v>27185.063200000001</v>
      </c>
      <c r="J565" s="3" t="s">
        <v>22</v>
      </c>
      <c r="K565" s="3" t="s">
        <v>42</v>
      </c>
      <c r="L565" s="47">
        <f t="shared" si="17"/>
        <v>71596.322287564792</v>
      </c>
      <c r="M565" s="63">
        <f t="shared" si="16"/>
        <v>5.2978251164160009E-2</v>
      </c>
      <c r="N565" s="7">
        <v>25569</v>
      </c>
      <c r="O565" s="6" t="b">
        <v>1</v>
      </c>
      <c r="P565" s="6" t="b">
        <v>0</v>
      </c>
      <c r="Q565" s="6" t="s">
        <v>24</v>
      </c>
    </row>
    <row r="566" spans="1:17" x14ac:dyDescent="0.25">
      <c r="A566" s="3">
        <v>2011</v>
      </c>
      <c r="B566" s="3">
        <v>2</v>
      </c>
      <c r="C566" s="4" t="s">
        <v>38</v>
      </c>
      <c r="D566" s="4" t="s">
        <v>46</v>
      </c>
      <c r="E566" s="4" t="s">
        <v>47</v>
      </c>
      <c r="F566" s="4"/>
      <c r="G566" s="11" t="s">
        <v>21</v>
      </c>
      <c r="H566" s="5">
        <v>87210.37999999999</v>
      </c>
      <c r="I566" s="5">
        <v>31395.736799999995</v>
      </c>
      <c r="J566" s="3" t="s">
        <v>22</v>
      </c>
      <c r="K566" s="3" t="s">
        <v>42</v>
      </c>
      <c r="L566" s="47">
        <f t="shared" si="17"/>
        <v>82685.821763635176</v>
      </c>
      <c r="M566" s="63">
        <f t="shared" si="16"/>
        <v>6.1184011875839994E-2</v>
      </c>
      <c r="N566" s="7">
        <v>34700</v>
      </c>
      <c r="O566" s="6" t="b">
        <v>1</v>
      </c>
      <c r="P566" s="6" t="b">
        <v>0</v>
      </c>
      <c r="Q566" s="6" t="s">
        <v>24</v>
      </c>
    </row>
    <row r="567" spans="1:17" x14ac:dyDescent="0.25">
      <c r="A567" s="3">
        <v>2011</v>
      </c>
      <c r="B567" s="3">
        <v>2</v>
      </c>
      <c r="C567" s="4" t="s">
        <v>38</v>
      </c>
      <c r="D567" s="4" t="s">
        <v>46</v>
      </c>
      <c r="E567" s="4" t="s">
        <v>48</v>
      </c>
      <c r="F567" s="4"/>
      <c r="G567" s="11" t="s">
        <v>21</v>
      </c>
      <c r="H567" s="5">
        <v>90937.48</v>
      </c>
      <c r="I567" s="5">
        <v>32737.492799999996</v>
      </c>
      <c r="J567" s="3" t="s">
        <v>22</v>
      </c>
      <c r="K567" s="3" t="s">
        <v>42</v>
      </c>
      <c r="L567" s="47">
        <f t="shared" si="17"/>
        <v>86219.556237619196</v>
      </c>
      <c r="M567" s="63">
        <f t="shared" si="16"/>
        <v>6.3798825968640005E-2</v>
      </c>
      <c r="N567" s="7">
        <v>35065</v>
      </c>
      <c r="O567" s="6" t="b">
        <v>1</v>
      </c>
      <c r="P567" s="6" t="b">
        <v>0</v>
      </c>
      <c r="Q567" s="6" t="s">
        <v>24</v>
      </c>
    </row>
    <row r="568" spans="1:17" x14ac:dyDescent="0.25">
      <c r="A568" s="3">
        <v>2011</v>
      </c>
      <c r="B568" s="3">
        <v>2</v>
      </c>
      <c r="C568" s="4" t="s">
        <v>38</v>
      </c>
      <c r="D568" s="4" t="s">
        <v>46</v>
      </c>
      <c r="E568" s="4" t="s">
        <v>58</v>
      </c>
      <c r="F568" s="4"/>
      <c r="G568" s="11" t="s">
        <v>21</v>
      </c>
      <c r="H568" s="5">
        <v>84042.046000000002</v>
      </c>
      <c r="I568" s="5">
        <v>29414.716099999998</v>
      </c>
      <c r="J568" s="3" t="s">
        <v>22</v>
      </c>
      <c r="K568" s="3" t="s">
        <v>42</v>
      </c>
      <c r="L568" s="47">
        <f t="shared" si="17"/>
        <v>77468.478862790391</v>
      </c>
      <c r="M568" s="63">
        <f t="shared" si="16"/>
        <v>5.7323398735680001E-2</v>
      </c>
      <c r="N568" s="7">
        <v>39814</v>
      </c>
      <c r="O568" s="6" t="b">
        <v>1</v>
      </c>
      <c r="P568" s="6" t="b">
        <v>0</v>
      </c>
      <c r="Q568" s="6" t="s">
        <v>24</v>
      </c>
    </row>
    <row r="569" spans="1:17" x14ac:dyDescent="0.25">
      <c r="A569" s="3">
        <v>2011</v>
      </c>
      <c r="B569" s="3">
        <v>2</v>
      </c>
      <c r="C569" s="4" t="s">
        <v>38</v>
      </c>
      <c r="D569" s="4" t="s">
        <v>46</v>
      </c>
      <c r="E569" s="4" t="s">
        <v>61</v>
      </c>
      <c r="F569" s="4"/>
      <c r="G569" s="11" t="s">
        <v>21</v>
      </c>
      <c r="H569" s="5">
        <v>92208.21</v>
      </c>
      <c r="I569" s="5">
        <v>32272.873500000002</v>
      </c>
      <c r="J569" s="3" t="s">
        <v>22</v>
      </c>
      <c r="K569" s="3" t="s">
        <v>42</v>
      </c>
      <c r="L569" s="47">
        <f t="shared" si="17"/>
        <v>84995.905113503992</v>
      </c>
      <c r="M569" s="63">
        <f t="shared" si="16"/>
        <v>6.2893375876800009E-2</v>
      </c>
      <c r="N569" s="7">
        <v>40179</v>
      </c>
      <c r="O569" s="6" t="b">
        <v>1</v>
      </c>
      <c r="P569" s="6" t="b">
        <v>0</v>
      </c>
      <c r="Q569" s="6" t="s">
        <v>24</v>
      </c>
    </row>
    <row r="570" spans="1:17" x14ac:dyDescent="0.25">
      <c r="A570" s="3">
        <v>2011</v>
      </c>
      <c r="B570" s="3">
        <v>3</v>
      </c>
      <c r="C570" s="4" t="s">
        <v>40</v>
      </c>
      <c r="D570" s="4" t="s">
        <v>18</v>
      </c>
      <c r="E570" s="4" t="s">
        <v>19</v>
      </c>
      <c r="F570" s="4" t="s">
        <v>25</v>
      </c>
      <c r="G570" s="11" t="s">
        <v>21</v>
      </c>
      <c r="H570" s="5">
        <v>93538.903399999996</v>
      </c>
      <c r="I570" s="5">
        <v>35112.800000000003</v>
      </c>
      <c r="J570" s="3" t="s">
        <v>22</v>
      </c>
      <c r="K570" s="3" t="s">
        <v>23</v>
      </c>
      <c r="L570" s="47">
        <f t="shared" si="17"/>
        <v>92475.317299200004</v>
      </c>
      <c r="M570" s="63">
        <f t="shared" si="16"/>
        <v>6.842782464000001E-2</v>
      </c>
      <c r="N570" s="7">
        <v>35527</v>
      </c>
      <c r="O570" s="6" t="b">
        <v>1</v>
      </c>
      <c r="P570" s="6" t="b">
        <v>0</v>
      </c>
      <c r="Q570" s="6" t="s">
        <v>24</v>
      </c>
    </row>
    <row r="571" spans="1:17" x14ac:dyDescent="0.25">
      <c r="A571" s="3">
        <v>2011</v>
      </c>
      <c r="B571" s="3">
        <v>3</v>
      </c>
      <c r="C571" s="4" t="s">
        <v>40</v>
      </c>
      <c r="D571" s="4" t="s">
        <v>18</v>
      </c>
      <c r="E571" s="4" t="s">
        <v>19</v>
      </c>
      <c r="F571" s="4" t="s">
        <v>20</v>
      </c>
      <c r="G571" s="11" t="s">
        <v>21</v>
      </c>
      <c r="H571" s="5">
        <v>99554.73</v>
      </c>
      <c r="I571" s="5">
        <v>36967.699999999997</v>
      </c>
      <c r="J571" s="3" t="s">
        <v>22</v>
      </c>
      <c r="K571" s="3" t="s">
        <v>23</v>
      </c>
      <c r="L571" s="47">
        <f t="shared" si="17"/>
        <v>97360.500652799994</v>
      </c>
      <c r="M571" s="63">
        <f t="shared" si="16"/>
        <v>7.2042653760000006E-2</v>
      </c>
      <c r="N571" s="7">
        <v>35527</v>
      </c>
      <c r="O571" s="6" t="b">
        <v>1</v>
      </c>
      <c r="P571" s="6" t="b">
        <v>0</v>
      </c>
      <c r="Q571" s="6" t="s">
        <v>24</v>
      </c>
    </row>
    <row r="572" spans="1:17" x14ac:dyDescent="0.25">
      <c r="A572" s="3">
        <v>2011</v>
      </c>
      <c r="B572" s="3">
        <v>3</v>
      </c>
      <c r="C572" s="4" t="s">
        <v>40</v>
      </c>
      <c r="D572" s="4" t="s">
        <v>18</v>
      </c>
      <c r="E572" s="4" t="s">
        <v>41</v>
      </c>
      <c r="F572" s="4"/>
      <c r="G572" s="11" t="s">
        <v>21</v>
      </c>
      <c r="H572" s="5">
        <v>77883.12</v>
      </c>
      <c r="I572" s="5">
        <v>32321.494799999997</v>
      </c>
      <c r="J572" s="3" t="s">
        <v>22</v>
      </c>
      <c r="K572" s="3" t="s">
        <v>42</v>
      </c>
      <c r="L572" s="47">
        <f t="shared" si="17"/>
        <v>85123.957280947187</v>
      </c>
      <c r="M572" s="63">
        <f t="shared" si="16"/>
        <v>6.2988129066240003E-2</v>
      </c>
      <c r="N572" s="7">
        <v>23377</v>
      </c>
      <c r="O572" s="6" t="b">
        <v>1</v>
      </c>
      <c r="P572" s="6" t="b">
        <v>0</v>
      </c>
      <c r="Q572" s="6" t="s">
        <v>24</v>
      </c>
    </row>
    <row r="573" spans="1:17" x14ac:dyDescent="0.25">
      <c r="A573" s="3">
        <v>2011</v>
      </c>
      <c r="B573" s="3">
        <v>3</v>
      </c>
      <c r="C573" s="4" t="s">
        <v>40</v>
      </c>
      <c r="D573" s="4" t="s">
        <v>18</v>
      </c>
      <c r="E573" s="4" t="s">
        <v>43</v>
      </c>
      <c r="F573" s="4"/>
      <c r="G573" s="11" t="s">
        <v>21</v>
      </c>
      <c r="H573" s="5">
        <v>24445.128000000001</v>
      </c>
      <c r="I573" s="5">
        <v>9704.7158159999999</v>
      </c>
      <c r="J573" s="3" t="s">
        <v>22</v>
      </c>
      <c r="K573" s="3" t="s">
        <v>42</v>
      </c>
      <c r="L573" s="47">
        <f t="shared" si="17"/>
        <v>25558.960674829825</v>
      </c>
      <c r="M573" s="63">
        <f t="shared" si="16"/>
        <v>1.8912550182220801E-2</v>
      </c>
      <c r="N573" s="7">
        <v>28126</v>
      </c>
      <c r="O573" s="6" t="b">
        <v>1</v>
      </c>
      <c r="P573" s="6" t="b">
        <v>0</v>
      </c>
      <c r="Q573" s="6" t="s">
        <v>24</v>
      </c>
    </row>
    <row r="574" spans="1:17" x14ac:dyDescent="0.25">
      <c r="A574" s="3">
        <v>2011</v>
      </c>
      <c r="B574" s="3">
        <v>3</v>
      </c>
      <c r="C574" s="4" t="s">
        <v>40</v>
      </c>
      <c r="D574" s="4" t="s">
        <v>62</v>
      </c>
      <c r="E574" s="4" t="s">
        <v>63</v>
      </c>
      <c r="F574" s="4" t="s">
        <v>64</v>
      </c>
      <c r="G574" s="11" t="s">
        <v>21</v>
      </c>
      <c r="H574" s="5">
        <v>44609.53</v>
      </c>
      <c r="I574" s="5">
        <v>16263.7</v>
      </c>
      <c r="J574" s="3" t="s">
        <v>22</v>
      </c>
      <c r="K574" s="3" t="s">
        <v>23</v>
      </c>
      <c r="L574" s="47">
        <f t="shared" si="17"/>
        <v>42833.121196799999</v>
      </c>
      <c r="M574" s="63">
        <f t="shared" si="16"/>
        <v>3.1694698560000005E-2</v>
      </c>
      <c r="N574" s="7">
        <v>40739</v>
      </c>
      <c r="O574" s="6" t="b">
        <v>0</v>
      </c>
      <c r="P574" s="6" t="b">
        <v>0</v>
      </c>
      <c r="Q574" s="6" t="s">
        <v>65</v>
      </c>
    </row>
    <row r="575" spans="1:17" x14ac:dyDescent="0.25">
      <c r="A575" s="3">
        <v>2011</v>
      </c>
      <c r="B575" s="3">
        <v>3</v>
      </c>
      <c r="C575" s="4" t="s">
        <v>40</v>
      </c>
      <c r="D575" s="4" t="s">
        <v>66</v>
      </c>
      <c r="E575" s="4" t="s">
        <v>67</v>
      </c>
      <c r="F575" s="4" t="s">
        <v>68</v>
      </c>
      <c r="G575" s="11" t="s">
        <v>21</v>
      </c>
      <c r="H575" s="5">
        <v>92620.331000000006</v>
      </c>
      <c r="I575" s="5">
        <v>35111.300000000003</v>
      </c>
      <c r="J575" s="3" t="s">
        <v>22</v>
      </c>
      <c r="K575" s="3" t="s">
        <v>23</v>
      </c>
      <c r="L575" s="47">
        <f t="shared" si="17"/>
        <v>92471.366803199999</v>
      </c>
      <c r="M575" s="63">
        <f t="shared" si="16"/>
        <v>6.8424901440000019E-2</v>
      </c>
      <c r="N575" s="7">
        <v>40644</v>
      </c>
      <c r="O575" s="6" t="b">
        <v>0</v>
      </c>
      <c r="P575" s="6" t="b">
        <v>1</v>
      </c>
      <c r="Q575" s="6" t="s">
        <v>15</v>
      </c>
    </row>
    <row r="576" spans="1:17" x14ac:dyDescent="0.25">
      <c r="A576" s="3">
        <v>2011</v>
      </c>
      <c r="B576" s="3">
        <v>3</v>
      </c>
      <c r="C576" s="4" t="s">
        <v>40</v>
      </c>
      <c r="D576" s="4" t="s">
        <v>26</v>
      </c>
      <c r="E576" s="4" t="s">
        <v>27</v>
      </c>
      <c r="F576" s="4" t="s">
        <v>28</v>
      </c>
      <c r="G576" s="11" t="s">
        <v>21</v>
      </c>
      <c r="H576" s="5">
        <v>83549.648000000001</v>
      </c>
      <c r="I576" s="5">
        <v>35076.400000000001</v>
      </c>
      <c r="J576" s="3" t="s">
        <v>22</v>
      </c>
      <c r="K576" s="3" t="s">
        <v>23</v>
      </c>
      <c r="L576" s="47">
        <f t="shared" si="17"/>
        <v>92379.451929599993</v>
      </c>
      <c r="M576" s="63">
        <f t="shared" si="16"/>
        <v>6.8356888320000003E-2</v>
      </c>
      <c r="N576" s="7">
        <v>34700</v>
      </c>
      <c r="O576" s="6" t="b">
        <v>1</v>
      </c>
      <c r="P576" s="6" t="b">
        <v>0</v>
      </c>
      <c r="Q576" s="6" t="s">
        <v>24</v>
      </c>
    </row>
    <row r="577" spans="1:17" x14ac:dyDescent="0.25">
      <c r="A577" s="3">
        <v>2011</v>
      </c>
      <c r="B577" s="3">
        <v>3</v>
      </c>
      <c r="C577" s="4" t="s">
        <v>40</v>
      </c>
      <c r="D577" s="4" t="s">
        <v>29</v>
      </c>
      <c r="E577" s="4" t="s">
        <v>30</v>
      </c>
      <c r="F577" s="4" t="s">
        <v>33</v>
      </c>
      <c r="G577" s="11" t="s">
        <v>21</v>
      </c>
      <c r="H577" s="5">
        <v>101419.9</v>
      </c>
      <c r="I577" s="5">
        <v>41167.599999999999</v>
      </c>
      <c r="J577" s="3" t="s">
        <v>22</v>
      </c>
      <c r="K577" s="3" t="s">
        <v>23</v>
      </c>
      <c r="L577" s="47">
        <f t="shared" si="17"/>
        <v>108421.62608639999</v>
      </c>
      <c r="M577" s="63">
        <f t="shared" si="16"/>
        <v>8.0227418880000012E-2</v>
      </c>
      <c r="N577" s="7">
        <v>35885</v>
      </c>
      <c r="O577" s="6" t="b">
        <v>1</v>
      </c>
      <c r="P577" s="6" t="b">
        <v>0</v>
      </c>
      <c r="Q577" s="6" t="s">
        <v>24</v>
      </c>
    </row>
    <row r="578" spans="1:17" x14ac:dyDescent="0.25">
      <c r="A578" s="3">
        <v>2011</v>
      </c>
      <c r="B578" s="3">
        <v>3</v>
      </c>
      <c r="C578" s="4" t="s">
        <v>40</v>
      </c>
      <c r="D578" s="4" t="s">
        <v>29</v>
      </c>
      <c r="E578" s="4" t="s">
        <v>30</v>
      </c>
      <c r="F578" s="4" t="s">
        <v>31</v>
      </c>
      <c r="G578" s="11" t="s">
        <v>21</v>
      </c>
      <c r="H578" s="5">
        <v>94008</v>
      </c>
      <c r="I578" s="5">
        <v>36635.800000000003</v>
      </c>
      <c r="J578" s="3" t="s">
        <v>22</v>
      </c>
      <c r="K578" s="3" t="s">
        <v>23</v>
      </c>
      <c r="L578" s="47">
        <f t="shared" si="17"/>
        <v>96486.387571200001</v>
      </c>
      <c r="M578" s="63">
        <f t="shared" ref="M578:M641" si="18">I578*0.02784*0.07/1000</f>
        <v>7.1395847040000002E-2</v>
      </c>
      <c r="N578" s="7">
        <v>35885</v>
      </c>
      <c r="O578" s="6" t="b">
        <v>1</v>
      </c>
      <c r="P578" s="6" t="b">
        <v>0</v>
      </c>
      <c r="Q578" s="6" t="s">
        <v>24</v>
      </c>
    </row>
    <row r="579" spans="1:17" x14ac:dyDescent="0.25">
      <c r="A579" s="3">
        <v>2011</v>
      </c>
      <c r="B579" s="3">
        <v>3</v>
      </c>
      <c r="C579" s="4" t="s">
        <v>40</v>
      </c>
      <c r="D579" s="4" t="s">
        <v>29</v>
      </c>
      <c r="E579" s="4" t="s">
        <v>34</v>
      </c>
      <c r="F579" s="4" t="s">
        <v>39</v>
      </c>
      <c r="G579" s="11" t="s">
        <v>21</v>
      </c>
      <c r="H579" s="5">
        <v>83090.634999999995</v>
      </c>
      <c r="I579" s="5">
        <v>35353.199999999997</v>
      </c>
      <c r="J579" s="3" t="s">
        <v>22</v>
      </c>
      <c r="K579" s="3" t="s">
        <v>23</v>
      </c>
      <c r="L579" s="47">
        <f t="shared" ref="L579:L642" si="19">I579*0.02784*94.6</f>
        <v>93108.450124799987</v>
      </c>
      <c r="M579" s="63">
        <f t="shared" si="18"/>
        <v>6.8896316159999998E-2</v>
      </c>
      <c r="N579" s="7">
        <v>33970</v>
      </c>
      <c r="O579" s="6" t="b">
        <v>1</v>
      </c>
      <c r="P579" s="6" t="b">
        <v>0</v>
      </c>
      <c r="Q579" s="6" t="s">
        <v>24</v>
      </c>
    </row>
    <row r="580" spans="1:17" x14ac:dyDescent="0.25">
      <c r="A580" s="3">
        <v>2011</v>
      </c>
      <c r="B580" s="3">
        <v>3</v>
      </c>
      <c r="C580" s="4" t="s">
        <v>40</v>
      </c>
      <c r="D580" s="4" t="s">
        <v>29</v>
      </c>
      <c r="E580" s="4" t="s">
        <v>34</v>
      </c>
      <c r="F580" s="4" t="s">
        <v>35</v>
      </c>
      <c r="G580" s="11" t="s">
        <v>21</v>
      </c>
      <c r="H580" s="5">
        <v>38802.32</v>
      </c>
      <c r="I580" s="5">
        <v>17565.8</v>
      </c>
      <c r="J580" s="3" t="s">
        <v>22</v>
      </c>
      <c r="K580" s="3" t="s">
        <v>23</v>
      </c>
      <c r="L580" s="47">
        <f t="shared" si="19"/>
        <v>46262.415091199997</v>
      </c>
      <c r="M580" s="63">
        <f t="shared" si="18"/>
        <v>3.4232231040000005E-2</v>
      </c>
      <c r="N580" s="7">
        <v>33970</v>
      </c>
      <c r="O580" s="6" t="b">
        <v>1</v>
      </c>
      <c r="P580" s="6" t="b">
        <v>0</v>
      </c>
      <c r="Q580" s="6" t="s">
        <v>24</v>
      </c>
    </row>
    <row r="581" spans="1:17" x14ac:dyDescent="0.25">
      <c r="A581" s="3">
        <v>2011</v>
      </c>
      <c r="B581" s="3">
        <v>3</v>
      </c>
      <c r="C581" s="4" t="s">
        <v>40</v>
      </c>
      <c r="D581" s="4" t="s">
        <v>29</v>
      </c>
      <c r="E581" s="4" t="s">
        <v>34</v>
      </c>
      <c r="F581" s="4" t="s">
        <v>37</v>
      </c>
      <c r="G581" s="11" t="s">
        <v>21</v>
      </c>
      <c r="H581" s="5">
        <v>75883.114000000001</v>
      </c>
      <c r="I581" s="5">
        <v>31500.2</v>
      </c>
      <c r="J581" s="3" t="s">
        <v>22</v>
      </c>
      <c r="K581" s="3" t="s">
        <v>23</v>
      </c>
      <c r="L581" s="47">
        <f t="shared" si="19"/>
        <v>82960.942732800002</v>
      </c>
      <c r="M581" s="63">
        <f t="shared" si="18"/>
        <v>6.1387589760000014E-2</v>
      </c>
      <c r="N581" s="7">
        <v>33970</v>
      </c>
      <c r="O581" s="6" t="b">
        <v>1</v>
      </c>
      <c r="P581" s="6" t="b">
        <v>0</v>
      </c>
      <c r="Q581" s="6" t="s">
        <v>24</v>
      </c>
    </row>
    <row r="582" spans="1:17" x14ac:dyDescent="0.25">
      <c r="A582" s="3">
        <v>2011</v>
      </c>
      <c r="B582" s="3">
        <v>3</v>
      </c>
      <c r="C582" s="4" t="s">
        <v>40</v>
      </c>
      <c r="D582" s="4" t="s">
        <v>59</v>
      </c>
      <c r="E582" s="4" t="s">
        <v>60</v>
      </c>
      <c r="F582" s="4"/>
      <c r="G582" s="11" t="s">
        <v>21</v>
      </c>
      <c r="H582" s="5">
        <v>183879.14420000001</v>
      </c>
      <c r="I582" s="5">
        <v>69874.074796000001</v>
      </c>
      <c r="J582" s="3" t="s">
        <v>22</v>
      </c>
      <c r="K582" s="3" t="s">
        <v>42</v>
      </c>
      <c r="L582" s="47">
        <f t="shared" si="19"/>
        <v>184024.83532353255</v>
      </c>
      <c r="M582" s="63">
        <f t="shared" si="18"/>
        <v>0.13617059696244482</v>
      </c>
      <c r="N582" s="7">
        <v>40220</v>
      </c>
      <c r="O582" s="6" t="b">
        <v>1</v>
      </c>
      <c r="P582" s="6" t="b">
        <v>0</v>
      </c>
      <c r="Q582" s="6" t="s">
        <v>24</v>
      </c>
    </row>
    <row r="583" spans="1:17" x14ac:dyDescent="0.25">
      <c r="A583" s="3">
        <v>2011</v>
      </c>
      <c r="B583" s="3">
        <v>3</v>
      </c>
      <c r="C583" s="4" t="s">
        <v>40</v>
      </c>
      <c r="D583" s="4" t="s">
        <v>44</v>
      </c>
      <c r="E583" s="4" t="s">
        <v>45</v>
      </c>
      <c r="F583" s="4"/>
      <c r="G583" s="11" t="s">
        <v>21</v>
      </c>
      <c r="H583" s="5">
        <v>85644.34</v>
      </c>
      <c r="I583" s="5">
        <v>32544.849200000001</v>
      </c>
      <c r="J583" s="3" t="s">
        <v>22</v>
      </c>
      <c r="K583" s="3" t="s">
        <v>42</v>
      </c>
      <c r="L583" s="47">
        <f t="shared" si="19"/>
        <v>85712.197723468795</v>
      </c>
      <c r="M583" s="63">
        <f t="shared" si="18"/>
        <v>6.342340212096001E-2</v>
      </c>
      <c r="N583" s="7">
        <v>25569</v>
      </c>
      <c r="O583" s="6" t="b">
        <v>1</v>
      </c>
      <c r="P583" s="6" t="b">
        <v>0</v>
      </c>
      <c r="Q583" s="6" t="s">
        <v>24</v>
      </c>
    </row>
    <row r="584" spans="1:17" x14ac:dyDescent="0.25">
      <c r="A584" s="3">
        <v>2011</v>
      </c>
      <c r="B584" s="3">
        <v>3</v>
      </c>
      <c r="C584" s="4" t="s">
        <v>40</v>
      </c>
      <c r="D584" s="4" t="s">
        <v>46</v>
      </c>
      <c r="E584" s="4" t="s">
        <v>47</v>
      </c>
      <c r="F584" s="4"/>
      <c r="G584" s="11" t="s">
        <v>21</v>
      </c>
      <c r="H584" s="5">
        <v>85335.08</v>
      </c>
      <c r="I584" s="5">
        <v>30720.628799999999</v>
      </c>
      <c r="J584" s="3" t="s">
        <v>22</v>
      </c>
      <c r="K584" s="3" t="s">
        <v>42</v>
      </c>
      <c r="L584" s="47">
        <f t="shared" si="19"/>
        <v>80907.814127923193</v>
      </c>
      <c r="M584" s="63">
        <f t="shared" si="18"/>
        <v>5.9868361405440003E-2</v>
      </c>
      <c r="N584" s="7">
        <v>34700</v>
      </c>
      <c r="O584" s="6" t="b">
        <v>1</v>
      </c>
      <c r="P584" s="6" t="b">
        <v>0</v>
      </c>
      <c r="Q584" s="6" t="s">
        <v>24</v>
      </c>
    </row>
    <row r="585" spans="1:17" x14ac:dyDescent="0.25">
      <c r="A585" s="3">
        <v>2011</v>
      </c>
      <c r="B585" s="3">
        <v>3</v>
      </c>
      <c r="C585" s="4" t="s">
        <v>40</v>
      </c>
      <c r="D585" s="4" t="s">
        <v>46</v>
      </c>
      <c r="E585" s="4" t="s">
        <v>48</v>
      </c>
      <c r="F585" s="4"/>
      <c r="G585" s="11" t="s">
        <v>21</v>
      </c>
      <c r="H585" s="5">
        <v>99551.64</v>
      </c>
      <c r="I585" s="5">
        <v>35838.590400000001</v>
      </c>
      <c r="J585" s="3" t="s">
        <v>22</v>
      </c>
      <c r="K585" s="3" t="s">
        <v>42</v>
      </c>
      <c r="L585" s="47">
        <f t="shared" si="19"/>
        <v>94386.8053472256</v>
      </c>
      <c r="M585" s="63">
        <f t="shared" si="18"/>
        <v>6.9842244971520015E-2</v>
      </c>
      <c r="N585" s="7">
        <v>35065</v>
      </c>
      <c r="O585" s="6" t="b">
        <v>1</v>
      </c>
      <c r="P585" s="6" t="b">
        <v>0</v>
      </c>
      <c r="Q585" s="6" t="s">
        <v>24</v>
      </c>
    </row>
    <row r="586" spans="1:17" x14ac:dyDescent="0.25">
      <c r="A586" s="3">
        <v>2011</v>
      </c>
      <c r="B586" s="3">
        <v>3</v>
      </c>
      <c r="C586" s="4" t="s">
        <v>40</v>
      </c>
      <c r="D586" s="4" t="s">
        <v>46</v>
      </c>
      <c r="E586" s="4" t="s">
        <v>58</v>
      </c>
      <c r="F586" s="4"/>
      <c r="G586" s="11" t="s">
        <v>21</v>
      </c>
      <c r="H586" s="5">
        <v>101988.238</v>
      </c>
      <c r="I586" s="5">
        <v>35695.883299999994</v>
      </c>
      <c r="J586" s="3" t="s">
        <v>22</v>
      </c>
      <c r="K586" s="3" t="s">
        <v>42</v>
      </c>
      <c r="L586" s="47">
        <f t="shared" si="19"/>
        <v>94010.962795411178</v>
      </c>
      <c r="M586" s="63">
        <f t="shared" si="18"/>
        <v>6.9564137375039997E-2</v>
      </c>
      <c r="N586" s="7">
        <v>39814</v>
      </c>
      <c r="O586" s="6" t="b">
        <v>1</v>
      </c>
      <c r="P586" s="6" t="b">
        <v>0</v>
      </c>
      <c r="Q586" s="6" t="s">
        <v>24</v>
      </c>
    </row>
    <row r="587" spans="1:17" x14ac:dyDescent="0.25">
      <c r="A587" s="3">
        <v>2011</v>
      </c>
      <c r="B587" s="3">
        <v>3</v>
      </c>
      <c r="C587" s="4" t="s">
        <v>40</v>
      </c>
      <c r="D587" s="4" t="s">
        <v>46</v>
      </c>
      <c r="E587" s="4" t="s">
        <v>61</v>
      </c>
      <c r="F587" s="4"/>
      <c r="G587" s="11" t="s">
        <v>21</v>
      </c>
      <c r="H587" s="5">
        <v>102118.575</v>
      </c>
      <c r="I587" s="5">
        <v>35741.501249999994</v>
      </c>
      <c r="J587" s="3" t="s">
        <v>22</v>
      </c>
      <c r="K587" s="3" t="s">
        <v>42</v>
      </c>
      <c r="L587" s="47">
        <f t="shared" si="19"/>
        <v>94131.10514807998</v>
      </c>
      <c r="M587" s="63">
        <f t="shared" si="18"/>
        <v>6.965303763599999E-2</v>
      </c>
      <c r="N587" s="7">
        <v>40179</v>
      </c>
      <c r="O587" s="6" t="b">
        <v>1</v>
      </c>
      <c r="P587" s="6" t="b">
        <v>0</v>
      </c>
      <c r="Q587" s="6" t="s">
        <v>24</v>
      </c>
    </row>
    <row r="588" spans="1:17" x14ac:dyDescent="0.25">
      <c r="A588" s="3">
        <v>2011</v>
      </c>
      <c r="B588" s="3">
        <v>3</v>
      </c>
      <c r="C588" s="4" t="s">
        <v>40</v>
      </c>
      <c r="D588" s="4" t="s">
        <v>69</v>
      </c>
      <c r="E588" s="4" t="s">
        <v>70</v>
      </c>
      <c r="F588" s="4" t="s">
        <v>71</v>
      </c>
      <c r="G588" s="11" t="s">
        <v>21</v>
      </c>
      <c r="H588" s="5">
        <v>5123</v>
      </c>
      <c r="I588" s="5">
        <v>1870.1</v>
      </c>
      <c r="J588" s="3" t="s">
        <v>22</v>
      </c>
      <c r="K588" s="3" t="s">
        <v>23</v>
      </c>
      <c r="L588" s="47">
        <f t="shared" si="19"/>
        <v>4925.2150463999997</v>
      </c>
      <c r="M588" s="63">
        <f t="shared" si="18"/>
        <v>3.6444508800000004E-3</v>
      </c>
      <c r="N588" s="7">
        <v>40760</v>
      </c>
      <c r="O588" s="6" t="b">
        <v>0</v>
      </c>
      <c r="P588" s="6" t="b">
        <v>0</v>
      </c>
      <c r="Q588" s="6" t="s">
        <v>65</v>
      </c>
    </row>
    <row r="589" spans="1:17" x14ac:dyDescent="0.25">
      <c r="A589" s="3">
        <v>2011</v>
      </c>
      <c r="B589" s="3">
        <v>4</v>
      </c>
      <c r="C589" s="4" t="s">
        <v>49</v>
      </c>
      <c r="D589" s="4" t="s">
        <v>18</v>
      </c>
      <c r="E589" s="4" t="s">
        <v>19</v>
      </c>
      <c r="F589" s="4" t="s">
        <v>20</v>
      </c>
      <c r="G589" s="11" t="s">
        <v>21</v>
      </c>
      <c r="H589" s="5">
        <v>43564.0429</v>
      </c>
      <c r="I589" s="5">
        <v>16185.8</v>
      </c>
      <c r="J589" s="3" t="s">
        <v>22</v>
      </c>
      <c r="K589" s="3" t="s">
        <v>23</v>
      </c>
      <c r="L589" s="47">
        <f t="shared" si="19"/>
        <v>42627.958771199992</v>
      </c>
      <c r="M589" s="63">
        <f t="shared" si="18"/>
        <v>3.1542887040000002E-2</v>
      </c>
      <c r="N589" s="7">
        <v>35527</v>
      </c>
      <c r="O589" s="6" t="b">
        <v>1</v>
      </c>
      <c r="P589" s="6" t="b">
        <v>0</v>
      </c>
      <c r="Q589" s="6" t="s">
        <v>24</v>
      </c>
    </row>
    <row r="590" spans="1:17" x14ac:dyDescent="0.25">
      <c r="A590" s="3">
        <v>2011</v>
      </c>
      <c r="B590" s="3">
        <v>4</v>
      </c>
      <c r="C590" s="4" t="s">
        <v>49</v>
      </c>
      <c r="D590" s="4" t="s">
        <v>18</v>
      </c>
      <c r="E590" s="4" t="s">
        <v>19</v>
      </c>
      <c r="F590" s="4" t="s">
        <v>25</v>
      </c>
      <c r="G590" s="11" t="s">
        <v>21</v>
      </c>
      <c r="H590" s="5">
        <v>97011.259600000005</v>
      </c>
      <c r="I590" s="5">
        <v>36367.199999999997</v>
      </c>
      <c r="J590" s="3" t="s">
        <v>22</v>
      </c>
      <c r="K590" s="3" t="s">
        <v>23</v>
      </c>
      <c r="L590" s="47">
        <f t="shared" si="19"/>
        <v>95778.985420799989</v>
      </c>
      <c r="M590" s="63">
        <f t="shared" si="18"/>
        <v>7.0872399360000005E-2</v>
      </c>
      <c r="N590" s="7">
        <v>35527</v>
      </c>
      <c r="O590" s="6" t="b">
        <v>1</v>
      </c>
      <c r="P590" s="6" t="b">
        <v>0</v>
      </c>
      <c r="Q590" s="6" t="s">
        <v>24</v>
      </c>
    </row>
    <row r="591" spans="1:17" x14ac:dyDescent="0.25">
      <c r="A591" s="3">
        <v>2011</v>
      </c>
      <c r="B591" s="3">
        <v>4</v>
      </c>
      <c r="C591" s="4" t="s">
        <v>49</v>
      </c>
      <c r="D591" s="4" t="s">
        <v>18</v>
      </c>
      <c r="E591" s="4" t="s">
        <v>41</v>
      </c>
      <c r="F591" s="4"/>
      <c r="G591" s="11" t="s">
        <v>21</v>
      </c>
      <c r="H591" s="5">
        <v>75535.739999999991</v>
      </c>
      <c r="I591" s="5">
        <v>31347.332099999996</v>
      </c>
      <c r="J591" s="3" t="s">
        <v>22</v>
      </c>
      <c r="K591" s="3" t="s">
        <v>42</v>
      </c>
      <c r="L591" s="47">
        <f t="shared" si="19"/>
        <v>82558.340047814374</v>
      </c>
      <c r="M591" s="63">
        <f t="shared" si="18"/>
        <v>6.1089680796479993E-2</v>
      </c>
      <c r="N591" s="7">
        <v>23377</v>
      </c>
      <c r="O591" s="6" t="b">
        <v>1</v>
      </c>
      <c r="P591" s="6" t="b">
        <v>0</v>
      </c>
      <c r="Q591" s="6" t="s">
        <v>24</v>
      </c>
    </row>
    <row r="592" spans="1:17" x14ac:dyDescent="0.25">
      <c r="A592" s="3">
        <v>2011</v>
      </c>
      <c r="B592" s="3">
        <v>4</v>
      </c>
      <c r="C592" s="4" t="s">
        <v>49</v>
      </c>
      <c r="D592" s="4" t="s">
        <v>18</v>
      </c>
      <c r="E592" s="4" t="s">
        <v>43</v>
      </c>
      <c r="F592" s="4"/>
      <c r="G592" s="11" t="s">
        <v>21</v>
      </c>
      <c r="H592" s="5">
        <v>129529.03199999999</v>
      </c>
      <c r="I592" s="5">
        <v>51423.025704</v>
      </c>
      <c r="J592" s="3" t="s">
        <v>22</v>
      </c>
      <c r="K592" s="3" t="s">
        <v>42</v>
      </c>
      <c r="L592" s="47">
        <f t="shared" si="19"/>
        <v>135430.97156769945</v>
      </c>
      <c r="M592" s="63">
        <f t="shared" si="18"/>
        <v>0.10021319249195521</v>
      </c>
      <c r="N592" s="7">
        <v>28126</v>
      </c>
      <c r="O592" s="6" t="b">
        <v>1</v>
      </c>
      <c r="P592" s="6" t="b">
        <v>0</v>
      </c>
      <c r="Q592" s="6" t="s">
        <v>24</v>
      </c>
    </row>
    <row r="593" spans="1:17" x14ac:dyDescent="0.25">
      <c r="A593" s="3">
        <v>2011</v>
      </c>
      <c r="B593" s="3">
        <v>4</v>
      </c>
      <c r="C593" s="4" t="s">
        <v>49</v>
      </c>
      <c r="D593" s="4" t="s">
        <v>62</v>
      </c>
      <c r="E593" s="4" t="s">
        <v>63</v>
      </c>
      <c r="F593" s="4" t="s">
        <v>64</v>
      </c>
      <c r="G593" s="11" t="s">
        <v>21</v>
      </c>
      <c r="H593" s="5">
        <v>32028</v>
      </c>
      <c r="I593" s="5">
        <v>11697.1</v>
      </c>
      <c r="J593" s="3" t="s">
        <v>22</v>
      </c>
      <c r="K593" s="3" t="s">
        <v>23</v>
      </c>
      <c r="L593" s="47">
        <f t="shared" si="19"/>
        <v>30806.2311744</v>
      </c>
      <c r="M593" s="63">
        <f t="shared" si="18"/>
        <v>2.2795308480000002E-2</v>
      </c>
      <c r="N593" s="7">
        <v>40739</v>
      </c>
      <c r="O593" s="6" t="b">
        <v>0</v>
      </c>
      <c r="P593" s="6" t="b">
        <v>0</v>
      </c>
      <c r="Q593" s="6" t="s">
        <v>65</v>
      </c>
    </row>
    <row r="594" spans="1:17" x14ac:dyDescent="0.25">
      <c r="A594" s="3">
        <v>2011</v>
      </c>
      <c r="B594" s="3">
        <v>4</v>
      </c>
      <c r="C594" s="4" t="s">
        <v>49</v>
      </c>
      <c r="D594" s="4" t="s">
        <v>66</v>
      </c>
      <c r="E594" s="4" t="s">
        <v>67</v>
      </c>
      <c r="F594" s="4" t="s">
        <v>68</v>
      </c>
      <c r="G594" s="11" t="s">
        <v>21</v>
      </c>
      <c r="H594" s="5">
        <v>148651.11689999999</v>
      </c>
      <c r="I594" s="5">
        <v>56232.1</v>
      </c>
      <c r="J594" s="3" t="s">
        <v>22</v>
      </c>
      <c r="K594" s="3" t="s">
        <v>23</v>
      </c>
      <c r="L594" s="47">
        <f t="shared" si="19"/>
        <v>148096.45741439998</v>
      </c>
      <c r="M594" s="63">
        <f t="shared" si="18"/>
        <v>0.10958511647999999</v>
      </c>
      <c r="N594" s="7">
        <v>40644</v>
      </c>
      <c r="O594" s="6" t="b">
        <v>0</v>
      </c>
      <c r="P594" s="6" t="b">
        <v>1</v>
      </c>
      <c r="Q594" s="6" t="s">
        <v>15</v>
      </c>
    </row>
    <row r="595" spans="1:17" x14ac:dyDescent="0.25">
      <c r="A595" s="3">
        <v>2011</v>
      </c>
      <c r="B595" s="3">
        <v>4</v>
      </c>
      <c r="C595" s="4" t="s">
        <v>49</v>
      </c>
      <c r="D595" s="4" t="s">
        <v>26</v>
      </c>
      <c r="E595" s="4" t="s">
        <v>27</v>
      </c>
      <c r="F595" s="4" t="s">
        <v>28</v>
      </c>
      <c r="G595" s="11" t="s">
        <v>21</v>
      </c>
      <c r="H595" s="5">
        <v>76785.164000000004</v>
      </c>
      <c r="I595" s="5">
        <v>32213.9</v>
      </c>
      <c r="J595" s="3" t="s">
        <v>22</v>
      </c>
      <c r="K595" s="3" t="s">
        <v>23</v>
      </c>
      <c r="L595" s="47">
        <f t="shared" si="19"/>
        <v>84840.5887296</v>
      </c>
      <c r="M595" s="63">
        <f t="shared" si="18"/>
        <v>6.2778448320000013E-2</v>
      </c>
      <c r="N595" s="7">
        <v>34700</v>
      </c>
      <c r="O595" s="6" t="b">
        <v>1</v>
      </c>
      <c r="P595" s="6" t="b">
        <v>0</v>
      </c>
      <c r="Q595" s="6" t="s">
        <v>24</v>
      </c>
    </row>
    <row r="596" spans="1:17" x14ac:dyDescent="0.25">
      <c r="A596" s="3">
        <v>2011</v>
      </c>
      <c r="B596" s="3">
        <v>4</v>
      </c>
      <c r="C596" s="4" t="s">
        <v>49</v>
      </c>
      <c r="D596" s="4" t="s">
        <v>29</v>
      </c>
      <c r="E596" s="4" t="s">
        <v>30</v>
      </c>
      <c r="F596" s="4" t="s">
        <v>31</v>
      </c>
      <c r="G596" s="11" t="s">
        <v>21</v>
      </c>
      <c r="H596" s="5">
        <v>105280</v>
      </c>
      <c r="I596" s="5">
        <v>41025.9</v>
      </c>
      <c r="J596" s="3" t="s">
        <v>22</v>
      </c>
      <c r="K596" s="3" t="s">
        <v>23</v>
      </c>
      <c r="L596" s="47">
        <f t="shared" si="19"/>
        <v>108048.43589760001</v>
      </c>
      <c r="M596" s="63">
        <f t="shared" si="18"/>
        <v>7.9951273920000024E-2</v>
      </c>
      <c r="N596" s="7">
        <v>35885</v>
      </c>
      <c r="O596" s="6" t="b">
        <v>1</v>
      </c>
      <c r="P596" s="6" t="b">
        <v>0</v>
      </c>
      <c r="Q596" s="6" t="s">
        <v>24</v>
      </c>
    </row>
    <row r="597" spans="1:17" x14ac:dyDescent="0.25">
      <c r="A597" s="3">
        <v>2011</v>
      </c>
      <c r="B597" s="3">
        <v>4</v>
      </c>
      <c r="C597" s="4" t="s">
        <v>49</v>
      </c>
      <c r="D597" s="4" t="s">
        <v>29</v>
      </c>
      <c r="E597" s="4" t="s">
        <v>30</v>
      </c>
      <c r="F597" s="4" t="s">
        <v>33</v>
      </c>
      <c r="G597" s="11" t="s">
        <v>21</v>
      </c>
      <c r="H597" s="5">
        <v>100730</v>
      </c>
      <c r="I597" s="5">
        <v>40865.699999999997</v>
      </c>
      <c r="J597" s="3" t="s">
        <v>22</v>
      </c>
      <c r="K597" s="3" t="s">
        <v>23</v>
      </c>
      <c r="L597" s="47">
        <f t="shared" si="19"/>
        <v>107626.5229248</v>
      </c>
      <c r="M597" s="63">
        <f t="shared" si="18"/>
        <v>7.9639076160000016E-2</v>
      </c>
      <c r="N597" s="7">
        <v>35885</v>
      </c>
      <c r="O597" s="6" t="b">
        <v>1</v>
      </c>
      <c r="P597" s="6" t="b">
        <v>0</v>
      </c>
      <c r="Q597" s="6" t="s">
        <v>24</v>
      </c>
    </row>
    <row r="598" spans="1:17" x14ac:dyDescent="0.25">
      <c r="A598" s="3">
        <v>2011</v>
      </c>
      <c r="B598" s="3">
        <v>4</v>
      </c>
      <c r="C598" s="4" t="s">
        <v>49</v>
      </c>
      <c r="D598" s="4" t="s">
        <v>29</v>
      </c>
      <c r="E598" s="4" t="s">
        <v>34</v>
      </c>
      <c r="F598" s="4" t="s">
        <v>39</v>
      </c>
      <c r="G598" s="11" t="s">
        <v>21</v>
      </c>
      <c r="H598" s="5">
        <v>80887.025999999998</v>
      </c>
      <c r="I598" s="5">
        <v>34392.800000000003</v>
      </c>
      <c r="J598" s="3" t="s">
        <v>22</v>
      </c>
      <c r="K598" s="3" t="s">
        <v>23</v>
      </c>
      <c r="L598" s="47">
        <f t="shared" si="19"/>
        <v>90579.079219200008</v>
      </c>
      <c r="M598" s="63">
        <f t="shared" si="18"/>
        <v>6.702468864000001E-2</v>
      </c>
      <c r="N598" s="7">
        <v>33970</v>
      </c>
      <c r="O598" s="6" t="b">
        <v>1</v>
      </c>
      <c r="P598" s="6" t="b">
        <v>0</v>
      </c>
      <c r="Q598" s="6" t="s">
        <v>24</v>
      </c>
    </row>
    <row r="599" spans="1:17" x14ac:dyDescent="0.25">
      <c r="A599" s="3">
        <v>2011</v>
      </c>
      <c r="B599" s="3">
        <v>4</v>
      </c>
      <c r="C599" s="4" t="s">
        <v>49</v>
      </c>
      <c r="D599" s="4" t="s">
        <v>29</v>
      </c>
      <c r="E599" s="4" t="s">
        <v>34</v>
      </c>
      <c r="F599" s="4" t="s">
        <v>37</v>
      </c>
      <c r="G599" s="11" t="s">
        <v>21</v>
      </c>
      <c r="H599" s="5">
        <v>73805.595000000001</v>
      </c>
      <c r="I599" s="5">
        <v>30577.9</v>
      </c>
      <c r="J599" s="3" t="s">
        <v>22</v>
      </c>
      <c r="K599" s="3" t="s">
        <v>23</v>
      </c>
      <c r="L599" s="47">
        <f t="shared" si="19"/>
        <v>80531.9144256</v>
      </c>
      <c r="M599" s="63">
        <f t="shared" si="18"/>
        <v>5.9590211520000012E-2</v>
      </c>
      <c r="N599" s="7">
        <v>33970</v>
      </c>
      <c r="O599" s="6" t="b">
        <v>1</v>
      </c>
      <c r="P599" s="6" t="b">
        <v>0</v>
      </c>
      <c r="Q599" s="6" t="s">
        <v>24</v>
      </c>
    </row>
    <row r="600" spans="1:17" x14ac:dyDescent="0.25">
      <c r="A600" s="3">
        <v>2011</v>
      </c>
      <c r="B600" s="3">
        <v>4</v>
      </c>
      <c r="C600" s="4" t="s">
        <v>49</v>
      </c>
      <c r="D600" s="4" t="s">
        <v>29</v>
      </c>
      <c r="E600" s="4" t="s">
        <v>34</v>
      </c>
      <c r="F600" s="4" t="s">
        <v>35</v>
      </c>
      <c r="G600" s="11" t="s">
        <v>21</v>
      </c>
      <c r="H600" s="5">
        <v>46350.080000000002</v>
      </c>
      <c r="I600" s="5">
        <v>21005.9</v>
      </c>
      <c r="J600" s="3" t="s">
        <v>22</v>
      </c>
      <c r="K600" s="3" t="s">
        <v>23</v>
      </c>
      <c r="L600" s="47">
        <f t="shared" si="19"/>
        <v>55322.482617599999</v>
      </c>
      <c r="M600" s="63">
        <f t="shared" si="18"/>
        <v>4.0936297920000003E-2</v>
      </c>
      <c r="N600" s="7">
        <v>33970</v>
      </c>
      <c r="O600" s="6" t="b">
        <v>1</v>
      </c>
      <c r="P600" s="6" t="b">
        <v>0</v>
      </c>
      <c r="Q600" s="6" t="s">
        <v>24</v>
      </c>
    </row>
    <row r="601" spans="1:17" x14ac:dyDescent="0.25">
      <c r="A601" s="3">
        <v>2011</v>
      </c>
      <c r="B601" s="3">
        <v>4</v>
      </c>
      <c r="C601" s="4" t="s">
        <v>49</v>
      </c>
      <c r="D601" s="4" t="s">
        <v>59</v>
      </c>
      <c r="E601" s="4" t="s">
        <v>60</v>
      </c>
      <c r="F601" s="4"/>
      <c r="G601" s="11" t="s">
        <v>21</v>
      </c>
      <c r="H601" s="5">
        <v>156932.51439999999</v>
      </c>
      <c r="I601" s="5">
        <v>59634.355471999996</v>
      </c>
      <c r="J601" s="3" t="s">
        <v>22</v>
      </c>
      <c r="K601" s="3" t="s">
        <v>42</v>
      </c>
      <c r="L601" s="47">
        <f t="shared" si="19"/>
        <v>157056.85516980939</v>
      </c>
      <c r="M601" s="63">
        <f t="shared" si="18"/>
        <v>0.11621543194383359</v>
      </c>
      <c r="N601" s="7">
        <v>40220</v>
      </c>
      <c r="O601" s="6" t="b">
        <v>1</v>
      </c>
      <c r="P601" s="6" t="b">
        <v>0</v>
      </c>
      <c r="Q601" s="6" t="s">
        <v>24</v>
      </c>
    </row>
    <row r="602" spans="1:17" x14ac:dyDescent="0.25">
      <c r="A602" s="3">
        <v>2011</v>
      </c>
      <c r="B602" s="3">
        <v>4</v>
      </c>
      <c r="C602" s="4" t="s">
        <v>49</v>
      </c>
      <c r="D602" s="4" t="s">
        <v>44</v>
      </c>
      <c r="E602" s="4" t="s">
        <v>45</v>
      </c>
      <c r="F602" s="4"/>
      <c r="G602" s="11" t="s">
        <v>21</v>
      </c>
      <c r="H602" s="5">
        <v>71689.945999999996</v>
      </c>
      <c r="I602" s="5">
        <v>27242.179479999999</v>
      </c>
      <c r="J602" s="3" t="s">
        <v>22</v>
      </c>
      <c r="K602" s="3" t="s">
        <v>42</v>
      </c>
      <c r="L602" s="47">
        <f t="shared" si="19"/>
        <v>71746.747378014712</v>
      </c>
      <c r="M602" s="63">
        <f t="shared" si="18"/>
        <v>5.3089559370624005E-2</v>
      </c>
      <c r="N602" s="7">
        <v>25569</v>
      </c>
      <c r="O602" s="6" t="b">
        <v>1</v>
      </c>
      <c r="P602" s="6" t="b">
        <v>0</v>
      </c>
      <c r="Q602" s="6" t="s">
        <v>24</v>
      </c>
    </row>
    <row r="603" spans="1:17" x14ac:dyDescent="0.25">
      <c r="A603" s="3">
        <v>2011</v>
      </c>
      <c r="B603" s="3">
        <v>4</v>
      </c>
      <c r="C603" s="4" t="s">
        <v>49</v>
      </c>
      <c r="D603" s="4" t="s">
        <v>46</v>
      </c>
      <c r="E603" s="4" t="s">
        <v>47</v>
      </c>
      <c r="F603" s="4"/>
      <c r="G603" s="11" t="s">
        <v>21</v>
      </c>
      <c r="H603" s="5">
        <v>97374.599999999991</v>
      </c>
      <c r="I603" s="5">
        <v>35054.855999999992</v>
      </c>
      <c r="J603" s="3" t="s">
        <v>22</v>
      </c>
      <c r="K603" s="3" t="s">
        <v>42</v>
      </c>
      <c r="L603" s="47">
        <f t="shared" si="19"/>
        <v>92322.712272383971</v>
      </c>
      <c r="M603" s="63">
        <f t="shared" si="18"/>
        <v>6.8314903372799995E-2</v>
      </c>
      <c r="N603" s="7">
        <v>34700</v>
      </c>
      <c r="O603" s="6" t="b">
        <v>1</v>
      </c>
      <c r="P603" s="6" t="b">
        <v>0</v>
      </c>
      <c r="Q603" s="6" t="s">
        <v>24</v>
      </c>
    </row>
    <row r="604" spans="1:17" x14ac:dyDescent="0.25">
      <c r="A604" s="3">
        <v>2011</v>
      </c>
      <c r="B604" s="3">
        <v>4</v>
      </c>
      <c r="C604" s="4" t="s">
        <v>49</v>
      </c>
      <c r="D604" s="4" t="s">
        <v>46</v>
      </c>
      <c r="E604" s="4" t="s">
        <v>48</v>
      </c>
      <c r="F604" s="4"/>
      <c r="G604" s="11" t="s">
        <v>21</v>
      </c>
      <c r="H604" s="5">
        <v>100406.09999999999</v>
      </c>
      <c r="I604" s="5">
        <v>36146.195999999996</v>
      </c>
      <c r="J604" s="3" t="s">
        <v>22</v>
      </c>
      <c r="K604" s="3" t="s">
        <v>42</v>
      </c>
      <c r="L604" s="47">
        <f t="shared" si="19"/>
        <v>95196.935142143979</v>
      </c>
      <c r="M604" s="63">
        <f t="shared" si="18"/>
        <v>7.0441706764800008E-2</v>
      </c>
      <c r="N604" s="7">
        <v>35065</v>
      </c>
      <c r="O604" s="6" t="b">
        <v>1</v>
      </c>
      <c r="P604" s="6" t="b">
        <v>0</v>
      </c>
      <c r="Q604" s="6" t="s">
        <v>24</v>
      </c>
    </row>
    <row r="605" spans="1:17" x14ac:dyDescent="0.25">
      <c r="A605" s="3">
        <v>2011</v>
      </c>
      <c r="B605" s="3">
        <v>4</v>
      </c>
      <c r="C605" s="4" t="s">
        <v>49</v>
      </c>
      <c r="D605" s="4" t="s">
        <v>46</v>
      </c>
      <c r="E605" s="4" t="s">
        <v>58</v>
      </c>
      <c r="F605" s="4"/>
      <c r="G605" s="11" t="s">
        <v>21</v>
      </c>
      <c r="H605" s="5">
        <v>96249.714000000007</v>
      </c>
      <c r="I605" s="5">
        <v>33687.399900000004</v>
      </c>
      <c r="J605" s="3" t="s">
        <v>22</v>
      </c>
      <c r="K605" s="3" t="s">
        <v>42</v>
      </c>
      <c r="L605" s="47">
        <f t="shared" si="19"/>
        <v>88721.292370233597</v>
      </c>
      <c r="M605" s="63">
        <f t="shared" si="18"/>
        <v>6.565000492512002E-2</v>
      </c>
      <c r="N605" s="7">
        <v>39814</v>
      </c>
      <c r="O605" s="6" t="b">
        <v>1</v>
      </c>
      <c r="P605" s="6" t="b">
        <v>0</v>
      </c>
      <c r="Q605" s="6" t="s">
        <v>24</v>
      </c>
    </row>
    <row r="606" spans="1:17" x14ac:dyDescent="0.25">
      <c r="A606" s="3">
        <v>2011</v>
      </c>
      <c r="B606" s="3">
        <v>4</v>
      </c>
      <c r="C606" s="4" t="s">
        <v>49</v>
      </c>
      <c r="D606" s="4" t="s">
        <v>46</v>
      </c>
      <c r="E606" s="4" t="s">
        <v>61</v>
      </c>
      <c r="F606" s="4"/>
      <c r="G606" s="11" t="s">
        <v>21</v>
      </c>
      <c r="H606" s="5">
        <v>98190.48000000001</v>
      </c>
      <c r="I606" s="5">
        <v>34366.668000000005</v>
      </c>
      <c r="J606" s="3" t="s">
        <v>22</v>
      </c>
      <c r="K606" s="3" t="s">
        <v>42</v>
      </c>
      <c r="L606" s="47">
        <f t="shared" si="19"/>
        <v>90510.256311552002</v>
      </c>
      <c r="M606" s="63">
        <f t="shared" si="18"/>
        <v>6.6973762598400016E-2</v>
      </c>
      <c r="N606" s="7">
        <v>40179</v>
      </c>
      <c r="O606" s="6" t="b">
        <v>1</v>
      </c>
      <c r="P606" s="6" t="b">
        <v>0</v>
      </c>
      <c r="Q606" s="6" t="s">
        <v>24</v>
      </c>
    </row>
    <row r="607" spans="1:17" x14ac:dyDescent="0.25">
      <c r="A607" s="3">
        <v>2011</v>
      </c>
      <c r="B607" s="3">
        <v>4</v>
      </c>
      <c r="C607" s="4" t="s">
        <v>49</v>
      </c>
      <c r="D607" s="4" t="s">
        <v>69</v>
      </c>
      <c r="E607" s="4" t="s">
        <v>70</v>
      </c>
      <c r="F607" s="4" t="s">
        <v>71</v>
      </c>
      <c r="G607" s="11" t="s">
        <v>21</v>
      </c>
      <c r="H607" s="5">
        <v>37659.93</v>
      </c>
      <c r="I607" s="5">
        <v>13508.9</v>
      </c>
      <c r="J607" s="3" t="s">
        <v>22</v>
      </c>
      <c r="K607" s="3" t="s">
        <v>23</v>
      </c>
      <c r="L607" s="47">
        <f t="shared" si="19"/>
        <v>35577.903609599998</v>
      </c>
      <c r="M607" s="63">
        <f t="shared" si="18"/>
        <v>2.6326144320000005E-2</v>
      </c>
      <c r="N607" s="7">
        <v>40760</v>
      </c>
      <c r="O607" s="6" t="b">
        <v>0</v>
      </c>
      <c r="P607" s="6" t="b">
        <v>0</v>
      </c>
      <c r="Q607" s="6" t="s">
        <v>65</v>
      </c>
    </row>
    <row r="608" spans="1:17" x14ac:dyDescent="0.25">
      <c r="A608" s="3">
        <v>2011</v>
      </c>
      <c r="B608" s="3">
        <v>5</v>
      </c>
      <c r="C608" s="4" t="s">
        <v>50</v>
      </c>
      <c r="D608" s="4" t="s">
        <v>18</v>
      </c>
      <c r="E608" s="4" t="s">
        <v>19</v>
      </c>
      <c r="F608" s="4" t="s">
        <v>20</v>
      </c>
      <c r="G608" s="11" t="s">
        <v>21</v>
      </c>
      <c r="H608" s="5">
        <v>100530.6069</v>
      </c>
      <c r="I608" s="5">
        <v>37322.300000000003</v>
      </c>
      <c r="J608" s="3" t="s">
        <v>22</v>
      </c>
      <c r="K608" s="3" t="s">
        <v>23</v>
      </c>
      <c r="L608" s="47">
        <f t="shared" si="19"/>
        <v>98294.397907200007</v>
      </c>
      <c r="M608" s="63">
        <f t="shared" si="18"/>
        <v>7.2733698240000005E-2</v>
      </c>
      <c r="N608" s="7">
        <v>35527</v>
      </c>
      <c r="O608" s="6" t="b">
        <v>1</v>
      </c>
      <c r="P608" s="6" t="b">
        <v>0</v>
      </c>
      <c r="Q608" s="6" t="s">
        <v>24</v>
      </c>
    </row>
    <row r="609" spans="1:17" x14ac:dyDescent="0.25">
      <c r="A609" s="3">
        <v>2011</v>
      </c>
      <c r="B609" s="3">
        <v>5</v>
      </c>
      <c r="C609" s="4" t="s">
        <v>50</v>
      </c>
      <c r="D609" s="4" t="s">
        <v>18</v>
      </c>
      <c r="E609" s="4" t="s">
        <v>19</v>
      </c>
      <c r="F609" s="4" t="s">
        <v>25</v>
      </c>
      <c r="G609" s="11" t="s">
        <v>21</v>
      </c>
      <c r="H609" s="5">
        <v>100663.6568</v>
      </c>
      <c r="I609" s="5">
        <v>37723.4</v>
      </c>
      <c r="J609" s="3" t="s">
        <v>22</v>
      </c>
      <c r="K609" s="3" t="s">
        <v>23</v>
      </c>
      <c r="L609" s="47">
        <f t="shared" si="19"/>
        <v>99350.760537599999</v>
      </c>
      <c r="M609" s="63">
        <f t="shared" si="18"/>
        <v>7.3515361920000008E-2</v>
      </c>
      <c r="N609" s="7">
        <v>35527</v>
      </c>
      <c r="O609" s="6" t="b">
        <v>1</v>
      </c>
      <c r="P609" s="6" t="b">
        <v>0</v>
      </c>
      <c r="Q609" s="6" t="s">
        <v>24</v>
      </c>
    </row>
    <row r="610" spans="1:17" x14ac:dyDescent="0.25">
      <c r="A610" s="3">
        <v>2011</v>
      </c>
      <c r="B610" s="3">
        <v>5</v>
      </c>
      <c r="C610" s="4" t="s">
        <v>50</v>
      </c>
      <c r="D610" s="4" t="s">
        <v>18</v>
      </c>
      <c r="E610" s="4" t="s">
        <v>41</v>
      </c>
      <c r="F610" s="4"/>
      <c r="G610" s="11" t="s">
        <v>21</v>
      </c>
      <c r="H610" s="5">
        <v>76355.054999999993</v>
      </c>
      <c r="I610" s="5">
        <v>31687.347824999997</v>
      </c>
      <c r="J610" s="3" t="s">
        <v>22</v>
      </c>
      <c r="K610" s="3" t="s">
        <v>42</v>
      </c>
      <c r="L610" s="47">
        <f t="shared" si="19"/>
        <v>83453.827222180786</v>
      </c>
      <c r="M610" s="63">
        <f t="shared" si="18"/>
        <v>6.1752303441359999E-2</v>
      </c>
      <c r="N610" s="7">
        <v>23377</v>
      </c>
      <c r="O610" s="6" t="b">
        <v>1</v>
      </c>
      <c r="P610" s="6" t="b">
        <v>0</v>
      </c>
      <c r="Q610" s="6" t="s">
        <v>24</v>
      </c>
    </row>
    <row r="611" spans="1:17" x14ac:dyDescent="0.25">
      <c r="A611" s="3">
        <v>2011</v>
      </c>
      <c r="B611" s="3">
        <v>5</v>
      </c>
      <c r="C611" s="4" t="s">
        <v>50</v>
      </c>
      <c r="D611" s="4" t="s">
        <v>18</v>
      </c>
      <c r="E611" s="4" t="s">
        <v>43</v>
      </c>
      <c r="F611" s="4"/>
      <c r="G611" s="11" t="s">
        <v>21</v>
      </c>
      <c r="H611" s="5">
        <v>152071.524</v>
      </c>
      <c r="I611" s="5">
        <v>60372.395028000006</v>
      </c>
      <c r="J611" s="3" t="s">
        <v>22</v>
      </c>
      <c r="K611" s="3" t="s">
        <v>42</v>
      </c>
      <c r="L611" s="47">
        <f t="shared" si="19"/>
        <v>159000.60337902259</v>
      </c>
      <c r="M611" s="63">
        <f t="shared" si="18"/>
        <v>0.11765372343056642</v>
      </c>
      <c r="N611" s="7">
        <v>28126</v>
      </c>
      <c r="O611" s="6" t="b">
        <v>1</v>
      </c>
      <c r="P611" s="6" t="b">
        <v>0</v>
      </c>
      <c r="Q611" s="6" t="s">
        <v>24</v>
      </c>
    </row>
    <row r="612" spans="1:17" x14ac:dyDescent="0.25">
      <c r="A612" s="3">
        <v>2011</v>
      </c>
      <c r="B612" s="3">
        <v>5</v>
      </c>
      <c r="C612" s="4" t="s">
        <v>50</v>
      </c>
      <c r="D612" s="4" t="s">
        <v>62</v>
      </c>
      <c r="E612" s="4" t="s">
        <v>63</v>
      </c>
      <c r="F612" s="4" t="s">
        <v>64</v>
      </c>
      <c r="G612" s="11" t="s">
        <v>21</v>
      </c>
      <c r="H612" s="5">
        <v>96810</v>
      </c>
      <c r="I612" s="5">
        <v>35053.1</v>
      </c>
      <c r="J612" s="3" t="s">
        <v>22</v>
      </c>
      <c r="K612" s="3" t="s">
        <v>23</v>
      </c>
      <c r="L612" s="47">
        <f t="shared" si="19"/>
        <v>92318.087558399988</v>
      </c>
      <c r="M612" s="63">
        <f t="shared" si="18"/>
        <v>6.8311481280000003E-2</v>
      </c>
      <c r="N612" s="7">
        <v>40739</v>
      </c>
      <c r="O612" s="6" t="b">
        <v>0</v>
      </c>
      <c r="P612" s="6" t="b">
        <v>0</v>
      </c>
      <c r="Q612" s="6" t="s">
        <v>65</v>
      </c>
    </row>
    <row r="613" spans="1:17" x14ac:dyDescent="0.25">
      <c r="A613" s="3">
        <v>2011</v>
      </c>
      <c r="B613" s="3">
        <v>5</v>
      </c>
      <c r="C613" s="4" t="s">
        <v>50</v>
      </c>
      <c r="D613" s="4" t="s">
        <v>66</v>
      </c>
      <c r="E613" s="4" t="s">
        <v>67</v>
      </c>
      <c r="F613" s="4" t="s">
        <v>68</v>
      </c>
      <c r="G613" s="11" t="s">
        <v>21</v>
      </c>
      <c r="H613" s="5">
        <v>168279.48730000001</v>
      </c>
      <c r="I613" s="5">
        <v>63643.9</v>
      </c>
      <c r="J613" s="3" t="s">
        <v>22</v>
      </c>
      <c r="K613" s="3" t="s">
        <v>23</v>
      </c>
      <c r="L613" s="47">
        <f t="shared" si="19"/>
        <v>167616.6482496</v>
      </c>
      <c r="M613" s="63">
        <f t="shared" si="18"/>
        <v>0.12402923232000002</v>
      </c>
      <c r="N613" s="7">
        <v>40644</v>
      </c>
      <c r="O613" s="6" t="b">
        <v>0</v>
      </c>
      <c r="P613" s="6" t="b">
        <v>1</v>
      </c>
      <c r="Q613" s="6" t="s">
        <v>15</v>
      </c>
    </row>
    <row r="614" spans="1:17" x14ac:dyDescent="0.25">
      <c r="A614" s="3">
        <v>2011</v>
      </c>
      <c r="B614" s="3">
        <v>5</v>
      </c>
      <c r="C614" s="4" t="s">
        <v>50</v>
      </c>
      <c r="D614" s="4" t="s">
        <v>26</v>
      </c>
      <c r="E614" s="4" t="s">
        <v>27</v>
      </c>
      <c r="F614" s="4" t="s">
        <v>28</v>
      </c>
      <c r="G614" s="11" t="s">
        <v>21</v>
      </c>
      <c r="H614" s="5">
        <v>104200.31200000001</v>
      </c>
      <c r="I614" s="5">
        <v>43683.7</v>
      </c>
      <c r="J614" s="3" t="s">
        <v>22</v>
      </c>
      <c r="K614" s="3" t="s">
        <v>23</v>
      </c>
      <c r="L614" s="47">
        <f t="shared" si="19"/>
        <v>115048.18807679998</v>
      </c>
      <c r="M614" s="63">
        <f t="shared" si="18"/>
        <v>8.513079456E-2</v>
      </c>
      <c r="N614" s="7">
        <v>34700</v>
      </c>
      <c r="O614" s="6" t="b">
        <v>1</v>
      </c>
      <c r="P614" s="6" t="b">
        <v>0</v>
      </c>
      <c r="Q614" s="6" t="s">
        <v>24</v>
      </c>
    </row>
    <row r="615" spans="1:17" x14ac:dyDescent="0.25">
      <c r="A615" s="3">
        <v>2011</v>
      </c>
      <c r="B615" s="3">
        <v>5</v>
      </c>
      <c r="C615" s="4" t="s">
        <v>50</v>
      </c>
      <c r="D615" s="4" t="s">
        <v>29</v>
      </c>
      <c r="E615" s="4" t="s">
        <v>30</v>
      </c>
      <c r="F615" s="4" t="s">
        <v>31</v>
      </c>
      <c r="G615" s="11" t="s">
        <v>21</v>
      </c>
      <c r="H615" s="5">
        <v>114398</v>
      </c>
      <c r="I615" s="5">
        <v>44549.8</v>
      </c>
      <c r="J615" s="3" t="s">
        <v>22</v>
      </c>
      <c r="K615" s="3" t="s">
        <v>23</v>
      </c>
      <c r="L615" s="47">
        <f t="shared" si="19"/>
        <v>117329.2044672</v>
      </c>
      <c r="M615" s="63">
        <f t="shared" si="18"/>
        <v>8.6818650240000017E-2</v>
      </c>
      <c r="N615" s="7">
        <v>35885</v>
      </c>
      <c r="O615" s="6" t="b">
        <v>1</v>
      </c>
      <c r="P615" s="6" t="b">
        <v>0</v>
      </c>
      <c r="Q615" s="6" t="s">
        <v>24</v>
      </c>
    </row>
    <row r="616" spans="1:17" x14ac:dyDescent="0.25">
      <c r="A616" s="3">
        <v>2011</v>
      </c>
      <c r="B616" s="3">
        <v>5</v>
      </c>
      <c r="C616" s="4" t="s">
        <v>50</v>
      </c>
      <c r="D616" s="4" t="s">
        <v>29</v>
      </c>
      <c r="E616" s="4" t="s">
        <v>30</v>
      </c>
      <c r="F616" s="4" t="s">
        <v>33</v>
      </c>
      <c r="G616" s="11" t="s">
        <v>21</v>
      </c>
      <c r="H616" s="5">
        <v>106621</v>
      </c>
      <c r="I616" s="5">
        <v>43238.7</v>
      </c>
      <c r="J616" s="3" t="s">
        <v>22</v>
      </c>
      <c r="K616" s="3" t="s">
        <v>23</v>
      </c>
      <c r="L616" s="47">
        <f t="shared" si="19"/>
        <v>113876.20759679998</v>
      </c>
      <c r="M616" s="63">
        <f t="shared" si="18"/>
        <v>8.426357856000001E-2</v>
      </c>
      <c r="N616" s="7">
        <v>35885</v>
      </c>
      <c r="O616" s="6" t="b">
        <v>1</v>
      </c>
      <c r="P616" s="6" t="b">
        <v>0</v>
      </c>
      <c r="Q616" s="6" t="s">
        <v>24</v>
      </c>
    </row>
    <row r="617" spans="1:17" x14ac:dyDescent="0.25">
      <c r="A617" s="3">
        <v>2011</v>
      </c>
      <c r="B617" s="3">
        <v>5</v>
      </c>
      <c r="C617" s="4" t="s">
        <v>50</v>
      </c>
      <c r="D617" s="4" t="s">
        <v>29</v>
      </c>
      <c r="E617" s="4" t="s">
        <v>34</v>
      </c>
      <c r="F617" s="4" t="s">
        <v>35</v>
      </c>
      <c r="G617" s="11" t="s">
        <v>21</v>
      </c>
      <c r="H617" s="5">
        <v>43890.252999999997</v>
      </c>
      <c r="I617" s="5">
        <v>19857.7</v>
      </c>
      <c r="J617" s="3" t="s">
        <v>22</v>
      </c>
      <c r="K617" s="3" t="s">
        <v>23</v>
      </c>
      <c r="L617" s="47">
        <f t="shared" si="19"/>
        <v>52298.5096128</v>
      </c>
      <c r="M617" s="63">
        <f t="shared" si="18"/>
        <v>3.8698685760000011E-2</v>
      </c>
      <c r="N617" s="7">
        <v>33970</v>
      </c>
      <c r="O617" s="6" t="b">
        <v>1</v>
      </c>
      <c r="P617" s="6" t="b">
        <v>0</v>
      </c>
      <c r="Q617" s="6" t="s">
        <v>24</v>
      </c>
    </row>
    <row r="618" spans="1:17" x14ac:dyDescent="0.25">
      <c r="A618" s="3">
        <v>2011</v>
      </c>
      <c r="B618" s="3">
        <v>5</v>
      </c>
      <c r="C618" s="4" t="s">
        <v>50</v>
      </c>
      <c r="D618" s="4" t="s">
        <v>29</v>
      </c>
      <c r="E618" s="4" t="s">
        <v>34</v>
      </c>
      <c r="F618" s="4" t="s">
        <v>39</v>
      </c>
      <c r="G618" s="11" t="s">
        <v>21</v>
      </c>
      <c r="H618" s="5">
        <v>82145.820999999996</v>
      </c>
      <c r="I618" s="5">
        <v>35002</v>
      </c>
      <c r="J618" s="3" t="s">
        <v>22</v>
      </c>
      <c r="K618" s="3" t="s">
        <v>23</v>
      </c>
      <c r="L618" s="47">
        <f t="shared" si="19"/>
        <v>92183.507327999992</v>
      </c>
      <c r="M618" s="63">
        <f t="shared" si="18"/>
        <v>6.8211897600000015E-2</v>
      </c>
      <c r="N618" s="7">
        <v>33970</v>
      </c>
      <c r="O618" s="6" t="b">
        <v>1</v>
      </c>
      <c r="P618" s="6" t="b">
        <v>0</v>
      </c>
      <c r="Q618" s="6" t="s">
        <v>24</v>
      </c>
    </row>
    <row r="619" spans="1:17" x14ac:dyDescent="0.25">
      <c r="A619" s="3">
        <v>2011</v>
      </c>
      <c r="B619" s="3">
        <v>5</v>
      </c>
      <c r="C619" s="4" t="s">
        <v>50</v>
      </c>
      <c r="D619" s="4" t="s">
        <v>29</v>
      </c>
      <c r="E619" s="4" t="s">
        <v>34</v>
      </c>
      <c r="F619" s="4" t="s">
        <v>37</v>
      </c>
      <c r="G619" s="11" t="s">
        <v>21</v>
      </c>
      <c r="H619" s="5">
        <v>72597.841</v>
      </c>
      <c r="I619" s="5">
        <v>30292.7</v>
      </c>
      <c r="J619" s="3" t="s">
        <v>22</v>
      </c>
      <c r="K619" s="3" t="s">
        <v>23</v>
      </c>
      <c r="L619" s="47">
        <f t="shared" si="19"/>
        <v>79780.793452800004</v>
      </c>
      <c r="M619" s="63">
        <f t="shared" si="18"/>
        <v>5.9034413760000008E-2</v>
      </c>
      <c r="N619" s="7">
        <v>33970</v>
      </c>
      <c r="O619" s="6" t="b">
        <v>1</v>
      </c>
      <c r="P619" s="6" t="b">
        <v>0</v>
      </c>
      <c r="Q619" s="6" t="s">
        <v>24</v>
      </c>
    </row>
    <row r="620" spans="1:17" x14ac:dyDescent="0.25">
      <c r="A620" s="3">
        <v>2011</v>
      </c>
      <c r="B620" s="3">
        <v>5</v>
      </c>
      <c r="C620" s="4" t="s">
        <v>50</v>
      </c>
      <c r="D620" s="4" t="s">
        <v>29</v>
      </c>
      <c r="E620" s="4" t="s">
        <v>34</v>
      </c>
      <c r="F620" s="4" t="s">
        <v>36</v>
      </c>
      <c r="G620" s="11" t="s">
        <v>21</v>
      </c>
      <c r="H620" s="5">
        <v>14829.12</v>
      </c>
      <c r="I620" s="5">
        <v>7086.6</v>
      </c>
      <c r="J620" s="3" t="s">
        <v>22</v>
      </c>
      <c r="K620" s="3" t="s">
        <v>23</v>
      </c>
      <c r="L620" s="47">
        <f t="shared" si="19"/>
        <v>18663.723302400002</v>
      </c>
      <c r="M620" s="63">
        <f t="shared" si="18"/>
        <v>1.3810366080000002E-2</v>
      </c>
      <c r="N620" s="7">
        <v>33970</v>
      </c>
      <c r="O620" s="6" t="b">
        <v>1</v>
      </c>
      <c r="P620" s="6" t="b">
        <v>0</v>
      </c>
      <c r="Q620" s="6" t="s">
        <v>24</v>
      </c>
    </row>
    <row r="621" spans="1:17" x14ac:dyDescent="0.25">
      <c r="A621" s="3">
        <v>2011</v>
      </c>
      <c r="B621" s="3">
        <v>5</v>
      </c>
      <c r="C621" s="4" t="s">
        <v>50</v>
      </c>
      <c r="D621" s="4" t="s">
        <v>59</v>
      </c>
      <c r="E621" s="4" t="s">
        <v>60</v>
      </c>
      <c r="F621" s="4"/>
      <c r="G621" s="11" t="s">
        <v>21</v>
      </c>
      <c r="H621" s="5">
        <v>159439.79500000001</v>
      </c>
      <c r="I621" s="5">
        <v>60587.122100000008</v>
      </c>
      <c r="J621" s="3" t="s">
        <v>22</v>
      </c>
      <c r="K621" s="3" t="s">
        <v>42</v>
      </c>
      <c r="L621" s="47">
        <f t="shared" si="19"/>
        <v>159566.12233837441</v>
      </c>
      <c r="M621" s="63">
        <f t="shared" si="18"/>
        <v>0.11807218354848004</v>
      </c>
      <c r="N621" s="7">
        <v>40220</v>
      </c>
      <c r="O621" s="6" t="b">
        <v>1</v>
      </c>
      <c r="P621" s="6" t="b">
        <v>0</v>
      </c>
      <c r="Q621" s="6" t="s">
        <v>24</v>
      </c>
    </row>
    <row r="622" spans="1:17" x14ac:dyDescent="0.25">
      <c r="A622" s="3">
        <v>2011</v>
      </c>
      <c r="B622" s="3">
        <v>5</v>
      </c>
      <c r="C622" s="4" t="s">
        <v>50</v>
      </c>
      <c r="D622" s="4" t="s">
        <v>44</v>
      </c>
      <c r="E622" s="4" t="s">
        <v>45</v>
      </c>
      <c r="F622" s="4"/>
      <c r="G622" s="11" t="s">
        <v>21</v>
      </c>
      <c r="H622" s="5">
        <v>70191.679999999993</v>
      </c>
      <c r="I622" s="5">
        <v>26672.838399999997</v>
      </c>
      <c r="J622" s="3" t="s">
        <v>22</v>
      </c>
      <c r="K622" s="3" t="s">
        <v>42</v>
      </c>
      <c r="L622" s="47">
        <f t="shared" si="19"/>
        <v>70247.294271897583</v>
      </c>
      <c r="M622" s="63">
        <f t="shared" si="18"/>
        <v>5.1980027473919999E-2</v>
      </c>
      <c r="N622" s="7">
        <v>25569</v>
      </c>
      <c r="O622" s="6" t="b">
        <v>1</v>
      </c>
      <c r="P622" s="6" t="b">
        <v>0</v>
      </c>
      <c r="Q622" s="6" t="s">
        <v>24</v>
      </c>
    </row>
    <row r="623" spans="1:17" x14ac:dyDescent="0.25">
      <c r="A623" s="3">
        <v>2011</v>
      </c>
      <c r="B623" s="3">
        <v>5</v>
      </c>
      <c r="C623" s="4" t="s">
        <v>50</v>
      </c>
      <c r="D623" s="4" t="s">
        <v>46</v>
      </c>
      <c r="E623" s="4" t="s">
        <v>47</v>
      </c>
      <c r="F623" s="4"/>
      <c r="G623" s="11" t="s">
        <v>21</v>
      </c>
      <c r="H623" s="5">
        <v>102701.57999999999</v>
      </c>
      <c r="I623" s="5">
        <v>36972.568799999994</v>
      </c>
      <c r="J623" s="3" t="s">
        <v>22</v>
      </c>
      <c r="K623" s="3" t="s">
        <v>42</v>
      </c>
      <c r="L623" s="47">
        <f t="shared" si="19"/>
        <v>97373.32343608317</v>
      </c>
      <c r="M623" s="63">
        <f t="shared" si="18"/>
        <v>7.2052142077439998E-2</v>
      </c>
      <c r="N623" s="7">
        <v>34700</v>
      </c>
      <c r="O623" s="6" t="b">
        <v>1</v>
      </c>
      <c r="P623" s="6" t="b">
        <v>0</v>
      </c>
      <c r="Q623" s="6" t="s">
        <v>24</v>
      </c>
    </row>
    <row r="624" spans="1:17" x14ac:dyDescent="0.25">
      <c r="A624" s="3">
        <v>2011</v>
      </c>
      <c r="B624" s="3">
        <v>5</v>
      </c>
      <c r="C624" s="4" t="s">
        <v>50</v>
      </c>
      <c r="D624" s="4" t="s">
        <v>46</v>
      </c>
      <c r="E624" s="4" t="s">
        <v>48</v>
      </c>
      <c r="F624" s="4"/>
      <c r="G624" s="11" t="s">
        <v>21</v>
      </c>
      <c r="H624" s="5">
        <v>105876.9</v>
      </c>
      <c r="I624" s="5">
        <v>38115.683999999994</v>
      </c>
      <c r="J624" s="3" t="s">
        <v>22</v>
      </c>
      <c r="K624" s="3" t="s">
        <v>42</v>
      </c>
      <c r="L624" s="47">
        <f t="shared" si="19"/>
        <v>100383.90478617598</v>
      </c>
      <c r="M624" s="63">
        <f t="shared" si="18"/>
        <v>7.4279844979199997E-2</v>
      </c>
      <c r="N624" s="7">
        <v>35065</v>
      </c>
      <c r="O624" s="6" t="b">
        <v>1</v>
      </c>
      <c r="P624" s="6" t="b">
        <v>0</v>
      </c>
      <c r="Q624" s="6" t="s">
        <v>24</v>
      </c>
    </row>
    <row r="625" spans="1:17" x14ac:dyDescent="0.25">
      <c r="A625" s="3">
        <v>2011</v>
      </c>
      <c r="B625" s="3">
        <v>5</v>
      </c>
      <c r="C625" s="4" t="s">
        <v>50</v>
      </c>
      <c r="D625" s="4" t="s">
        <v>46</v>
      </c>
      <c r="E625" s="4" t="s">
        <v>58</v>
      </c>
      <c r="F625" s="4"/>
      <c r="G625" s="11" t="s">
        <v>21</v>
      </c>
      <c r="H625" s="5">
        <v>102335.508</v>
      </c>
      <c r="I625" s="5">
        <v>35817.427799999998</v>
      </c>
      <c r="J625" s="3" t="s">
        <v>22</v>
      </c>
      <c r="K625" s="3" t="s">
        <v>42</v>
      </c>
      <c r="L625" s="47">
        <f t="shared" si="19"/>
        <v>94331.070169459184</v>
      </c>
      <c r="M625" s="63">
        <f t="shared" si="18"/>
        <v>6.9801003296640005E-2</v>
      </c>
      <c r="N625" s="7">
        <v>39814</v>
      </c>
      <c r="O625" s="6" t="b">
        <v>1</v>
      </c>
      <c r="P625" s="6" t="b">
        <v>0</v>
      </c>
      <c r="Q625" s="6" t="s">
        <v>24</v>
      </c>
    </row>
    <row r="626" spans="1:17" x14ac:dyDescent="0.25">
      <c r="A626" s="3">
        <v>2011</v>
      </c>
      <c r="B626" s="3">
        <v>5</v>
      </c>
      <c r="C626" s="4" t="s">
        <v>50</v>
      </c>
      <c r="D626" s="4" t="s">
        <v>46</v>
      </c>
      <c r="E626" s="4" t="s">
        <v>61</v>
      </c>
      <c r="F626" s="4"/>
      <c r="G626" s="11" t="s">
        <v>21</v>
      </c>
      <c r="H626" s="5">
        <v>103359.315</v>
      </c>
      <c r="I626" s="5">
        <v>36175.760249999999</v>
      </c>
      <c r="J626" s="3" t="s">
        <v>22</v>
      </c>
      <c r="K626" s="3" t="s">
        <v>42</v>
      </c>
      <c r="L626" s="47">
        <f t="shared" si="19"/>
        <v>95274.797443055999</v>
      </c>
      <c r="M626" s="63">
        <f t="shared" si="18"/>
        <v>7.0499321575200016E-2</v>
      </c>
      <c r="N626" s="7">
        <v>40179</v>
      </c>
      <c r="O626" s="6" t="b">
        <v>1</v>
      </c>
      <c r="P626" s="6" t="b">
        <v>0</v>
      </c>
      <c r="Q626" s="6" t="s">
        <v>24</v>
      </c>
    </row>
    <row r="627" spans="1:17" x14ac:dyDescent="0.25">
      <c r="A627" s="3">
        <v>2011</v>
      </c>
      <c r="B627" s="3">
        <v>5</v>
      </c>
      <c r="C627" s="4" t="s">
        <v>50</v>
      </c>
      <c r="D627" s="4" t="s">
        <v>69</v>
      </c>
      <c r="E627" s="4" t="s">
        <v>70</v>
      </c>
      <c r="F627" s="4" t="s">
        <v>71</v>
      </c>
      <c r="G627" s="11" t="s">
        <v>21</v>
      </c>
      <c r="H627" s="5">
        <v>64782.53</v>
      </c>
      <c r="I627" s="5">
        <v>22950.1</v>
      </c>
      <c r="J627" s="3" t="s">
        <v>22</v>
      </c>
      <c r="K627" s="3" t="s">
        <v>23</v>
      </c>
      <c r="L627" s="47">
        <f t="shared" si="19"/>
        <v>60442.8521664</v>
      </c>
      <c r="M627" s="63">
        <f t="shared" si="18"/>
        <v>4.4725154880000006E-2</v>
      </c>
      <c r="N627" s="7">
        <v>40760</v>
      </c>
      <c r="O627" s="6" t="b">
        <v>0</v>
      </c>
      <c r="P627" s="6" t="b">
        <v>0</v>
      </c>
      <c r="Q627" s="6" t="s">
        <v>65</v>
      </c>
    </row>
    <row r="628" spans="1:17" x14ac:dyDescent="0.25">
      <c r="A628" s="3">
        <v>2011</v>
      </c>
      <c r="B628" s="3">
        <v>6</v>
      </c>
      <c r="C628" s="4" t="s">
        <v>51</v>
      </c>
      <c r="D628" s="4" t="s">
        <v>18</v>
      </c>
      <c r="E628" s="4" t="s">
        <v>19</v>
      </c>
      <c r="F628" s="4" t="s">
        <v>20</v>
      </c>
      <c r="G628" s="11" t="s">
        <v>21</v>
      </c>
      <c r="H628" s="5">
        <v>96259.248099999997</v>
      </c>
      <c r="I628" s="5">
        <v>35734.800000000003</v>
      </c>
      <c r="J628" s="3" t="s">
        <v>22</v>
      </c>
      <c r="K628" s="3" t="s">
        <v>23</v>
      </c>
      <c r="L628" s="47">
        <f t="shared" si="19"/>
        <v>94113.456307200002</v>
      </c>
      <c r="M628" s="63">
        <f t="shared" si="18"/>
        <v>6.9639978240000011E-2</v>
      </c>
      <c r="N628" s="7">
        <v>35527</v>
      </c>
      <c r="O628" s="6" t="b">
        <v>1</v>
      </c>
      <c r="P628" s="6" t="b">
        <v>0</v>
      </c>
      <c r="Q628" s="6" t="s">
        <v>24</v>
      </c>
    </row>
    <row r="629" spans="1:17" x14ac:dyDescent="0.25">
      <c r="A629" s="3">
        <v>2011</v>
      </c>
      <c r="B629" s="3">
        <v>6</v>
      </c>
      <c r="C629" s="4" t="s">
        <v>51</v>
      </c>
      <c r="D629" s="4" t="s">
        <v>18</v>
      </c>
      <c r="E629" s="4" t="s">
        <v>19</v>
      </c>
      <c r="F629" s="4" t="s">
        <v>25</v>
      </c>
      <c r="G629" s="11" t="s">
        <v>21</v>
      </c>
      <c r="H629" s="5">
        <v>93098.775099999999</v>
      </c>
      <c r="I629" s="5">
        <v>34915.199999999997</v>
      </c>
      <c r="J629" s="3" t="s">
        <v>22</v>
      </c>
      <c r="K629" s="3" t="s">
        <v>23</v>
      </c>
      <c r="L629" s="47">
        <f t="shared" si="19"/>
        <v>91954.905292799987</v>
      </c>
      <c r="M629" s="63">
        <f t="shared" si="18"/>
        <v>6.8042741759999997E-2</v>
      </c>
      <c r="N629" s="7">
        <v>35527</v>
      </c>
      <c r="O629" s="6" t="b">
        <v>1</v>
      </c>
      <c r="P629" s="6" t="b">
        <v>0</v>
      </c>
      <c r="Q629" s="6" t="s">
        <v>24</v>
      </c>
    </row>
    <row r="630" spans="1:17" x14ac:dyDescent="0.25">
      <c r="A630" s="3">
        <v>2011</v>
      </c>
      <c r="B630" s="3">
        <v>6</v>
      </c>
      <c r="C630" s="4" t="s">
        <v>51</v>
      </c>
      <c r="D630" s="4" t="s">
        <v>18</v>
      </c>
      <c r="E630" s="4" t="s">
        <v>41</v>
      </c>
      <c r="F630" s="4"/>
      <c r="G630" s="11" t="s">
        <v>21</v>
      </c>
      <c r="H630" s="5">
        <v>56580.93</v>
      </c>
      <c r="I630" s="5">
        <v>23481.085950000001</v>
      </c>
      <c r="J630" s="3" t="s">
        <v>22</v>
      </c>
      <c r="K630" s="3" t="s">
        <v>42</v>
      </c>
      <c r="L630" s="47">
        <f t="shared" si="19"/>
        <v>61841.290747420797</v>
      </c>
      <c r="M630" s="63">
        <f t="shared" si="18"/>
        <v>4.5759940299360001E-2</v>
      </c>
      <c r="N630" s="7">
        <v>23377</v>
      </c>
      <c r="O630" s="6" t="b">
        <v>1</v>
      </c>
      <c r="P630" s="6" t="b">
        <v>0</v>
      </c>
      <c r="Q630" s="6" t="s">
        <v>24</v>
      </c>
    </row>
    <row r="631" spans="1:17" x14ac:dyDescent="0.25">
      <c r="A631" s="3">
        <v>2011</v>
      </c>
      <c r="B631" s="3">
        <v>6</v>
      </c>
      <c r="C631" s="4" t="s">
        <v>51</v>
      </c>
      <c r="D631" s="4" t="s">
        <v>18</v>
      </c>
      <c r="E631" s="4" t="s">
        <v>43</v>
      </c>
      <c r="F631" s="4"/>
      <c r="G631" s="11" t="s">
        <v>21</v>
      </c>
      <c r="H631" s="5">
        <v>144473.304</v>
      </c>
      <c r="I631" s="5">
        <v>57355.901688000005</v>
      </c>
      <c r="J631" s="3" t="s">
        <v>22</v>
      </c>
      <c r="K631" s="3" t="s">
        <v>42</v>
      </c>
      <c r="L631" s="47">
        <f t="shared" si="19"/>
        <v>151056.17346322484</v>
      </c>
      <c r="M631" s="63">
        <f t="shared" si="18"/>
        <v>0.11177518120957441</v>
      </c>
      <c r="N631" s="7">
        <v>28126</v>
      </c>
      <c r="O631" s="6" t="b">
        <v>1</v>
      </c>
      <c r="P631" s="6" t="b">
        <v>0</v>
      </c>
      <c r="Q631" s="6" t="s">
        <v>24</v>
      </c>
    </row>
    <row r="632" spans="1:17" x14ac:dyDescent="0.25">
      <c r="A632" s="3">
        <v>2011</v>
      </c>
      <c r="B632" s="3">
        <v>6</v>
      </c>
      <c r="C632" s="4" t="s">
        <v>51</v>
      </c>
      <c r="D632" s="4" t="s">
        <v>62</v>
      </c>
      <c r="E632" s="4" t="s">
        <v>63</v>
      </c>
      <c r="F632" s="4" t="s">
        <v>64</v>
      </c>
      <c r="G632" s="11" t="s">
        <v>21</v>
      </c>
      <c r="H632" s="5">
        <v>87633</v>
      </c>
      <c r="I632" s="5">
        <v>31505.5</v>
      </c>
      <c r="J632" s="3" t="s">
        <v>22</v>
      </c>
      <c r="K632" s="3" t="s">
        <v>23</v>
      </c>
      <c r="L632" s="47">
        <f t="shared" si="19"/>
        <v>82974.901151999991</v>
      </c>
      <c r="M632" s="63">
        <f t="shared" si="18"/>
        <v>6.1397918400000001E-2</v>
      </c>
      <c r="N632" s="7">
        <v>40739</v>
      </c>
      <c r="O632" s="6" t="b">
        <v>0</v>
      </c>
      <c r="P632" s="6" t="b">
        <v>0</v>
      </c>
      <c r="Q632" s="6" t="s">
        <v>65</v>
      </c>
    </row>
    <row r="633" spans="1:17" x14ac:dyDescent="0.25">
      <c r="A633" s="3">
        <v>2011</v>
      </c>
      <c r="B633" s="3">
        <v>6</v>
      </c>
      <c r="C633" s="4" t="s">
        <v>51</v>
      </c>
      <c r="D633" s="4" t="s">
        <v>66</v>
      </c>
      <c r="E633" s="4" t="s">
        <v>67</v>
      </c>
      <c r="F633" s="4" t="s">
        <v>68</v>
      </c>
      <c r="G633" s="11" t="s">
        <v>21</v>
      </c>
      <c r="H633" s="5">
        <v>165847.17879999999</v>
      </c>
      <c r="I633" s="5">
        <v>62535.5</v>
      </c>
      <c r="J633" s="3" t="s">
        <v>22</v>
      </c>
      <c r="K633" s="3" t="s">
        <v>23</v>
      </c>
      <c r="L633" s="47">
        <f t="shared" si="19"/>
        <v>164697.49507199999</v>
      </c>
      <c r="M633" s="63">
        <f t="shared" si="18"/>
        <v>0.1218691824</v>
      </c>
      <c r="N633" s="7">
        <v>40644</v>
      </c>
      <c r="O633" s="6" t="b">
        <v>0</v>
      </c>
      <c r="P633" s="6" t="b">
        <v>1</v>
      </c>
      <c r="Q633" s="6" t="s">
        <v>15</v>
      </c>
    </row>
    <row r="634" spans="1:17" x14ac:dyDescent="0.25">
      <c r="A634" s="3">
        <v>2011</v>
      </c>
      <c r="B634" s="3">
        <v>6</v>
      </c>
      <c r="C634" s="4" t="s">
        <v>51</v>
      </c>
      <c r="D634" s="4" t="s">
        <v>66</v>
      </c>
      <c r="E634" s="4" t="s">
        <v>67</v>
      </c>
      <c r="F634" s="4" t="s">
        <v>72</v>
      </c>
      <c r="G634" s="11" t="s">
        <v>21</v>
      </c>
      <c r="H634" s="5">
        <v>23167.731599999999</v>
      </c>
      <c r="I634" s="5">
        <v>9257</v>
      </c>
      <c r="J634" s="3" t="s">
        <v>22</v>
      </c>
      <c r="K634" s="3" t="s">
        <v>23</v>
      </c>
      <c r="L634" s="47">
        <f t="shared" si="19"/>
        <v>24379.827647999999</v>
      </c>
      <c r="M634" s="63">
        <f t="shared" si="18"/>
        <v>1.8040041600000001E-2</v>
      </c>
      <c r="N634" s="7">
        <v>40644</v>
      </c>
      <c r="O634" s="6" t="b">
        <v>0</v>
      </c>
      <c r="P634" s="6" t="b">
        <v>1</v>
      </c>
      <c r="Q634" s="6" t="s">
        <v>15</v>
      </c>
    </row>
    <row r="635" spans="1:17" x14ac:dyDescent="0.25">
      <c r="A635" s="3">
        <v>2011</v>
      </c>
      <c r="B635" s="3">
        <v>6</v>
      </c>
      <c r="C635" s="4" t="s">
        <v>51</v>
      </c>
      <c r="D635" s="4" t="s">
        <v>26</v>
      </c>
      <c r="E635" s="4" t="s">
        <v>27</v>
      </c>
      <c r="F635" s="4" t="s">
        <v>28</v>
      </c>
      <c r="G635" s="11" t="s">
        <v>21</v>
      </c>
      <c r="H635" s="5">
        <v>63404.716999999997</v>
      </c>
      <c r="I635" s="5">
        <v>26558.7</v>
      </c>
      <c r="J635" s="3" t="s">
        <v>22</v>
      </c>
      <c r="K635" s="3" t="s">
        <v>23</v>
      </c>
      <c r="L635" s="47">
        <f t="shared" si="19"/>
        <v>69946.692076799998</v>
      </c>
      <c r="M635" s="63">
        <f t="shared" si="18"/>
        <v>5.1757594560000009E-2</v>
      </c>
      <c r="N635" s="7">
        <v>34700</v>
      </c>
      <c r="O635" s="6" t="b">
        <v>1</v>
      </c>
      <c r="P635" s="6" t="b">
        <v>0</v>
      </c>
      <c r="Q635" s="6" t="s">
        <v>24</v>
      </c>
    </row>
    <row r="636" spans="1:17" x14ac:dyDescent="0.25">
      <c r="A636" s="3">
        <v>2011</v>
      </c>
      <c r="B636" s="3">
        <v>6</v>
      </c>
      <c r="C636" s="4" t="s">
        <v>51</v>
      </c>
      <c r="D636" s="4" t="s">
        <v>29</v>
      </c>
      <c r="E636" s="4" t="s">
        <v>30</v>
      </c>
      <c r="F636" s="4" t="s">
        <v>31</v>
      </c>
      <c r="G636" s="11" t="s">
        <v>21</v>
      </c>
      <c r="H636" s="5">
        <v>49205</v>
      </c>
      <c r="I636" s="5">
        <v>19161.3</v>
      </c>
      <c r="J636" s="3" t="s">
        <v>22</v>
      </c>
      <c r="K636" s="3" t="s">
        <v>23</v>
      </c>
      <c r="L636" s="47">
        <f t="shared" si="19"/>
        <v>50464.426003200002</v>
      </c>
      <c r="M636" s="63">
        <f t="shared" si="18"/>
        <v>3.7341541440000008E-2</v>
      </c>
      <c r="N636" s="7">
        <v>35885</v>
      </c>
      <c r="O636" s="6" t="b">
        <v>1</v>
      </c>
      <c r="P636" s="6" t="b">
        <v>0</v>
      </c>
      <c r="Q636" s="6" t="s">
        <v>24</v>
      </c>
    </row>
    <row r="637" spans="1:17" x14ac:dyDescent="0.25">
      <c r="A637" s="3">
        <v>2011</v>
      </c>
      <c r="B637" s="3">
        <v>6</v>
      </c>
      <c r="C637" s="4" t="s">
        <v>51</v>
      </c>
      <c r="D637" s="4" t="s">
        <v>29</v>
      </c>
      <c r="E637" s="4" t="s">
        <v>30</v>
      </c>
      <c r="F637" s="4" t="s">
        <v>33</v>
      </c>
      <c r="G637" s="11" t="s">
        <v>21</v>
      </c>
      <c r="H637" s="5">
        <v>99438</v>
      </c>
      <c r="I637" s="5">
        <v>40332.199999999997</v>
      </c>
      <c r="J637" s="3" t="s">
        <v>22</v>
      </c>
      <c r="K637" s="3" t="s">
        <v>23</v>
      </c>
      <c r="L637" s="47">
        <f t="shared" si="19"/>
        <v>106221.46318079998</v>
      </c>
      <c r="M637" s="63">
        <f t="shared" si="18"/>
        <v>7.8599391359999993E-2</v>
      </c>
      <c r="N637" s="7">
        <v>35885</v>
      </c>
      <c r="O637" s="6" t="b">
        <v>1</v>
      </c>
      <c r="P637" s="6" t="b">
        <v>0</v>
      </c>
      <c r="Q637" s="6" t="s">
        <v>24</v>
      </c>
    </row>
    <row r="638" spans="1:17" x14ac:dyDescent="0.25">
      <c r="A638" s="3">
        <v>2011</v>
      </c>
      <c r="B638" s="3">
        <v>6</v>
      </c>
      <c r="C638" s="4" t="s">
        <v>51</v>
      </c>
      <c r="D638" s="4" t="s">
        <v>29</v>
      </c>
      <c r="E638" s="4" t="s">
        <v>34</v>
      </c>
      <c r="F638" s="4" t="s">
        <v>35</v>
      </c>
      <c r="G638" s="11" t="s">
        <v>21</v>
      </c>
      <c r="H638" s="5">
        <v>46797.069000000003</v>
      </c>
      <c r="I638" s="5">
        <v>21216.7</v>
      </c>
      <c r="J638" s="3" t="s">
        <v>22</v>
      </c>
      <c r="K638" s="3" t="s">
        <v>23</v>
      </c>
      <c r="L638" s="47">
        <f t="shared" si="19"/>
        <v>55877.658988800002</v>
      </c>
      <c r="M638" s="63">
        <f t="shared" si="18"/>
        <v>4.1347104960000013E-2</v>
      </c>
      <c r="N638" s="7">
        <v>33970</v>
      </c>
      <c r="O638" s="6" t="b">
        <v>1</v>
      </c>
      <c r="P638" s="6" t="b">
        <v>0</v>
      </c>
      <c r="Q638" s="6" t="s">
        <v>24</v>
      </c>
    </row>
    <row r="639" spans="1:17" x14ac:dyDescent="0.25">
      <c r="A639" s="3">
        <v>2011</v>
      </c>
      <c r="B639" s="3">
        <v>6</v>
      </c>
      <c r="C639" s="4" t="s">
        <v>51</v>
      </c>
      <c r="D639" s="4" t="s">
        <v>29</v>
      </c>
      <c r="E639" s="4" t="s">
        <v>34</v>
      </c>
      <c r="F639" s="4" t="s">
        <v>39</v>
      </c>
      <c r="G639" s="11" t="s">
        <v>21</v>
      </c>
      <c r="H639" s="5">
        <v>80190.381999999998</v>
      </c>
      <c r="I639" s="5">
        <v>34074.6</v>
      </c>
      <c r="J639" s="3" t="s">
        <v>22</v>
      </c>
      <c r="K639" s="3" t="s">
        <v>23</v>
      </c>
      <c r="L639" s="47">
        <f t="shared" si="19"/>
        <v>89741.047334399991</v>
      </c>
      <c r="M639" s="63">
        <f t="shared" si="18"/>
        <v>6.6404580480000003E-2</v>
      </c>
      <c r="N639" s="7">
        <v>33970</v>
      </c>
      <c r="O639" s="6" t="b">
        <v>1</v>
      </c>
      <c r="P639" s="6" t="b">
        <v>0</v>
      </c>
      <c r="Q639" s="6" t="s">
        <v>24</v>
      </c>
    </row>
    <row r="640" spans="1:17" x14ac:dyDescent="0.25">
      <c r="A640" s="3">
        <v>2011</v>
      </c>
      <c r="B640" s="3">
        <v>6</v>
      </c>
      <c r="C640" s="4" t="s">
        <v>51</v>
      </c>
      <c r="D640" s="4" t="s">
        <v>29</v>
      </c>
      <c r="E640" s="4" t="s">
        <v>34</v>
      </c>
      <c r="F640" s="4" t="s">
        <v>36</v>
      </c>
      <c r="G640" s="11" t="s">
        <v>21</v>
      </c>
      <c r="H640" s="5">
        <v>41864.557999999997</v>
      </c>
      <c r="I640" s="5">
        <v>19996</v>
      </c>
      <c r="J640" s="3" t="s">
        <v>22</v>
      </c>
      <c r="K640" s="3" t="s">
        <v>23</v>
      </c>
      <c r="L640" s="47">
        <f t="shared" si="19"/>
        <v>52662.745343999995</v>
      </c>
      <c r="M640" s="63">
        <f t="shared" si="18"/>
        <v>3.8968204800000003E-2</v>
      </c>
      <c r="N640" s="7">
        <v>33970</v>
      </c>
      <c r="O640" s="6" t="b">
        <v>1</v>
      </c>
      <c r="P640" s="6" t="b">
        <v>0</v>
      </c>
      <c r="Q640" s="6" t="s">
        <v>24</v>
      </c>
    </row>
    <row r="641" spans="1:17" x14ac:dyDescent="0.25">
      <c r="A641" s="3">
        <v>2011</v>
      </c>
      <c r="B641" s="3">
        <v>6</v>
      </c>
      <c r="C641" s="4" t="s">
        <v>51</v>
      </c>
      <c r="D641" s="4" t="s">
        <v>29</v>
      </c>
      <c r="E641" s="4" t="s">
        <v>34</v>
      </c>
      <c r="F641" s="4" t="s">
        <v>37</v>
      </c>
      <c r="G641" s="11" t="s">
        <v>21</v>
      </c>
      <c r="H641" s="5">
        <v>73060.929999999993</v>
      </c>
      <c r="I641" s="5">
        <v>30204.1</v>
      </c>
      <c r="J641" s="3" t="s">
        <v>22</v>
      </c>
      <c r="K641" s="3" t="s">
        <v>23</v>
      </c>
      <c r="L641" s="47">
        <f t="shared" si="19"/>
        <v>79547.450822399987</v>
      </c>
      <c r="M641" s="63">
        <f t="shared" si="18"/>
        <v>5.8861750079999997E-2</v>
      </c>
      <c r="N641" s="7">
        <v>33970</v>
      </c>
      <c r="O641" s="6" t="b">
        <v>1</v>
      </c>
      <c r="P641" s="6" t="b">
        <v>0</v>
      </c>
      <c r="Q641" s="6" t="s">
        <v>24</v>
      </c>
    </row>
    <row r="642" spans="1:17" x14ac:dyDescent="0.25">
      <c r="A642" s="3">
        <v>2011</v>
      </c>
      <c r="B642" s="3">
        <v>6</v>
      </c>
      <c r="C642" s="4" t="s">
        <v>51</v>
      </c>
      <c r="D642" s="4" t="s">
        <v>59</v>
      </c>
      <c r="E642" s="4" t="s">
        <v>60</v>
      </c>
      <c r="F642" s="4"/>
      <c r="G642" s="11" t="s">
        <v>21</v>
      </c>
      <c r="H642" s="5">
        <v>176089.09020000001</v>
      </c>
      <c r="I642" s="5">
        <v>66913.854275999998</v>
      </c>
      <c r="J642" s="3" t="s">
        <v>22</v>
      </c>
      <c r="K642" s="3" t="s">
        <v>42</v>
      </c>
      <c r="L642" s="47">
        <f t="shared" si="19"/>
        <v>176228.60910794724</v>
      </c>
      <c r="M642" s="63">
        <f t="shared" ref="M642:M705" si="20">I642*0.02784*0.07/1000</f>
        <v>0.13040171921306881</v>
      </c>
      <c r="N642" s="7">
        <v>40220</v>
      </c>
      <c r="O642" s="6" t="b">
        <v>1</v>
      </c>
      <c r="P642" s="6" t="b">
        <v>0</v>
      </c>
      <c r="Q642" s="6" t="s">
        <v>24</v>
      </c>
    </row>
    <row r="643" spans="1:17" x14ac:dyDescent="0.25">
      <c r="A643" s="3">
        <v>2011</v>
      </c>
      <c r="B643" s="3">
        <v>6</v>
      </c>
      <c r="C643" s="4" t="s">
        <v>51</v>
      </c>
      <c r="D643" s="4" t="s">
        <v>44</v>
      </c>
      <c r="E643" s="4" t="s">
        <v>45</v>
      </c>
      <c r="F643" s="4"/>
      <c r="G643" s="11" t="s">
        <v>21</v>
      </c>
      <c r="H643" s="5">
        <v>79391.459999999992</v>
      </c>
      <c r="I643" s="5">
        <v>30168.754799999999</v>
      </c>
      <c r="J643" s="3" t="s">
        <v>22</v>
      </c>
      <c r="K643" s="3" t="s">
        <v>42</v>
      </c>
      <c r="L643" s="47">
        <f t="shared" ref="L643:L706" si="21">I643*0.02784*94.6</f>
        <v>79454.363441587193</v>
      </c>
      <c r="M643" s="63">
        <f t="shared" si="20"/>
        <v>5.8792869354240003E-2</v>
      </c>
      <c r="N643" s="7">
        <v>25569</v>
      </c>
      <c r="O643" s="6" t="b">
        <v>1</v>
      </c>
      <c r="P643" s="6" t="b">
        <v>0</v>
      </c>
      <c r="Q643" s="6" t="s">
        <v>24</v>
      </c>
    </row>
    <row r="644" spans="1:17" x14ac:dyDescent="0.25">
      <c r="A644" s="3">
        <v>2011</v>
      </c>
      <c r="B644" s="3">
        <v>6</v>
      </c>
      <c r="C644" s="4" t="s">
        <v>51</v>
      </c>
      <c r="D644" s="4" t="s">
        <v>46</v>
      </c>
      <c r="E644" s="4" t="s">
        <v>47</v>
      </c>
      <c r="F644" s="4"/>
      <c r="G644" s="11" t="s">
        <v>21</v>
      </c>
      <c r="H644" s="5">
        <v>90978.84</v>
      </c>
      <c r="I644" s="5">
        <v>32752.382399999999</v>
      </c>
      <c r="J644" s="3" t="s">
        <v>22</v>
      </c>
      <c r="K644" s="3" t="s">
        <v>42</v>
      </c>
      <c r="L644" s="47">
        <f t="shared" si="21"/>
        <v>86258.770441113593</v>
      </c>
      <c r="M644" s="63">
        <f t="shared" si="20"/>
        <v>6.3827842821120001E-2</v>
      </c>
      <c r="N644" s="7">
        <v>34700</v>
      </c>
      <c r="O644" s="6" t="b">
        <v>1</v>
      </c>
      <c r="P644" s="6" t="b">
        <v>0</v>
      </c>
      <c r="Q644" s="6" t="s">
        <v>24</v>
      </c>
    </row>
    <row r="645" spans="1:17" x14ac:dyDescent="0.25">
      <c r="A645" s="3">
        <v>2011</v>
      </c>
      <c r="B645" s="3">
        <v>6</v>
      </c>
      <c r="C645" s="4" t="s">
        <v>51</v>
      </c>
      <c r="D645" s="4" t="s">
        <v>46</v>
      </c>
      <c r="E645" s="4" t="s">
        <v>48</v>
      </c>
      <c r="F645" s="4"/>
      <c r="G645" s="11" t="s">
        <v>21</v>
      </c>
      <c r="H645" s="5">
        <v>101849.93999999999</v>
      </c>
      <c r="I645" s="5">
        <v>36665.978399999993</v>
      </c>
      <c r="J645" s="3" t="s">
        <v>22</v>
      </c>
      <c r="K645" s="3" t="s">
        <v>42</v>
      </c>
      <c r="L645" s="47">
        <f t="shared" si="21"/>
        <v>96565.867336857569</v>
      </c>
      <c r="M645" s="63">
        <f t="shared" si="20"/>
        <v>7.1454658705919993E-2</v>
      </c>
      <c r="N645" s="7">
        <v>35065</v>
      </c>
      <c r="O645" s="6" t="b">
        <v>1</v>
      </c>
      <c r="P645" s="6" t="b">
        <v>0</v>
      </c>
      <c r="Q645" s="6" t="s">
        <v>24</v>
      </c>
    </row>
    <row r="646" spans="1:17" x14ac:dyDescent="0.25">
      <c r="A646" s="3">
        <v>2011</v>
      </c>
      <c r="B646" s="3">
        <v>6</v>
      </c>
      <c r="C646" s="4" t="s">
        <v>51</v>
      </c>
      <c r="D646" s="4" t="s">
        <v>46</v>
      </c>
      <c r="E646" s="4" t="s">
        <v>58</v>
      </c>
      <c r="F646" s="4"/>
      <c r="G646" s="11" t="s">
        <v>21</v>
      </c>
      <c r="H646" s="5">
        <v>98754.567999999999</v>
      </c>
      <c r="I646" s="5">
        <v>34564.0988</v>
      </c>
      <c r="J646" s="3" t="s">
        <v>22</v>
      </c>
      <c r="K646" s="3" t="s">
        <v>42</v>
      </c>
      <c r="L646" s="47">
        <f t="shared" si="21"/>
        <v>91030.222702003186</v>
      </c>
      <c r="M646" s="63">
        <f t="shared" si="20"/>
        <v>6.735851574144E-2</v>
      </c>
      <c r="N646" s="7">
        <v>39814</v>
      </c>
      <c r="O646" s="6" t="b">
        <v>1</v>
      </c>
      <c r="P646" s="6" t="b">
        <v>0</v>
      </c>
      <c r="Q646" s="6" t="s">
        <v>24</v>
      </c>
    </row>
    <row r="647" spans="1:17" x14ac:dyDescent="0.25">
      <c r="A647" s="3">
        <v>2011</v>
      </c>
      <c r="B647" s="3">
        <v>6</v>
      </c>
      <c r="C647" s="4" t="s">
        <v>51</v>
      </c>
      <c r="D647" s="4" t="s">
        <v>46</v>
      </c>
      <c r="E647" s="4" t="s">
        <v>61</v>
      </c>
      <c r="F647" s="4"/>
      <c r="G647" s="11" t="s">
        <v>21</v>
      </c>
      <c r="H647" s="5">
        <v>99974.73000000001</v>
      </c>
      <c r="I647" s="5">
        <v>34991.155500000001</v>
      </c>
      <c r="J647" s="3" t="s">
        <v>22</v>
      </c>
      <c r="K647" s="3" t="s">
        <v>42</v>
      </c>
      <c r="L647" s="47">
        <f t="shared" si="21"/>
        <v>92154.946558751995</v>
      </c>
      <c r="M647" s="63">
        <f t="shared" si="20"/>
        <v>6.8190763838400004E-2</v>
      </c>
      <c r="N647" s="7">
        <v>40179</v>
      </c>
      <c r="O647" s="6" t="b">
        <v>1</v>
      </c>
      <c r="P647" s="6" t="b">
        <v>0</v>
      </c>
      <c r="Q647" s="6" t="s">
        <v>24</v>
      </c>
    </row>
    <row r="648" spans="1:17" x14ac:dyDescent="0.25">
      <c r="A648" s="3">
        <v>2011</v>
      </c>
      <c r="B648" s="3">
        <v>6</v>
      </c>
      <c r="C648" s="4" t="s">
        <v>51</v>
      </c>
      <c r="D648" s="4" t="s">
        <v>69</v>
      </c>
      <c r="E648" s="4" t="s">
        <v>70</v>
      </c>
      <c r="F648" s="4" t="s">
        <v>71</v>
      </c>
      <c r="G648" s="11" t="s">
        <v>21</v>
      </c>
      <c r="H648" s="5">
        <v>18104</v>
      </c>
      <c r="I648" s="5">
        <v>6377.7</v>
      </c>
      <c r="J648" s="3" t="s">
        <v>22</v>
      </c>
      <c r="K648" s="3" t="s">
        <v>23</v>
      </c>
      <c r="L648" s="47">
        <f t="shared" si="21"/>
        <v>16796.7188928</v>
      </c>
      <c r="M648" s="63">
        <f t="shared" si="20"/>
        <v>1.2428861760000002E-2</v>
      </c>
      <c r="N648" s="7">
        <v>40760</v>
      </c>
      <c r="O648" s="6" t="b">
        <v>0</v>
      </c>
      <c r="P648" s="6" t="b">
        <v>0</v>
      </c>
      <c r="Q648" s="6" t="s">
        <v>65</v>
      </c>
    </row>
    <row r="649" spans="1:17" x14ac:dyDescent="0.25">
      <c r="A649" s="3">
        <v>2011</v>
      </c>
      <c r="B649" s="3">
        <v>7</v>
      </c>
      <c r="C649" s="4" t="s">
        <v>52</v>
      </c>
      <c r="D649" s="4" t="s">
        <v>18</v>
      </c>
      <c r="E649" s="4" t="s">
        <v>19</v>
      </c>
      <c r="F649" s="4" t="s">
        <v>25</v>
      </c>
      <c r="G649" s="11" t="s">
        <v>21</v>
      </c>
      <c r="H649" s="5">
        <v>95747.744600000005</v>
      </c>
      <c r="I649" s="5">
        <v>35966.5</v>
      </c>
      <c r="J649" s="3" t="s">
        <v>22</v>
      </c>
      <c r="K649" s="3" t="s">
        <v>23</v>
      </c>
      <c r="L649" s="47">
        <f t="shared" si="21"/>
        <v>94723.676255999992</v>
      </c>
      <c r="M649" s="63">
        <f t="shared" si="20"/>
        <v>7.009151520000001E-2</v>
      </c>
      <c r="N649" s="7">
        <v>35527</v>
      </c>
      <c r="O649" s="6" t="b">
        <v>1</v>
      </c>
      <c r="P649" s="6" t="b">
        <v>0</v>
      </c>
      <c r="Q649" s="6" t="s">
        <v>24</v>
      </c>
    </row>
    <row r="650" spans="1:17" x14ac:dyDescent="0.25">
      <c r="A650" s="3">
        <v>2011</v>
      </c>
      <c r="B650" s="3">
        <v>7</v>
      </c>
      <c r="C650" s="4" t="s">
        <v>52</v>
      </c>
      <c r="D650" s="4" t="s">
        <v>18</v>
      </c>
      <c r="E650" s="4" t="s">
        <v>19</v>
      </c>
      <c r="F650" s="4" t="s">
        <v>20</v>
      </c>
      <c r="G650" s="11" t="s">
        <v>21</v>
      </c>
      <c r="H650" s="5">
        <v>99129.36</v>
      </c>
      <c r="I650" s="5">
        <v>36827</v>
      </c>
      <c r="J650" s="3" t="s">
        <v>22</v>
      </c>
      <c r="K650" s="3" t="s">
        <v>23</v>
      </c>
      <c r="L650" s="47">
        <f t="shared" si="21"/>
        <v>96989.944128000003</v>
      </c>
      <c r="M650" s="63">
        <f t="shared" si="20"/>
        <v>7.1768457600000002E-2</v>
      </c>
      <c r="N650" s="7">
        <v>35527</v>
      </c>
      <c r="O650" s="6" t="b">
        <v>1</v>
      </c>
      <c r="P650" s="6" t="b">
        <v>0</v>
      </c>
      <c r="Q650" s="6" t="s">
        <v>24</v>
      </c>
    </row>
    <row r="651" spans="1:17" x14ac:dyDescent="0.25">
      <c r="A651" s="3">
        <v>2011</v>
      </c>
      <c r="B651" s="3">
        <v>7</v>
      </c>
      <c r="C651" s="4" t="s">
        <v>52</v>
      </c>
      <c r="D651" s="4" t="s">
        <v>18</v>
      </c>
      <c r="E651" s="4" t="s">
        <v>41</v>
      </c>
      <c r="F651" s="4"/>
      <c r="G651" s="11" t="s">
        <v>21</v>
      </c>
      <c r="H651" s="5">
        <v>83224.259999999995</v>
      </c>
      <c r="I651" s="5">
        <v>34538.067899999995</v>
      </c>
      <c r="J651" s="3" t="s">
        <v>22</v>
      </c>
      <c r="K651" s="3" t="s">
        <v>42</v>
      </c>
      <c r="L651" s="47">
        <f t="shared" si="21"/>
        <v>90961.66605778558</v>
      </c>
      <c r="M651" s="63">
        <f t="shared" si="20"/>
        <v>6.7307786723520002E-2</v>
      </c>
      <c r="N651" s="7">
        <v>23377</v>
      </c>
      <c r="O651" s="6" t="b">
        <v>1</v>
      </c>
      <c r="P651" s="6" t="b">
        <v>0</v>
      </c>
      <c r="Q651" s="6" t="s">
        <v>24</v>
      </c>
    </row>
    <row r="652" spans="1:17" x14ac:dyDescent="0.25">
      <c r="A652" s="3">
        <v>2011</v>
      </c>
      <c r="B652" s="3">
        <v>7</v>
      </c>
      <c r="C652" s="4" t="s">
        <v>52</v>
      </c>
      <c r="D652" s="4" t="s">
        <v>18</v>
      </c>
      <c r="E652" s="4" t="s">
        <v>43</v>
      </c>
      <c r="F652" s="4"/>
      <c r="G652" s="11" t="s">
        <v>21</v>
      </c>
      <c r="H652" s="5">
        <v>150987.01199999999</v>
      </c>
      <c r="I652" s="5">
        <v>59941.843763999997</v>
      </c>
      <c r="J652" s="3" t="s">
        <v>22</v>
      </c>
      <c r="K652" s="3" t="s">
        <v>42</v>
      </c>
      <c r="L652" s="47">
        <f t="shared" si="21"/>
        <v>157866.67601487128</v>
      </c>
      <c r="M652" s="63">
        <f t="shared" si="20"/>
        <v>0.11681466512728321</v>
      </c>
      <c r="N652" s="7">
        <v>28126</v>
      </c>
      <c r="O652" s="6" t="b">
        <v>1</v>
      </c>
      <c r="P652" s="6" t="b">
        <v>0</v>
      </c>
      <c r="Q652" s="6" t="s">
        <v>24</v>
      </c>
    </row>
    <row r="653" spans="1:17" x14ac:dyDescent="0.25">
      <c r="A653" s="3">
        <v>2011</v>
      </c>
      <c r="B653" s="3">
        <v>7</v>
      </c>
      <c r="C653" s="4" t="s">
        <v>52</v>
      </c>
      <c r="D653" s="4" t="s">
        <v>62</v>
      </c>
      <c r="E653" s="4" t="s">
        <v>63</v>
      </c>
      <c r="F653" s="4" t="s">
        <v>64</v>
      </c>
      <c r="G653" s="11" t="s">
        <v>21</v>
      </c>
      <c r="H653" s="5">
        <v>88985</v>
      </c>
      <c r="I653" s="5">
        <v>32245.4</v>
      </c>
      <c r="J653" s="3" t="s">
        <v>22</v>
      </c>
      <c r="K653" s="3" t="s">
        <v>23</v>
      </c>
      <c r="L653" s="47">
        <f t="shared" si="21"/>
        <v>84923.549145600002</v>
      </c>
      <c r="M653" s="63">
        <f t="shared" si="20"/>
        <v>6.2839835520000012E-2</v>
      </c>
      <c r="N653" s="7">
        <v>40739</v>
      </c>
      <c r="O653" s="6" t="b">
        <v>0</v>
      </c>
      <c r="P653" s="6" t="b">
        <v>0</v>
      </c>
      <c r="Q653" s="6" t="s">
        <v>65</v>
      </c>
    </row>
    <row r="654" spans="1:17" x14ac:dyDescent="0.25">
      <c r="A654" s="3">
        <v>2011</v>
      </c>
      <c r="B654" s="3">
        <v>7</v>
      </c>
      <c r="C654" s="4" t="s">
        <v>52</v>
      </c>
      <c r="D654" s="4" t="s">
        <v>66</v>
      </c>
      <c r="E654" s="4" t="s">
        <v>67</v>
      </c>
      <c r="F654" s="4" t="s">
        <v>68</v>
      </c>
      <c r="G654" s="11" t="s">
        <v>21</v>
      </c>
      <c r="H654" s="5">
        <v>98936.918300000005</v>
      </c>
      <c r="I654" s="5">
        <v>38056.1</v>
      </c>
      <c r="J654" s="3" t="s">
        <v>22</v>
      </c>
      <c r="K654" s="3" t="s">
        <v>23</v>
      </c>
      <c r="L654" s="47">
        <f t="shared" si="21"/>
        <v>100226.9805504</v>
      </c>
      <c r="M654" s="63">
        <f t="shared" si="20"/>
        <v>7.4163727680000013E-2</v>
      </c>
      <c r="N654" s="7">
        <v>40644</v>
      </c>
      <c r="O654" s="6" t="b">
        <v>0</v>
      </c>
      <c r="P654" s="6" t="b">
        <v>1</v>
      </c>
      <c r="Q654" s="6" t="s">
        <v>15</v>
      </c>
    </row>
    <row r="655" spans="1:17" x14ac:dyDescent="0.25">
      <c r="A655" s="3">
        <v>2011</v>
      </c>
      <c r="B655" s="3">
        <v>7</v>
      </c>
      <c r="C655" s="4" t="s">
        <v>52</v>
      </c>
      <c r="D655" s="4" t="s">
        <v>66</v>
      </c>
      <c r="E655" s="4" t="s">
        <v>67</v>
      </c>
      <c r="F655" s="4" t="s">
        <v>72</v>
      </c>
      <c r="G655" s="11" t="s">
        <v>21</v>
      </c>
      <c r="H655" s="5">
        <v>70859.974300000002</v>
      </c>
      <c r="I655" s="5">
        <v>27257.7</v>
      </c>
      <c r="J655" s="3" t="s">
        <v>22</v>
      </c>
      <c r="K655" s="3" t="s">
        <v>23</v>
      </c>
      <c r="L655" s="47">
        <f t="shared" si="21"/>
        <v>71787.623212799997</v>
      </c>
      <c r="M655" s="63">
        <f t="shared" si="20"/>
        <v>5.3119805760000006E-2</v>
      </c>
      <c r="N655" s="7">
        <v>40644</v>
      </c>
      <c r="O655" s="6" t="b">
        <v>0</v>
      </c>
      <c r="P655" s="6" t="b">
        <v>1</v>
      </c>
      <c r="Q655" s="6" t="s">
        <v>15</v>
      </c>
    </row>
    <row r="656" spans="1:17" x14ac:dyDescent="0.25">
      <c r="A656" s="3">
        <v>2011</v>
      </c>
      <c r="B656" s="3">
        <v>7</v>
      </c>
      <c r="C656" s="4" t="s">
        <v>52</v>
      </c>
      <c r="D656" s="4" t="s">
        <v>26</v>
      </c>
      <c r="E656" s="4" t="s">
        <v>27</v>
      </c>
      <c r="F656" s="4" t="s">
        <v>28</v>
      </c>
      <c r="G656" s="11" t="s">
        <v>21</v>
      </c>
      <c r="H656" s="5">
        <v>97431.160999999993</v>
      </c>
      <c r="I656" s="5">
        <v>40932</v>
      </c>
      <c r="J656" s="3" t="s">
        <v>22</v>
      </c>
      <c r="K656" s="3" t="s">
        <v>23</v>
      </c>
      <c r="L656" s="47">
        <f t="shared" si="21"/>
        <v>107801.134848</v>
      </c>
      <c r="M656" s="63">
        <f t="shared" si="20"/>
        <v>7.9768281600000004E-2</v>
      </c>
      <c r="N656" s="7">
        <v>34700</v>
      </c>
      <c r="O656" s="6" t="b">
        <v>1</v>
      </c>
      <c r="P656" s="6" t="b">
        <v>0</v>
      </c>
      <c r="Q656" s="6" t="s">
        <v>24</v>
      </c>
    </row>
    <row r="657" spans="1:17" x14ac:dyDescent="0.25">
      <c r="A657" s="3">
        <v>2011</v>
      </c>
      <c r="B657" s="3">
        <v>7</v>
      </c>
      <c r="C657" s="4" t="s">
        <v>52</v>
      </c>
      <c r="D657" s="4" t="s">
        <v>29</v>
      </c>
      <c r="E657" s="4" t="s">
        <v>30</v>
      </c>
      <c r="F657" s="4" t="s">
        <v>33</v>
      </c>
      <c r="G657" s="11" t="s">
        <v>21</v>
      </c>
      <c r="H657" s="5">
        <v>79073</v>
      </c>
      <c r="I657" s="5">
        <v>32267.7</v>
      </c>
      <c r="J657" s="3" t="s">
        <v>22</v>
      </c>
      <c r="K657" s="3" t="s">
        <v>23</v>
      </c>
      <c r="L657" s="47">
        <f t="shared" si="21"/>
        <v>84982.279852799998</v>
      </c>
      <c r="M657" s="63">
        <f t="shared" si="20"/>
        <v>6.2883293760000014E-2</v>
      </c>
      <c r="N657" s="7">
        <v>35885</v>
      </c>
      <c r="O657" s="6" t="b">
        <v>1</v>
      </c>
      <c r="P657" s="6" t="b">
        <v>0</v>
      </c>
      <c r="Q657" s="6" t="s">
        <v>24</v>
      </c>
    </row>
    <row r="658" spans="1:17" x14ac:dyDescent="0.25">
      <c r="A658" s="3">
        <v>2011</v>
      </c>
      <c r="B658" s="3">
        <v>7</v>
      </c>
      <c r="C658" s="4" t="s">
        <v>52</v>
      </c>
      <c r="D658" s="4" t="s">
        <v>29</v>
      </c>
      <c r="E658" s="4" t="s">
        <v>30</v>
      </c>
      <c r="F658" s="4" t="s">
        <v>31</v>
      </c>
      <c r="G658" s="11" t="s">
        <v>21</v>
      </c>
      <c r="H658" s="5">
        <v>87422</v>
      </c>
      <c r="I658" s="5">
        <v>34177.800000000003</v>
      </c>
      <c r="J658" s="3" t="s">
        <v>22</v>
      </c>
      <c r="K658" s="3" t="s">
        <v>23</v>
      </c>
      <c r="L658" s="47">
        <f t="shared" si="21"/>
        <v>90012.841459200004</v>
      </c>
      <c r="M658" s="63">
        <f t="shared" si="20"/>
        <v>6.6605696640000017E-2</v>
      </c>
      <c r="N658" s="7">
        <v>35885</v>
      </c>
      <c r="O658" s="6" t="b">
        <v>1</v>
      </c>
      <c r="P658" s="6" t="b">
        <v>0</v>
      </c>
      <c r="Q658" s="6" t="s">
        <v>24</v>
      </c>
    </row>
    <row r="659" spans="1:17" x14ac:dyDescent="0.25">
      <c r="A659" s="3">
        <v>2011</v>
      </c>
      <c r="B659" s="3">
        <v>7</v>
      </c>
      <c r="C659" s="4" t="s">
        <v>52</v>
      </c>
      <c r="D659" s="4" t="s">
        <v>29</v>
      </c>
      <c r="E659" s="4" t="s">
        <v>34</v>
      </c>
      <c r="F659" s="4" t="s">
        <v>36</v>
      </c>
      <c r="G659" s="11" t="s">
        <v>21</v>
      </c>
      <c r="H659" s="5">
        <v>32655.360000000001</v>
      </c>
      <c r="I659" s="5">
        <v>15607</v>
      </c>
      <c r="J659" s="3" t="s">
        <v>22</v>
      </c>
      <c r="K659" s="3" t="s">
        <v>23</v>
      </c>
      <c r="L659" s="47">
        <f t="shared" si="21"/>
        <v>41103.594047999999</v>
      </c>
      <c r="M659" s="63">
        <f t="shared" si="20"/>
        <v>3.0414921600000002E-2</v>
      </c>
      <c r="N659" s="7">
        <v>33970</v>
      </c>
      <c r="O659" s="6" t="b">
        <v>1</v>
      </c>
      <c r="P659" s="6" t="b">
        <v>0</v>
      </c>
      <c r="Q659" s="6" t="s">
        <v>24</v>
      </c>
    </row>
    <row r="660" spans="1:17" x14ac:dyDescent="0.25">
      <c r="A660" s="3">
        <v>2011</v>
      </c>
      <c r="B660" s="3">
        <v>7</v>
      </c>
      <c r="C660" s="4" t="s">
        <v>52</v>
      </c>
      <c r="D660" s="4" t="s">
        <v>29</v>
      </c>
      <c r="E660" s="4" t="s">
        <v>34</v>
      </c>
      <c r="F660" s="4" t="s">
        <v>39</v>
      </c>
      <c r="G660" s="11" t="s">
        <v>21</v>
      </c>
      <c r="H660" s="5">
        <v>63571.364999999998</v>
      </c>
      <c r="I660" s="5">
        <v>27206.2</v>
      </c>
      <c r="J660" s="3" t="s">
        <v>22</v>
      </c>
      <c r="K660" s="3" t="s">
        <v>23</v>
      </c>
      <c r="L660" s="47">
        <f t="shared" si="21"/>
        <v>71651.989516799993</v>
      </c>
      <c r="M660" s="63">
        <f t="shared" si="20"/>
        <v>5.3019442560000012E-2</v>
      </c>
      <c r="N660" s="7">
        <v>33970</v>
      </c>
      <c r="O660" s="6" t="b">
        <v>1</v>
      </c>
      <c r="P660" s="6" t="b">
        <v>0</v>
      </c>
      <c r="Q660" s="6" t="s">
        <v>24</v>
      </c>
    </row>
    <row r="661" spans="1:17" x14ac:dyDescent="0.25">
      <c r="A661" s="3">
        <v>2011</v>
      </c>
      <c r="B661" s="3">
        <v>7</v>
      </c>
      <c r="C661" s="4" t="s">
        <v>52</v>
      </c>
      <c r="D661" s="4" t="s">
        <v>29</v>
      </c>
      <c r="E661" s="4" t="s">
        <v>34</v>
      </c>
      <c r="F661" s="4" t="s">
        <v>37</v>
      </c>
      <c r="G661" s="11" t="s">
        <v>21</v>
      </c>
      <c r="H661" s="5">
        <v>62970.559999999998</v>
      </c>
      <c r="I661" s="5">
        <v>26689.599999999999</v>
      </c>
      <c r="J661" s="3" t="s">
        <v>22</v>
      </c>
      <c r="K661" s="3" t="s">
        <v>23</v>
      </c>
      <c r="L661" s="47">
        <f t="shared" si="21"/>
        <v>70291.4386944</v>
      </c>
      <c r="M661" s="63">
        <f t="shared" si="20"/>
        <v>5.2012692480000004E-2</v>
      </c>
      <c r="N661" s="7">
        <v>33970</v>
      </c>
      <c r="O661" s="6" t="b">
        <v>1</v>
      </c>
      <c r="P661" s="6" t="b">
        <v>0</v>
      </c>
      <c r="Q661" s="6" t="s">
        <v>24</v>
      </c>
    </row>
    <row r="662" spans="1:17" x14ac:dyDescent="0.25">
      <c r="A662" s="3">
        <v>2011</v>
      </c>
      <c r="B662" s="3">
        <v>7</v>
      </c>
      <c r="C662" s="4" t="s">
        <v>52</v>
      </c>
      <c r="D662" s="4" t="s">
        <v>29</v>
      </c>
      <c r="E662" s="4" t="s">
        <v>34</v>
      </c>
      <c r="F662" s="4" t="s">
        <v>35</v>
      </c>
      <c r="G662" s="11" t="s">
        <v>21</v>
      </c>
      <c r="H662" s="5">
        <v>33047.440000000002</v>
      </c>
      <c r="I662" s="5">
        <v>14928.8</v>
      </c>
      <c r="J662" s="3" t="s">
        <v>22</v>
      </c>
      <c r="K662" s="3" t="s">
        <v>23</v>
      </c>
      <c r="L662" s="47">
        <f t="shared" si="21"/>
        <v>39317.443123199999</v>
      </c>
      <c r="M662" s="63">
        <f t="shared" si="20"/>
        <v>2.9093245440000005E-2</v>
      </c>
      <c r="N662" s="7">
        <v>33970</v>
      </c>
      <c r="O662" s="6" t="b">
        <v>1</v>
      </c>
      <c r="P662" s="6" t="b">
        <v>0</v>
      </c>
      <c r="Q662" s="6" t="s">
        <v>24</v>
      </c>
    </row>
    <row r="663" spans="1:17" x14ac:dyDescent="0.25">
      <c r="A663" s="3">
        <v>2011</v>
      </c>
      <c r="B663" s="3">
        <v>7</v>
      </c>
      <c r="C663" s="4" t="s">
        <v>52</v>
      </c>
      <c r="D663" s="4" t="s">
        <v>59</v>
      </c>
      <c r="E663" s="4" t="s">
        <v>60</v>
      </c>
      <c r="F663" s="4"/>
      <c r="G663" s="11" t="s">
        <v>21</v>
      </c>
      <c r="H663" s="5">
        <v>166812.42660000001</v>
      </c>
      <c r="I663" s="5">
        <v>63388.722108000002</v>
      </c>
      <c r="J663" s="3" t="s">
        <v>22</v>
      </c>
      <c r="K663" s="3" t="s">
        <v>42</v>
      </c>
      <c r="L663" s="47">
        <f t="shared" si="21"/>
        <v>166944.5954218437</v>
      </c>
      <c r="M663" s="63">
        <f t="shared" si="20"/>
        <v>0.12353194164407041</v>
      </c>
      <c r="N663" s="7">
        <v>40220</v>
      </c>
      <c r="O663" s="6" t="b">
        <v>1</v>
      </c>
      <c r="P663" s="6" t="b">
        <v>0</v>
      </c>
      <c r="Q663" s="6" t="s">
        <v>24</v>
      </c>
    </row>
    <row r="664" spans="1:17" x14ac:dyDescent="0.25">
      <c r="A664" s="3">
        <v>2011</v>
      </c>
      <c r="B664" s="3">
        <v>7</v>
      </c>
      <c r="C664" s="4" t="s">
        <v>52</v>
      </c>
      <c r="D664" s="4" t="s">
        <v>44</v>
      </c>
      <c r="E664" s="4" t="s">
        <v>45</v>
      </c>
      <c r="F664" s="4"/>
      <c r="G664" s="11" t="s">
        <v>21</v>
      </c>
      <c r="H664" s="5">
        <v>78735.34</v>
      </c>
      <c r="I664" s="5">
        <v>29919.429199999999</v>
      </c>
      <c r="J664" s="3" t="s">
        <v>22</v>
      </c>
      <c r="K664" s="3" t="s">
        <v>42</v>
      </c>
      <c r="L664" s="47">
        <f t="shared" si="21"/>
        <v>78797.723584588792</v>
      </c>
      <c r="M664" s="63">
        <f t="shared" si="20"/>
        <v>5.8306983624960007E-2</v>
      </c>
      <c r="N664" s="7">
        <v>25569</v>
      </c>
      <c r="O664" s="6" t="b">
        <v>1</v>
      </c>
      <c r="P664" s="6" t="b">
        <v>0</v>
      </c>
      <c r="Q664" s="6" t="s">
        <v>24</v>
      </c>
    </row>
    <row r="665" spans="1:17" x14ac:dyDescent="0.25">
      <c r="A665" s="3">
        <v>2011</v>
      </c>
      <c r="B665" s="3">
        <v>7</v>
      </c>
      <c r="C665" s="4" t="s">
        <v>52</v>
      </c>
      <c r="D665" s="4" t="s">
        <v>46</v>
      </c>
      <c r="E665" s="4" t="s">
        <v>47</v>
      </c>
      <c r="F665" s="4"/>
      <c r="G665" s="11" t="s">
        <v>21</v>
      </c>
      <c r="H665" s="5">
        <v>83702.299999999988</v>
      </c>
      <c r="I665" s="5">
        <v>30132.827999999994</v>
      </c>
      <c r="J665" s="3" t="s">
        <v>22</v>
      </c>
      <c r="K665" s="3" t="s">
        <v>42</v>
      </c>
      <c r="L665" s="47">
        <f t="shared" si="21"/>
        <v>79359.744321791979</v>
      </c>
      <c r="M665" s="63">
        <f t="shared" si="20"/>
        <v>5.8722855206399992E-2</v>
      </c>
      <c r="N665" s="7">
        <v>34700</v>
      </c>
      <c r="O665" s="6" t="b">
        <v>1</v>
      </c>
      <c r="P665" s="6" t="b">
        <v>0</v>
      </c>
      <c r="Q665" s="6" t="s">
        <v>24</v>
      </c>
    </row>
    <row r="666" spans="1:17" x14ac:dyDescent="0.25">
      <c r="A666" s="3">
        <v>2011</v>
      </c>
      <c r="B666" s="3">
        <v>7</v>
      </c>
      <c r="C666" s="4" t="s">
        <v>52</v>
      </c>
      <c r="D666" s="4" t="s">
        <v>46</v>
      </c>
      <c r="E666" s="4" t="s">
        <v>48</v>
      </c>
      <c r="F666" s="4"/>
      <c r="G666" s="11" t="s">
        <v>21</v>
      </c>
      <c r="H666" s="5">
        <v>104988.59999999999</v>
      </c>
      <c r="I666" s="5">
        <v>37795.895999999993</v>
      </c>
      <c r="J666" s="3" t="s">
        <v>22</v>
      </c>
      <c r="K666" s="3" t="s">
        <v>42</v>
      </c>
      <c r="L666" s="47">
        <f t="shared" si="21"/>
        <v>99541.690642943984</v>
      </c>
      <c r="M666" s="63">
        <f t="shared" si="20"/>
        <v>7.3656642124799998E-2</v>
      </c>
      <c r="N666" s="7">
        <v>35065</v>
      </c>
      <c r="O666" s="6" t="b">
        <v>1</v>
      </c>
      <c r="P666" s="6" t="b">
        <v>0</v>
      </c>
      <c r="Q666" s="6" t="s">
        <v>24</v>
      </c>
    </row>
    <row r="667" spans="1:17" x14ac:dyDescent="0.25">
      <c r="A667" s="3">
        <v>2011</v>
      </c>
      <c r="B667" s="3">
        <v>7</v>
      </c>
      <c r="C667" s="4" t="s">
        <v>52</v>
      </c>
      <c r="D667" s="4" t="s">
        <v>46</v>
      </c>
      <c r="E667" s="4" t="s">
        <v>58</v>
      </c>
      <c r="F667" s="4"/>
      <c r="G667" s="11" t="s">
        <v>21</v>
      </c>
      <c r="H667" s="5">
        <v>101441.626</v>
      </c>
      <c r="I667" s="5">
        <v>35504.569100000001</v>
      </c>
      <c r="J667" s="3" t="s">
        <v>22</v>
      </c>
      <c r="K667" s="3" t="s">
        <v>42</v>
      </c>
      <c r="L667" s="47">
        <f t="shared" si="21"/>
        <v>93507.105474182405</v>
      </c>
      <c r="M667" s="63">
        <f t="shared" si="20"/>
        <v>6.9191304262080006E-2</v>
      </c>
      <c r="N667" s="7">
        <v>39814</v>
      </c>
      <c r="O667" s="6" t="b">
        <v>1</v>
      </c>
      <c r="P667" s="6" t="b">
        <v>0</v>
      </c>
      <c r="Q667" s="6" t="s">
        <v>24</v>
      </c>
    </row>
    <row r="668" spans="1:17" x14ac:dyDescent="0.25">
      <c r="A668" s="3">
        <v>2011</v>
      </c>
      <c r="B668" s="3">
        <v>7</v>
      </c>
      <c r="C668" s="4" t="s">
        <v>52</v>
      </c>
      <c r="D668" s="4" t="s">
        <v>46</v>
      </c>
      <c r="E668" s="4" t="s">
        <v>61</v>
      </c>
      <c r="F668" s="4"/>
      <c r="G668" s="11" t="s">
        <v>21</v>
      </c>
      <c r="H668" s="5">
        <v>102772.8</v>
      </c>
      <c r="I668" s="5">
        <v>35970.479999999996</v>
      </c>
      <c r="J668" s="3" t="s">
        <v>22</v>
      </c>
      <c r="K668" s="3" t="s">
        <v>42</v>
      </c>
      <c r="L668" s="47">
        <f t="shared" si="21"/>
        <v>94734.158238719989</v>
      </c>
      <c r="M668" s="63">
        <f t="shared" si="20"/>
        <v>7.0099271423999993E-2</v>
      </c>
      <c r="N668" s="7">
        <v>40179</v>
      </c>
      <c r="O668" s="6" t="b">
        <v>1</v>
      </c>
      <c r="P668" s="6" t="b">
        <v>0</v>
      </c>
      <c r="Q668" s="6" t="s">
        <v>24</v>
      </c>
    </row>
    <row r="669" spans="1:17" x14ac:dyDescent="0.25">
      <c r="A669" s="3">
        <v>2011</v>
      </c>
      <c r="B669" s="3">
        <v>7</v>
      </c>
      <c r="C669" s="4" t="s">
        <v>52</v>
      </c>
      <c r="D669" s="4" t="s">
        <v>69</v>
      </c>
      <c r="E669" s="4" t="s">
        <v>70</v>
      </c>
      <c r="F669" s="4" t="s">
        <v>71</v>
      </c>
      <c r="G669" s="11" t="s">
        <v>21</v>
      </c>
      <c r="H669" s="5">
        <v>68893</v>
      </c>
      <c r="I669" s="5">
        <v>24235.7</v>
      </c>
      <c r="J669" s="3" t="s">
        <v>22</v>
      </c>
      <c r="K669" s="3" t="s">
        <v>23</v>
      </c>
      <c r="L669" s="47">
        <f t="shared" si="21"/>
        <v>63828.690604800002</v>
      </c>
      <c r="M669" s="63">
        <f t="shared" si="20"/>
        <v>4.7230532160000012E-2</v>
      </c>
      <c r="N669" s="7">
        <v>40760</v>
      </c>
      <c r="O669" s="6" t="b">
        <v>0</v>
      </c>
      <c r="P669" s="6" t="b">
        <v>0</v>
      </c>
      <c r="Q669" s="6" t="s">
        <v>65</v>
      </c>
    </row>
    <row r="670" spans="1:17" x14ac:dyDescent="0.25">
      <c r="A670" s="3">
        <v>2011</v>
      </c>
      <c r="B670" s="3">
        <v>8</v>
      </c>
      <c r="C670" s="4" t="s">
        <v>53</v>
      </c>
      <c r="D670" s="4" t="s">
        <v>18</v>
      </c>
      <c r="E670" s="4" t="s">
        <v>19</v>
      </c>
      <c r="F670" s="4" t="s">
        <v>25</v>
      </c>
      <c r="G670" s="11" t="s">
        <v>21</v>
      </c>
      <c r="H670" s="5">
        <v>99322.299799999993</v>
      </c>
      <c r="I670" s="5">
        <v>37235.300000000003</v>
      </c>
      <c r="J670" s="3" t="s">
        <v>22</v>
      </c>
      <c r="K670" s="3" t="s">
        <v>23</v>
      </c>
      <c r="L670" s="47">
        <f t="shared" si="21"/>
        <v>98065.269139199998</v>
      </c>
      <c r="M670" s="63">
        <f t="shared" si="20"/>
        <v>7.2564152640000004E-2</v>
      </c>
      <c r="N670" s="7">
        <v>35527</v>
      </c>
      <c r="O670" s="6" t="b">
        <v>1</v>
      </c>
      <c r="P670" s="6" t="b">
        <v>0</v>
      </c>
      <c r="Q670" s="6" t="s">
        <v>24</v>
      </c>
    </row>
    <row r="671" spans="1:17" x14ac:dyDescent="0.25">
      <c r="A671" s="3">
        <v>2011</v>
      </c>
      <c r="B671" s="3">
        <v>8</v>
      </c>
      <c r="C671" s="4" t="s">
        <v>53</v>
      </c>
      <c r="D671" s="4" t="s">
        <v>18</v>
      </c>
      <c r="E671" s="4" t="s">
        <v>19</v>
      </c>
      <c r="F671" s="4" t="s">
        <v>20</v>
      </c>
      <c r="G671" s="11" t="s">
        <v>21</v>
      </c>
      <c r="H671" s="5">
        <v>100555.3711</v>
      </c>
      <c r="I671" s="5">
        <v>37326.400000000001</v>
      </c>
      <c r="J671" s="3" t="s">
        <v>22</v>
      </c>
      <c r="K671" s="3" t="s">
        <v>23</v>
      </c>
      <c r="L671" s="47">
        <f t="shared" si="21"/>
        <v>98305.195929599999</v>
      </c>
      <c r="M671" s="63">
        <f t="shared" si="20"/>
        <v>7.2741688320000011E-2</v>
      </c>
      <c r="N671" s="7">
        <v>35527</v>
      </c>
      <c r="O671" s="6" t="b">
        <v>1</v>
      </c>
      <c r="P671" s="6" t="b">
        <v>0</v>
      </c>
      <c r="Q671" s="6" t="s">
        <v>24</v>
      </c>
    </row>
    <row r="672" spans="1:17" x14ac:dyDescent="0.25">
      <c r="A672" s="3">
        <v>2011</v>
      </c>
      <c r="B672" s="3">
        <v>8</v>
      </c>
      <c r="C672" s="4" t="s">
        <v>53</v>
      </c>
      <c r="D672" s="4" t="s">
        <v>18</v>
      </c>
      <c r="E672" s="4" t="s">
        <v>41</v>
      </c>
      <c r="F672" s="4"/>
      <c r="G672" s="11" t="s">
        <v>21</v>
      </c>
      <c r="H672" s="5">
        <v>76680.134999999995</v>
      </c>
      <c r="I672" s="5">
        <v>31822.256024999995</v>
      </c>
      <c r="J672" s="3" t="s">
        <v>22</v>
      </c>
      <c r="K672" s="3" t="s">
        <v>42</v>
      </c>
      <c r="L672" s="47">
        <f t="shared" si="21"/>
        <v>83809.130091825573</v>
      </c>
      <c r="M672" s="63">
        <f t="shared" si="20"/>
        <v>6.2015212541519996E-2</v>
      </c>
      <c r="N672" s="7">
        <v>23377</v>
      </c>
      <c r="O672" s="6" t="b">
        <v>1</v>
      </c>
      <c r="P672" s="6" t="b">
        <v>0</v>
      </c>
      <c r="Q672" s="6" t="s">
        <v>24</v>
      </c>
    </row>
    <row r="673" spans="1:17" x14ac:dyDescent="0.25">
      <c r="A673" s="3">
        <v>2011</v>
      </c>
      <c r="B673" s="3">
        <v>8</v>
      </c>
      <c r="C673" s="4" t="s">
        <v>53</v>
      </c>
      <c r="D673" s="4" t="s">
        <v>18</v>
      </c>
      <c r="E673" s="4" t="s">
        <v>43</v>
      </c>
      <c r="F673" s="4"/>
      <c r="G673" s="11" t="s">
        <v>21</v>
      </c>
      <c r="H673" s="5">
        <v>146123.772</v>
      </c>
      <c r="I673" s="5">
        <v>58011.137483999999</v>
      </c>
      <c r="J673" s="3" t="s">
        <v>22</v>
      </c>
      <c r="K673" s="3" t="s">
        <v>42</v>
      </c>
      <c r="L673" s="47">
        <f t="shared" si="21"/>
        <v>152781.84439066137</v>
      </c>
      <c r="M673" s="63">
        <f t="shared" si="20"/>
        <v>0.11305210472881921</v>
      </c>
      <c r="N673" s="7">
        <v>28126</v>
      </c>
      <c r="O673" s="6" t="b">
        <v>1</v>
      </c>
      <c r="P673" s="6" t="b">
        <v>0</v>
      </c>
      <c r="Q673" s="6" t="s">
        <v>24</v>
      </c>
    </row>
    <row r="674" spans="1:17" x14ac:dyDescent="0.25">
      <c r="A674" s="3">
        <v>2011</v>
      </c>
      <c r="B674" s="3">
        <v>8</v>
      </c>
      <c r="C674" s="4" t="s">
        <v>53</v>
      </c>
      <c r="D674" s="4" t="s">
        <v>62</v>
      </c>
      <c r="E674" s="4" t="s">
        <v>63</v>
      </c>
      <c r="F674" s="4" t="s">
        <v>64</v>
      </c>
      <c r="G674" s="11" t="s">
        <v>21</v>
      </c>
      <c r="H674" s="5">
        <v>99213</v>
      </c>
      <c r="I674" s="5">
        <v>35836.400000000001</v>
      </c>
      <c r="J674" s="3" t="s">
        <v>22</v>
      </c>
      <c r="K674" s="3" t="s">
        <v>23</v>
      </c>
      <c r="L674" s="47">
        <f t="shared" si="21"/>
        <v>94381.036569599994</v>
      </c>
      <c r="M674" s="63">
        <f t="shared" si="20"/>
        <v>6.9837976320000009E-2</v>
      </c>
      <c r="N674" s="7">
        <v>40739</v>
      </c>
      <c r="O674" s="6" t="b">
        <v>0</v>
      </c>
      <c r="P674" s="6" t="b">
        <v>0</v>
      </c>
      <c r="Q674" s="6" t="s">
        <v>65</v>
      </c>
    </row>
    <row r="675" spans="1:17" x14ac:dyDescent="0.25">
      <c r="A675" s="3">
        <v>2011</v>
      </c>
      <c r="B675" s="3">
        <v>8</v>
      </c>
      <c r="C675" s="4" t="s">
        <v>53</v>
      </c>
      <c r="D675" s="4" t="s">
        <v>66</v>
      </c>
      <c r="E675" s="4" t="s">
        <v>67</v>
      </c>
      <c r="F675" s="4" t="s">
        <v>68</v>
      </c>
      <c r="G675" s="11" t="s">
        <v>21</v>
      </c>
      <c r="H675" s="5">
        <v>128385.09880000001</v>
      </c>
      <c r="I675" s="5">
        <v>49400.3</v>
      </c>
      <c r="J675" s="3" t="s">
        <v>22</v>
      </c>
      <c r="K675" s="3" t="s">
        <v>23</v>
      </c>
      <c r="L675" s="47">
        <f t="shared" si="21"/>
        <v>130103.7916992</v>
      </c>
      <c r="M675" s="63">
        <f t="shared" si="20"/>
        <v>9.6271304640000013E-2</v>
      </c>
      <c r="N675" s="7">
        <v>40644</v>
      </c>
      <c r="O675" s="6" t="b">
        <v>0</v>
      </c>
      <c r="P675" s="6" t="b">
        <v>1</v>
      </c>
      <c r="Q675" s="6" t="s">
        <v>15</v>
      </c>
    </row>
    <row r="676" spans="1:17" x14ac:dyDescent="0.25">
      <c r="A676" s="3">
        <v>2011</v>
      </c>
      <c r="B676" s="3">
        <v>8</v>
      </c>
      <c r="C676" s="4" t="s">
        <v>53</v>
      </c>
      <c r="D676" s="4" t="s">
        <v>66</v>
      </c>
      <c r="E676" s="4" t="s">
        <v>67</v>
      </c>
      <c r="F676" s="4" t="s">
        <v>72</v>
      </c>
      <c r="G676" s="11" t="s">
        <v>21</v>
      </c>
      <c r="H676" s="5">
        <v>23334.353999999999</v>
      </c>
      <c r="I676" s="5">
        <v>9048.7999999999993</v>
      </c>
      <c r="J676" s="3" t="s">
        <v>22</v>
      </c>
      <c r="K676" s="3" t="s">
        <v>23</v>
      </c>
      <c r="L676" s="47">
        <f t="shared" si="21"/>
        <v>23831.498803199996</v>
      </c>
      <c r="M676" s="63">
        <f t="shared" si="20"/>
        <v>1.7634301440000003E-2</v>
      </c>
      <c r="N676" s="7">
        <v>40644</v>
      </c>
      <c r="O676" s="6" t="b">
        <v>0</v>
      </c>
      <c r="P676" s="6" t="b">
        <v>1</v>
      </c>
      <c r="Q676" s="6" t="s">
        <v>15</v>
      </c>
    </row>
    <row r="677" spans="1:17" x14ac:dyDescent="0.25">
      <c r="A677" s="3">
        <v>2011</v>
      </c>
      <c r="B677" s="3">
        <v>8</v>
      </c>
      <c r="C677" s="4" t="s">
        <v>53</v>
      </c>
      <c r="D677" s="4" t="s">
        <v>26</v>
      </c>
      <c r="E677" s="4" t="s">
        <v>27</v>
      </c>
      <c r="F677" s="4" t="s">
        <v>28</v>
      </c>
      <c r="G677" s="11" t="s">
        <v>21</v>
      </c>
      <c r="H677" s="5">
        <v>83152.521999999997</v>
      </c>
      <c r="I677" s="5">
        <v>35130.199999999997</v>
      </c>
      <c r="J677" s="3" t="s">
        <v>22</v>
      </c>
      <c r="K677" s="3" t="s">
        <v>23</v>
      </c>
      <c r="L677" s="47">
        <f t="shared" si="21"/>
        <v>92521.143052799976</v>
      </c>
      <c r="M677" s="63">
        <f t="shared" si="20"/>
        <v>6.8461733760000004E-2</v>
      </c>
      <c r="N677" s="7">
        <v>34700</v>
      </c>
      <c r="O677" s="6" t="b">
        <v>1</v>
      </c>
      <c r="P677" s="6" t="b">
        <v>0</v>
      </c>
      <c r="Q677" s="6" t="s">
        <v>24</v>
      </c>
    </row>
    <row r="678" spans="1:17" x14ac:dyDescent="0.25">
      <c r="A678" s="3">
        <v>2011</v>
      </c>
      <c r="B678" s="3">
        <v>8</v>
      </c>
      <c r="C678" s="4" t="s">
        <v>53</v>
      </c>
      <c r="D678" s="4" t="s">
        <v>29</v>
      </c>
      <c r="E678" s="4" t="s">
        <v>30</v>
      </c>
      <c r="F678" s="4" t="s">
        <v>33</v>
      </c>
      <c r="G678" s="11" t="s">
        <v>21</v>
      </c>
      <c r="H678" s="5">
        <v>90930</v>
      </c>
      <c r="I678" s="5">
        <v>37010.1</v>
      </c>
      <c r="J678" s="3" t="s">
        <v>22</v>
      </c>
      <c r="K678" s="3" t="s">
        <v>23</v>
      </c>
      <c r="L678" s="47">
        <f t="shared" si="21"/>
        <v>97472.168006399981</v>
      </c>
      <c r="M678" s="63">
        <f t="shared" si="20"/>
        <v>7.2125282880000002E-2</v>
      </c>
      <c r="N678" s="7">
        <v>35885</v>
      </c>
      <c r="O678" s="6" t="b">
        <v>1</v>
      </c>
      <c r="P678" s="6" t="b">
        <v>0</v>
      </c>
      <c r="Q678" s="6" t="s">
        <v>24</v>
      </c>
    </row>
    <row r="679" spans="1:17" x14ac:dyDescent="0.25">
      <c r="A679" s="3">
        <v>2011</v>
      </c>
      <c r="B679" s="3">
        <v>8</v>
      </c>
      <c r="C679" s="4" t="s">
        <v>53</v>
      </c>
      <c r="D679" s="4" t="s">
        <v>29</v>
      </c>
      <c r="E679" s="4" t="s">
        <v>30</v>
      </c>
      <c r="F679" s="4" t="s">
        <v>31</v>
      </c>
      <c r="G679" s="11" t="s">
        <v>21</v>
      </c>
      <c r="H679" s="5">
        <v>101699</v>
      </c>
      <c r="I679" s="5">
        <v>39682.1</v>
      </c>
      <c r="J679" s="3" t="s">
        <v>22</v>
      </c>
      <c r="K679" s="3" t="s">
        <v>23</v>
      </c>
      <c r="L679" s="47">
        <f t="shared" si="21"/>
        <v>104509.31821439999</v>
      </c>
      <c r="M679" s="63">
        <f t="shared" si="20"/>
        <v>7.7332476479999995E-2</v>
      </c>
      <c r="N679" s="7">
        <v>35885</v>
      </c>
      <c r="O679" s="6" t="b">
        <v>1</v>
      </c>
      <c r="P679" s="6" t="b">
        <v>0</v>
      </c>
      <c r="Q679" s="6" t="s">
        <v>24</v>
      </c>
    </row>
    <row r="680" spans="1:17" x14ac:dyDescent="0.25">
      <c r="A680" s="3">
        <v>2011</v>
      </c>
      <c r="B680" s="3">
        <v>8</v>
      </c>
      <c r="C680" s="4" t="s">
        <v>53</v>
      </c>
      <c r="D680" s="4" t="s">
        <v>29</v>
      </c>
      <c r="E680" s="4" t="s">
        <v>34</v>
      </c>
      <c r="F680" s="4" t="s">
        <v>39</v>
      </c>
      <c r="G680" s="11" t="s">
        <v>21</v>
      </c>
      <c r="H680" s="5">
        <v>67755.740999999995</v>
      </c>
      <c r="I680" s="5">
        <v>28970.7</v>
      </c>
      <c r="J680" s="3" t="s">
        <v>22</v>
      </c>
      <c r="K680" s="3" t="s">
        <v>23</v>
      </c>
      <c r="L680" s="47">
        <f t="shared" si="21"/>
        <v>76299.089644799998</v>
      </c>
      <c r="M680" s="63">
        <f t="shared" si="20"/>
        <v>5.645810016000001E-2</v>
      </c>
      <c r="N680" s="7">
        <v>33970</v>
      </c>
      <c r="O680" s="6" t="b">
        <v>1</v>
      </c>
      <c r="P680" s="6" t="b">
        <v>0</v>
      </c>
      <c r="Q680" s="6" t="s">
        <v>24</v>
      </c>
    </row>
    <row r="681" spans="1:17" x14ac:dyDescent="0.25">
      <c r="A681" s="3">
        <v>2011</v>
      </c>
      <c r="B681" s="3">
        <v>8</v>
      </c>
      <c r="C681" s="4" t="s">
        <v>53</v>
      </c>
      <c r="D681" s="4" t="s">
        <v>29</v>
      </c>
      <c r="E681" s="4" t="s">
        <v>34</v>
      </c>
      <c r="F681" s="4" t="s">
        <v>37</v>
      </c>
      <c r="G681" s="11" t="s">
        <v>21</v>
      </c>
      <c r="H681" s="5">
        <v>57755.459000000003</v>
      </c>
      <c r="I681" s="5">
        <v>24369.1</v>
      </c>
      <c r="J681" s="3" t="s">
        <v>22</v>
      </c>
      <c r="K681" s="3" t="s">
        <v>23</v>
      </c>
      <c r="L681" s="47">
        <f t="shared" si="21"/>
        <v>64180.021382399995</v>
      </c>
      <c r="M681" s="63">
        <f t="shared" si="20"/>
        <v>4.7490502080000004E-2</v>
      </c>
      <c r="N681" s="7">
        <v>33970</v>
      </c>
      <c r="O681" s="6" t="b">
        <v>1</v>
      </c>
      <c r="P681" s="6" t="b">
        <v>0</v>
      </c>
      <c r="Q681" s="6" t="s">
        <v>24</v>
      </c>
    </row>
    <row r="682" spans="1:17" x14ac:dyDescent="0.25">
      <c r="A682" s="3">
        <v>2011</v>
      </c>
      <c r="B682" s="3">
        <v>8</v>
      </c>
      <c r="C682" s="4" t="s">
        <v>53</v>
      </c>
      <c r="D682" s="4" t="s">
        <v>29</v>
      </c>
      <c r="E682" s="4" t="s">
        <v>34</v>
      </c>
      <c r="F682" s="4" t="s">
        <v>36</v>
      </c>
      <c r="G682" s="11" t="s">
        <v>21</v>
      </c>
      <c r="H682" s="5">
        <v>22451.466</v>
      </c>
      <c r="I682" s="5">
        <v>10729.6</v>
      </c>
      <c r="J682" s="3" t="s">
        <v>22</v>
      </c>
      <c r="K682" s="3" t="s">
        <v>23</v>
      </c>
      <c r="L682" s="47">
        <f t="shared" si="21"/>
        <v>28258.161254399998</v>
      </c>
      <c r="M682" s="63">
        <f t="shared" si="20"/>
        <v>2.0909844480000002E-2</v>
      </c>
      <c r="N682" s="7">
        <v>33970</v>
      </c>
      <c r="O682" s="6" t="b">
        <v>1</v>
      </c>
      <c r="P682" s="6" t="b">
        <v>0</v>
      </c>
      <c r="Q682" s="6" t="s">
        <v>24</v>
      </c>
    </row>
    <row r="683" spans="1:17" x14ac:dyDescent="0.25">
      <c r="A683" s="3">
        <v>2011</v>
      </c>
      <c r="B683" s="3">
        <v>8</v>
      </c>
      <c r="C683" s="4" t="s">
        <v>53</v>
      </c>
      <c r="D683" s="4" t="s">
        <v>59</v>
      </c>
      <c r="E683" s="4" t="s">
        <v>60</v>
      </c>
      <c r="F683" s="4"/>
      <c r="G683" s="11" t="s">
        <v>21</v>
      </c>
      <c r="H683" s="5">
        <v>154075.55100000001</v>
      </c>
      <c r="I683" s="5">
        <v>58548.70938</v>
      </c>
      <c r="J683" s="3" t="s">
        <v>22</v>
      </c>
      <c r="K683" s="3" t="s">
        <v>42</v>
      </c>
      <c r="L683" s="47">
        <f t="shared" si="21"/>
        <v>154197.62814056833</v>
      </c>
      <c r="M683" s="63">
        <f t="shared" si="20"/>
        <v>0.11409972483974401</v>
      </c>
      <c r="N683" s="7">
        <v>40220</v>
      </c>
      <c r="O683" s="6" t="b">
        <v>1</v>
      </c>
      <c r="P683" s="6" t="b">
        <v>0</v>
      </c>
      <c r="Q683" s="6" t="s">
        <v>24</v>
      </c>
    </row>
    <row r="684" spans="1:17" x14ac:dyDescent="0.25">
      <c r="A684" s="3">
        <v>2011</v>
      </c>
      <c r="B684" s="3">
        <v>8</v>
      </c>
      <c r="C684" s="4" t="s">
        <v>53</v>
      </c>
      <c r="D684" s="4" t="s">
        <v>44</v>
      </c>
      <c r="E684" s="4" t="s">
        <v>45</v>
      </c>
      <c r="F684" s="4"/>
      <c r="G684" s="11" t="s">
        <v>21</v>
      </c>
      <c r="H684" s="5">
        <v>29630.679999999997</v>
      </c>
      <c r="I684" s="5">
        <v>11259.658399999998</v>
      </c>
      <c r="J684" s="3" t="s">
        <v>22</v>
      </c>
      <c r="K684" s="3" t="s">
        <v>42</v>
      </c>
      <c r="L684" s="47">
        <f t="shared" si="21"/>
        <v>29654.156980377596</v>
      </c>
      <c r="M684" s="63">
        <f t="shared" si="20"/>
        <v>2.1942822289919998E-2</v>
      </c>
      <c r="N684" s="7">
        <v>25569</v>
      </c>
      <c r="O684" s="6" t="b">
        <v>1</v>
      </c>
      <c r="P684" s="6" t="b">
        <v>0</v>
      </c>
      <c r="Q684" s="6" t="s">
        <v>24</v>
      </c>
    </row>
    <row r="685" spans="1:17" x14ac:dyDescent="0.25">
      <c r="A685" s="3">
        <v>2011</v>
      </c>
      <c r="B685" s="3">
        <v>8</v>
      </c>
      <c r="C685" s="4" t="s">
        <v>53</v>
      </c>
      <c r="D685" s="4" t="s">
        <v>46</v>
      </c>
      <c r="E685" s="4" t="s">
        <v>47</v>
      </c>
      <c r="F685" s="4"/>
      <c r="G685" s="11" t="s">
        <v>21</v>
      </c>
      <c r="H685" s="5">
        <v>100321.5</v>
      </c>
      <c r="I685" s="5">
        <v>36115.74</v>
      </c>
      <c r="J685" s="3" t="s">
        <v>22</v>
      </c>
      <c r="K685" s="3" t="s">
        <v>42</v>
      </c>
      <c r="L685" s="47">
        <f t="shared" si="21"/>
        <v>95116.724271359984</v>
      </c>
      <c r="M685" s="63">
        <f t="shared" si="20"/>
        <v>7.0382354112000001E-2</v>
      </c>
      <c r="N685" s="7">
        <v>34700</v>
      </c>
      <c r="O685" s="6" t="b">
        <v>1</v>
      </c>
      <c r="P685" s="6" t="b">
        <v>0</v>
      </c>
      <c r="Q685" s="6" t="s">
        <v>24</v>
      </c>
    </row>
    <row r="686" spans="1:17" x14ac:dyDescent="0.25">
      <c r="A686" s="3">
        <v>2011</v>
      </c>
      <c r="B686" s="3">
        <v>8</v>
      </c>
      <c r="C686" s="4" t="s">
        <v>53</v>
      </c>
      <c r="D686" s="4" t="s">
        <v>46</v>
      </c>
      <c r="E686" s="4" t="s">
        <v>48</v>
      </c>
      <c r="F686" s="4"/>
      <c r="G686" s="11" t="s">
        <v>21</v>
      </c>
      <c r="H686" s="5">
        <v>98473.459999999992</v>
      </c>
      <c r="I686" s="5">
        <v>35450.445599999999</v>
      </c>
      <c r="J686" s="3" t="s">
        <v>22</v>
      </c>
      <c r="K686" s="3" t="s">
        <v>42</v>
      </c>
      <c r="L686" s="47">
        <f t="shared" si="21"/>
        <v>93364.562360678392</v>
      </c>
      <c r="M686" s="63">
        <f t="shared" si="20"/>
        <v>6.9085828385280004E-2</v>
      </c>
      <c r="N686" s="7">
        <v>35065</v>
      </c>
      <c r="O686" s="6" t="b">
        <v>1</v>
      </c>
      <c r="P686" s="6" t="b">
        <v>0</v>
      </c>
      <c r="Q686" s="6" t="s">
        <v>24</v>
      </c>
    </row>
    <row r="687" spans="1:17" x14ac:dyDescent="0.25">
      <c r="A687" s="3">
        <v>2011</v>
      </c>
      <c r="B687" s="3">
        <v>8</v>
      </c>
      <c r="C687" s="4" t="s">
        <v>53</v>
      </c>
      <c r="D687" s="4" t="s">
        <v>46</v>
      </c>
      <c r="E687" s="4" t="s">
        <v>58</v>
      </c>
      <c r="F687" s="4"/>
      <c r="G687" s="11" t="s">
        <v>21</v>
      </c>
      <c r="H687" s="5">
        <v>102081.144</v>
      </c>
      <c r="I687" s="5">
        <v>35728.400399999999</v>
      </c>
      <c r="J687" s="3" t="s">
        <v>22</v>
      </c>
      <c r="K687" s="3" t="s">
        <v>42</v>
      </c>
      <c r="L687" s="47">
        <f t="shared" si="21"/>
        <v>94096.601911065591</v>
      </c>
      <c r="M687" s="63">
        <f t="shared" si="20"/>
        <v>6.9627506699520003E-2</v>
      </c>
      <c r="N687" s="7">
        <v>39814</v>
      </c>
      <c r="O687" s="6" t="b">
        <v>1</v>
      </c>
      <c r="P687" s="6" t="b">
        <v>0</v>
      </c>
      <c r="Q687" s="6" t="s">
        <v>24</v>
      </c>
    </row>
    <row r="688" spans="1:17" x14ac:dyDescent="0.25">
      <c r="A688" s="3">
        <v>2011</v>
      </c>
      <c r="B688" s="3">
        <v>8</v>
      </c>
      <c r="C688" s="4" t="s">
        <v>53</v>
      </c>
      <c r="D688" s="4" t="s">
        <v>46</v>
      </c>
      <c r="E688" s="4" t="s">
        <v>61</v>
      </c>
      <c r="F688" s="4"/>
      <c r="G688" s="11" t="s">
        <v>21</v>
      </c>
      <c r="H688" s="5">
        <v>103353.09300000001</v>
      </c>
      <c r="I688" s="5">
        <v>36173.582549999999</v>
      </c>
      <c r="J688" s="3" t="s">
        <v>22</v>
      </c>
      <c r="K688" s="3" t="s">
        <v>42</v>
      </c>
      <c r="L688" s="47">
        <f t="shared" si="21"/>
        <v>95269.062112963191</v>
      </c>
      <c r="M688" s="63">
        <f t="shared" si="20"/>
        <v>7.0495077673440001E-2</v>
      </c>
      <c r="N688" s="7">
        <v>40179</v>
      </c>
      <c r="O688" s="6" t="b">
        <v>1</v>
      </c>
      <c r="P688" s="6" t="b">
        <v>0</v>
      </c>
      <c r="Q688" s="6" t="s">
        <v>24</v>
      </c>
    </row>
    <row r="689" spans="1:17" x14ac:dyDescent="0.25">
      <c r="A689" s="3">
        <v>2011</v>
      </c>
      <c r="B689" s="3">
        <v>8</v>
      </c>
      <c r="C689" s="4" t="s">
        <v>53</v>
      </c>
      <c r="D689" s="4" t="s">
        <v>69</v>
      </c>
      <c r="E689" s="4" t="s">
        <v>70</v>
      </c>
      <c r="F689" s="4" t="s">
        <v>71</v>
      </c>
      <c r="G689" s="11" t="s">
        <v>21</v>
      </c>
      <c r="H689" s="5">
        <v>106516</v>
      </c>
      <c r="I689" s="5">
        <v>37389.5</v>
      </c>
      <c r="J689" s="3" t="s">
        <v>22</v>
      </c>
      <c r="K689" s="3" t="s">
        <v>23</v>
      </c>
      <c r="L689" s="47">
        <f t="shared" si="21"/>
        <v>98471.380128000004</v>
      </c>
      <c r="M689" s="63">
        <f t="shared" si="20"/>
        <v>7.2864657600000021E-2</v>
      </c>
      <c r="N689" s="7">
        <v>40760</v>
      </c>
      <c r="O689" s="6" t="b">
        <v>0</v>
      </c>
      <c r="P689" s="6" t="b">
        <v>0</v>
      </c>
      <c r="Q689" s="6" t="s">
        <v>65</v>
      </c>
    </row>
    <row r="690" spans="1:17" x14ac:dyDescent="0.25">
      <c r="A690" s="3">
        <v>2011</v>
      </c>
      <c r="B690" s="3">
        <v>9</v>
      </c>
      <c r="C690" s="4" t="s">
        <v>54</v>
      </c>
      <c r="D690" s="4" t="s">
        <v>18</v>
      </c>
      <c r="E690" s="4" t="s">
        <v>19</v>
      </c>
      <c r="F690" s="4" t="s">
        <v>25</v>
      </c>
      <c r="G690" s="11" t="s">
        <v>21</v>
      </c>
      <c r="H690" s="5">
        <v>95409.377999999997</v>
      </c>
      <c r="I690" s="5">
        <v>35794.1</v>
      </c>
      <c r="J690" s="3" t="s">
        <v>22</v>
      </c>
      <c r="K690" s="3" t="s">
        <v>23</v>
      </c>
      <c r="L690" s="47">
        <f t="shared" si="21"/>
        <v>94269.632582399994</v>
      </c>
      <c r="M690" s="63">
        <f t="shared" si="20"/>
        <v>6.975554208000001E-2</v>
      </c>
      <c r="N690" s="7">
        <v>35527</v>
      </c>
      <c r="O690" s="6" t="b">
        <v>1</v>
      </c>
      <c r="P690" s="6" t="b">
        <v>0</v>
      </c>
      <c r="Q690" s="6" t="s">
        <v>24</v>
      </c>
    </row>
    <row r="691" spans="1:17" x14ac:dyDescent="0.25">
      <c r="A691" s="3">
        <v>2011</v>
      </c>
      <c r="B691" s="3">
        <v>9</v>
      </c>
      <c r="C691" s="4" t="s">
        <v>54</v>
      </c>
      <c r="D691" s="4" t="s">
        <v>18</v>
      </c>
      <c r="E691" s="4" t="s">
        <v>19</v>
      </c>
      <c r="F691" s="4" t="s">
        <v>20</v>
      </c>
      <c r="G691" s="11" t="s">
        <v>21</v>
      </c>
      <c r="H691" s="5">
        <v>97166.628899999996</v>
      </c>
      <c r="I691" s="5">
        <v>36072.199999999997</v>
      </c>
      <c r="J691" s="3" t="s">
        <v>22</v>
      </c>
      <c r="K691" s="3" t="s">
        <v>23</v>
      </c>
      <c r="L691" s="47">
        <f t="shared" si="21"/>
        <v>95002.054540799989</v>
      </c>
      <c r="M691" s="63">
        <f t="shared" si="20"/>
        <v>7.0297503359999999E-2</v>
      </c>
      <c r="N691" s="7">
        <v>35527</v>
      </c>
      <c r="O691" s="6" t="b">
        <v>1</v>
      </c>
      <c r="P691" s="6" t="b">
        <v>0</v>
      </c>
      <c r="Q691" s="6" t="s">
        <v>24</v>
      </c>
    </row>
    <row r="692" spans="1:17" x14ac:dyDescent="0.25">
      <c r="A692" s="3">
        <v>2011</v>
      </c>
      <c r="B692" s="3">
        <v>9</v>
      </c>
      <c r="C692" s="4" t="s">
        <v>54</v>
      </c>
      <c r="D692" s="4" t="s">
        <v>18</v>
      </c>
      <c r="E692" s="4" t="s">
        <v>41</v>
      </c>
      <c r="F692" s="4"/>
      <c r="G692" s="11" t="s">
        <v>21</v>
      </c>
      <c r="H692" s="5">
        <v>71627.22</v>
      </c>
      <c r="I692" s="5">
        <v>29725.296299999998</v>
      </c>
      <c r="J692" s="3" t="s">
        <v>22</v>
      </c>
      <c r="K692" s="3" t="s">
        <v>42</v>
      </c>
      <c r="L692" s="47">
        <f t="shared" si="21"/>
        <v>78286.442754643183</v>
      </c>
      <c r="M692" s="63">
        <f t="shared" si="20"/>
        <v>5.7928657429439999E-2</v>
      </c>
      <c r="N692" s="7">
        <v>23377</v>
      </c>
      <c r="O692" s="6" t="b">
        <v>1</v>
      </c>
      <c r="P692" s="6" t="b">
        <v>0</v>
      </c>
      <c r="Q692" s="6" t="s">
        <v>24</v>
      </c>
    </row>
    <row r="693" spans="1:17" x14ac:dyDescent="0.25">
      <c r="A693" s="3">
        <v>2011</v>
      </c>
      <c r="B693" s="3">
        <v>9</v>
      </c>
      <c r="C693" s="4" t="s">
        <v>54</v>
      </c>
      <c r="D693" s="4" t="s">
        <v>18</v>
      </c>
      <c r="E693" s="4" t="s">
        <v>43</v>
      </c>
      <c r="F693" s="4"/>
      <c r="G693" s="11" t="s">
        <v>21</v>
      </c>
      <c r="H693" s="5">
        <v>130052.32799999999</v>
      </c>
      <c r="I693" s="5">
        <v>51630.774215999998</v>
      </c>
      <c r="J693" s="3" t="s">
        <v>22</v>
      </c>
      <c r="K693" s="3" t="s">
        <v>42</v>
      </c>
      <c r="L693" s="47">
        <f t="shared" si="21"/>
        <v>135978.1113448074</v>
      </c>
      <c r="M693" s="63">
        <f t="shared" si="20"/>
        <v>0.1006180527921408</v>
      </c>
      <c r="N693" s="7">
        <v>28126</v>
      </c>
      <c r="O693" s="6" t="b">
        <v>1</v>
      </c>
      <c r="P693" s="6" t="b">
        <v>0</v>
      </c>
      <c r="Q693" s="6" t="s">
        <v>24</v>
      </c>
    </row>
    <row r="694" spans="1:17" x14ac:dyDescent="0.25">
      <c r="A694" s="3">
        <v>2011</v>
      </c>
      <c r="B694" s="3">
        <v>9</v>
      </c>
      <c r="C694" s="4" t="s">
        <v>54</v>
      </c>
      <c r="D694" s="4" t="s">
        <v>62</v>
      </c>
      <c r="E694" s="4" t="s">
        <v>63</v>
      </c>
      <c r="F694" s="4" t="s">
        <v>64</v>
      </c>
      <c r="G694" s="11" t="s">
        <v>21</v>
      </c>
      <c r="H694" s="5">
        <v>95207</v>
      </c>
      <c r="I694" s="5">
        <v>34232</v>
      </c>
      <c r="J694" s="3" t="s">
        <v>22</v>
      </c>
      <c r="K694" s="3" t="s">
        <v>23</v>
      </c>
      <c r="L694" s="47">
        <f t="shared" si="21"/>
        <v>90155.586047999997</v>
      </c>
      <c r="M694" s="63">
        <f t="shared" si="20"/>
        <v>6.6711321600000012E-2</v>
      </c>
      <c r="N694" s="7">
        <v>40739</v>
      </c>
      <c r="O694" s="6" t="b">
        <v>0</v>
      </c>
      <c r="P694" s="6" t="b">
        <v>0</v>
      </c>
      <c r="Q694" s="6" t="s">
        <v>65</v>
      </c>
    </row>
    <row r="695" spans="1:17" x14ac:dyDescent="0.25">
      <c r="A695" s="3">
        <v>2011</v>
      </c>
      <c r="B695" s="3">
        <v>9</v>
      </c>
      <c r="C695" s="4" t="s">
        <v>54</v>
      </c>
      <c r="D695" s="4" t="s">
        <v>66</v>
      </c>
      <c r="E695" s="4" t="s">
        <v>67</v>
      </c>
      <c r="F695" s="4" t="s">
        <v>72</v>
      </c>
      <c r="G695" s="11" t="s">
        <v>21</v>
      </c>
      <c r="H695" s="5">
        <v>155825.29399999999</v>
      </c>
      <c r="I695" s="5">
        <v>58657.599999999999</v>
      </c>
      <c r="J695" s="3" t="s">
        <v>22</v>
      </c>
      <c r="K695" s="3" t="s">
        <v>23</v>
      </c>
      <c r="L695" s="47">
        <f t="shared" si="21"/>
        <v>154484.40944639998</v>
      </c>
      <c r="M695" s="63">
        <f t="shared" si="20"/>
        <v>0.11431193088000001</v>
      </c>
      <c r="N695" s="7">
        <v>40644</v>
      </c>
      <c r="O695" s="6" t="b">
        <v>0</v>
      </c>
      <c r="P695" s="6" t="b">
        <v>1</v>
      </c>
      <c r="Q695" s="6" t="s">
        <v>15</v>
      </c>
    </row>
    <row r="696" spans="1:17" x14ac:dyDescent="0.25">
      <c r="A696" s="3">
        <v>2011</v>
      </c>
      <c r="B696" s="3">
        <v>9</v>
      </c>
      <c r="C696" s="4" t="s">
        <v>54</v>
      </c>
      <c r="D696" s="4" t="s">
        <v>66</v>
      </c>
      <c r="E696" s="4" t="s">
        <v>67</v>
      </c>
      <c r="F696" s="4" t="s">
        <v>68</v>
      </c>
      <c r="G696" s="11" t="s">
        <v>21</v>
      </c>
      <c r="H696" s="5">
        <v>99842.103700000007</v>
      </c>
      <c r="I696" s="5">
        <v>39398.1</v>
      </c>
      <c r="J696" s="3" t="s">
        <v>22</v>
      </c>
      <c r="K696" s="3" t="s">
        <v>23</v>
      </c>
      <c r="L696" s="47">
        <f t="shared" si="21"/>
        <v>103761.3576384</v>
      </c>
      <c r="M696" s="63">
        <f t="shared" si="20"/>
        <v>7.677901728E-2</v>
      </c>
      <c r="N696" s="7">
        <v>40644</v>
      </c>
      <c r="O696" s="6" t="b">
        <v>0</v>
      </c>
      <c r="P696" s="6" t="b">
        <v>1</v>
      </c>
      <c r="Q696" s="6" t="s">
        <v>15</v>
      </c>
    </row>
    <row r="697" spans="1:17" x14ac:dyDescent="0.25">
      <c r="A697" s="3">
        <v>2011</v>
      </c>
      <c r="B697" s="3">
        <v>9</v>
      </c>
      <c r="C697" s="4" t="s">
        <v>54</v>
      </c>
      <c r="D697" s="4" t="s">
        <v>26</v>
      </c>
      <c r="E697" s="4" t="s">
        <v>27</v>
      </c>
      <c r="F697" s="4" t="s">
        <v>28</v>
      </c>
      <c r="G697" s="11" t="s">
        <v>21</v>
      </c>
      <c r="H697" s="5">
        <v>57899.692999999999</v>
      </c>
      <c r="I697" s="5">
        <v>24531.9</v>
      </c>
      <c r="J697" s="3" t="s">
        <v>22</v>
      </c>
      <c r="K697" s="3" t="s">
        <v>23</v>
      </c>
      <c r="L697" s="47">
        <f t="shared" si="21"/>
        <v>64608.7818816</v>
      </c>
      <c r="M697" s="63">
        <f t="shared" si="20"/>
        <v>4.7807766720000013E-2</v>
      </c>
      <c r="N697" s="7">
        <v>34700</v>
      </c>
      <c r="O697" s="6" t="b">
        <v>1</v>
      </c>
      <c r="P697" s="6" t="b">
        <v>0</v>
      </c>
      <c r="Q697" s="6" t="s">
        <v>24</v>
      </c>
    </row>
    <row r="698" spans="1:17" x14ac:dyDescent="0.25">
      <c r="A698" s="3">
        <v>2011</v>
      </c>
      <c r="B698" s="3">
        <v>9</v>
      </c>
      <c r="C698" s="4" t="s">
        <v>54</v>
      </c>
      <c r="D698" s="4" t="s">
        <v>73</v>
      </c>
      <c r="E698" s="4" t="s">
        <v>74</v>
      </c>
      <c r="F698" s="4"/>
      <c r="G698" s="11" t="s">
        <v>21</v>
      </c>
      <c r="H698" s="5">
        <v>858.30498</v>
      </c>
      <c r="I698" s="5">
        <v>300.40674300000001</v>
      </c>
      <c r="J698" s="3" t="s">
        <v>22</v>
      </c>
      <c r="K698" s="3" t="s">
        <v>42</v>
      </c>
      <c r="L698" s="47">
        <f t="shared" si="21"/>
        <v>791.17042439635202</v>
      </c>
      <c r="M698" s="63">
        <f t="shared" si="20"/>
        <v>5.8543266075840002E-4</v>
      </c>
      <c r="N698" s="7">
        <v>41136</v>
      </c>
      <c r="O698" s="6" t="b">
        <v>0</v>
      </c>
      <c r="P698" s="6" t="b">
        <v>0</v>
      </c>
      <c r="Q698" s="6" t="s">
        <v>65</v>
      </c>
    </row>
    <row r="699" spans="1:17" x14ac:dyDescent="0.25">
      <c r="A699" s="3">
        <v>2011</v>
      </c>
      <c r="B699" s="3">
        <v>9</v>
      </c>
      <c r="C699" s="4" t="s">
        <v>54</v>
      </c>
      <c r="D699" s="4" t="s">
        <v>29</v>
      </c>
      <c r="E699" s="4" t="s">
        <v>30</v>
      </c>
      <c r="F699" s="4" t="s">
        <v>31</v>
      </c>
      <c r="G699" s="11" t="s">
        <v>21</v>
      </c>
      <c r="H699" s="5">
        <v>101819</v>
      </c>
      <c r="I699" s="5">
        <v>39668.1</v>
      </c>
      <c r="J699" s="3" t="s">
        <v>22</v>
      </c>
      <c r="K699" s="3" t="s">
        <v>23</v>
      </c>
      <c r="L699" s="47">
        <f t="shared" si="21"/>
        <v>104472.44691839999</v>
      </c>
      <c r="M699" s="63">
        <f t="shared" si="20"/>
        <v>7.7305193280000004E-2</v>
      </c>
      <c r="N699" s="7">
        <v>35885</v>
      </c>
      <c r="O699" s="6" t="b">
        <v>1</v>
      </c>
      <c r="P699" s="6" t="b">
        <v>0</v>
      </c>
      <c r="Q699" s="6" t="s">
        <v>24</v>
      </c>
    </row>
    <row r="700" spans="1:17" x14ac:dyDescent="0.25">
      <c r="A700" s="3">
        <v>2011</v>
      </c>
      <c r="B700" s="3">
        <v>9</v>
      </c>
      <c r="C700" s="4" t="s">
        <v>54</v>
      </c>
      <c r="D700" s="4" t="s">
        <v>29</v>
      </c>
      <c r="E700" s="4" t="s">
        <v>30</v>
      </c>
      <c r="F700" s="4" t="s">
        <v>33</v>
      </c>
      <c r="G700" s="11" t="s">
        <v>21</v>
      </c>
      <c r="H700" s="5">
        <v>88409</v>
      </c>
      <c r="I700" s="5">
        <v>35945.199999999997</v>
      </c>
      <c r="J700" s="3" t="s">
        <v>22</v>
      </c>
      <c r="K700" s="3" t="s">
        <v>23</v>
      </c>
      <c r="L700" s="47">
        <f t="shared" si="21"/>
        <v>94667.579212799988</v>
      </c>
      <c r="M700" s="63">
        <f t="shared" si="20"/>
        <v>7.0050005760000006E-2</v>
      </c>
      <c r="N700" s="7">
        <v>35885</v>
      </c>
      <c r="O700" s="6" t="b">
        <v>1</v>
      </c>
      <c r="P700" s="6" t="b">
        <v>0</v>
      </c>
      <c r="Q700" s="6" t="s">
        <v>24</v>
      </c>
    </row>
    <row r="701" spans="1:17" x14ac:dyDescent="0.25">
      <c r="A701" s="3">
        <v>2011</v>
      </c>
      <c r="B701" s="3">
        <v>9</v>
      </c>
      <c r="C701" s="4" t="s">
        <v>54</v>
      </c>
      <c r="D701" s="4" t="s">
        <v>29</v>
      </c>
      <c r="E701" s="4" t="s">
        <v>34</v>
      </c>
      <c r="F701" s="4" t="s">
        <v>37</v>
      </c>
      <c r="G701" s="11" t="s">
        <v>21</v>
      </c>
      <c r="H701" s="5">
        <v>67365.3</v>
      </c>
      <c r="I701" s="5">
        <v>28263.1</v>
      </c>
      <c r="J701" s="3" t="s">
        <v>22</v>
      </c>
      <c r="K701" s="3" t="s">
        <v>23</v>
      </c>
      <c r="L701" s="47">
        <f t="shared" si="21"/>
        <v>74435.508998399993</v>
      </c>
      <c r="M701" s="63">
        <f t="shared" si="20"/>
        <v>5.5079129280000007E-2</v>
      </c>
      <c r="N701" s="7">
        <v>33970</v>
      </c>
      <c r="O701" s="6" t="b">
        <v>1</v>
      </c>
      <c r="P701" s="6" t="b">
        <v>0</v>
      </c>
      <c r="Q701" s="6" t="s">
        <v>24</v>
      </c>
    </row>
    <row r="702" spans="1:17" x14ac:dyDescent="0.25">
      <c r="A702" s="3">
        <v>2011</v>
      </c>
      <c r="B702" s="3">
        <v>9</v>
      </c>
      <c r="C702" s="4" t="s">
        <v>54</v>
      </c>
      <c r="D702" s="4" t="s">
        <v>29</v>
      </c>
      <c r="E702" s="4" t="s">
        <v>34</v>
      </c>
      <c r="F702" s="4" t="s">
        <v>36</v>
      </c>
      <c r="G702" s="11" t="s">
        <v>21</v>
      </c>
      <c r="H702" s="5">
        <v>27411.52</v>
      </c>
      <c r="I702" s="5">
        <v>13099.7</v>
      </c>
      <c r="J702" s="3" t="s">
        <v>22</v>
      </c>
      <c r="K702" s="3" t="s">
        <v>23</v>
      </c>
      <c r="L702" s="47">
        <f t="shared" si="21"/>
        <v>34500.208300799997</v>
      </c>
      <c r="M702" s="63">
        <f t="shared" si="20"/>
        <v>2.5528695360000003E-2</v>
      </c>
      <c r="N702" s="7">
        <v>33970</v>
      </c>
      <c r="O702" s="6" t="b">
        <v>1</v>
      </c>
      <c r="P702" s="6" t="b">
        <v>0</v>
      </c>
      <c r="Q702" s="6" t="s">
        <v>24</v>
      </c>
    </row>
    <row r="703" spans="1:17" x14ac:dyDescent="0.25">
      <c r="A703" s="3">
        <v>2011</v>
      </c>
      <c r="B703" s="3">
        <v>9</v>
      </c>
      <c r="C703" s="4" t="s">
        <v>54</v>
      </c>
      <c r="D703" s="4" t="s">
        <v>29</v>
      </c>
      <c r="E703" s="4" t="s">
        <v>34</v>
      </c>
      <c r="F703" s="4" t="s">
        <v>35</v>
      </c>
      <c r="G703" s="11" t="s">
        <v>21</v>
      </c>
      <c r="H703" s="5">
        <v>16770.8</v>
      </c>
      <c r="I703" s="5">
        <v>7564.9</v>
      </c>
      <c r="J703" s="3" t="s">
        <v>22</v>
      </c>
      <c r="K703" s="3" t="s">
        <v>23</v>
      </c>
      <c r="L703" s="47">
        <f t="shared" si="21"/>
        <v>19923.404793599995</v>
      </c>
      <c r="M703" s="63">
        <f t="shared" si="20"/>
        <v>1.474247712E-2</v>
      </c>
      <c r="N703" s="7">
        <v>33970</v>
      </c>
      <c r="O703" s="6" t="b">
        <v>1</v>
      </c>
      <c r="P703" s="6" t="b">
        <v>0</v>
      </c>
      <c r="Q703" s="6" t="s">
        <v>24</v>
      </c>
    </row>
    <row r="704" spans="1:17" x14ac:dyDescent="0.25">
      <c r="A704" s="3">
        <v>2011</v>
      </c>
      <c r="B704" s="3">
        <v>9</v>
      </c>
      <c r="C704" s="4" t="s">
        <v>54</v>
      </c>
      <c r="D704" s="4" t="s">
        <v>29</v>
      </c>
      <c r="E704" s="4" t="s">
        <v>34</v>
      </c>
      <c r="F704" s="4" t="s">
        <v>39</v>
      </c>
      <c r="G704" s="11" t="s">
        <v>21</v>
      </c>
      <c r="H704" s="5">
        <v>71719.875</v>
      </c>
      <c r="I704" s="5">
        <v>30631.200000000001</v>
      </c>
      <c r="J704" s="3" t="s">
        <v>22</v>
      </c>
      <c r="K704" s="3" t="s">
        <v>23</v>
      </c>
      <c r="L704" s="47">
        <f t="shared" si="21"/>
        <v>80672.288716800002</v>
      </c>
      <c r="M704" s="63">
        <f t="shared" si="20"/>
        <v>5.9694082560000007E-2</v>
      </c>
      <c r="N704" s="7">
        <v>33970</v>
      </c>
      <c r="O704" s="6" t="b">
        <v>1</v>
      </c>
      <c r="P704" s="6" t="b">
        <v>0</v>
      </c>
      <c r="Q704" s="6" t="s">
        <v>24</v>
      </c>
    </row>
    <row r="705" spans="1:17" x14ac:dyDescent="0.25">
      <c r="A705" s="3">
        <v>2011</v>
      </c>
      <c r="B705" s="3">
        <v>9</v>
      </c>
      <c r="C705" s="4" t="s">
        <v>54</v>
      </c>
      <c r="D705" s="4" t="s">
        <v>59</v>
      </c>
      <c r="E705" s="4" t="s">
        <v>60</v>
      </c>
      <c r="F705" s="4"/>
      <c r="G705" s="11" t="s">
        <v>21</v>
      </c>
      <c r="H705" s="5">
        <v>171201.7696</v>
      </c>
      <c r="I705" s="5">
        <v>65056.672447999998</v>
      </c>
      <c r="J705" s="3" t="s">
        <v>22</v>
      </c>
      <c r="K705" s="3" t="s">
        <v>42</v>
      </c>
      <c r="L705" s="47">
        <f t="shared" si="21"/>
        <v>171337.41618608945</v>
      </c>
      <c r="M705" s="63">
        <f t="shared" si="20"/>
        <v>0.12678244326666241</v>
      </c>
      <c r="N705" s="7">
        <v>40220</v>
      </c>
      <c r="O705" s="6" t="b">
        <v>1</v>
      </c>
      <c r="P705" s="6" t="b">
        <v>0</v>
      </c>
      <c r="Q705" s="6" t="s">
        <v>24</v>
      </c>
    </row>
    <row r="706" spans="1:17" x14ac:dyDescent="0.25">
      <c r="A706" s="3">
        <v>2011</v>
      </c>
      <c r="B706" s="3">
        <v>9</v>
      </c>
      <c r="C706" s="4" t="s">
        <v>54</v>
      </c>
      <c r="D706" s="4" t="s">
        <v>44</v>
      </c>
      <c r="E706" s="4" t="s">
        <v>45</v>
      </c>
      <c r="F706" s="4"/>
      <c r="G706" s="11" t="s">
        <v>21</v>
      </c>
      <c r="H706" s="5">
        <v>41213.360000000001</v>
      </c>
      <c r="I706" s="5">
        <v>15661.076800000001</v>
      </c>
      <c r="J706" s="3" t="s">
        <v>22</v>
      </c>
      <c r="K706" s="3" t="s">
        <v>42</v>
      </c>
      <c r="L706" s="47">
        <f t="shared" si="21"/>
        <v>41246.014169395203</v>
      </c>
      <c r="M706" s="63">
        <f t="shared" ref="M706:M769" si="22">I706*0.02784*0.07/1000</f>
        <v>3.0520306467840003E-2</v>
      </c>
      <c r="N706" s="7">
        <v>25569</v>
      </c>
      <c r="O706" s="6" t="b">
        <v>1</v>
      </c>
      <c r="P706" s="6" t="b">
        <v>0</v>
      </c>
      <c r="Q706" s="6" t="s">
        <v>24</v>
      </c>
    </row>
    <row r="707" spans="1:17" x14ac:dyDescent="0.25">
      <c r="A707" s="3">
        <v>2011</v>
      </c>
      <c r="B707" s="3">
        <v>9</v>
      </c>
      <c r="C707" s="4" t="s">
        <v>54</v>
      </c>
      <c r="D707" s="4" t="s">
        <v>46</v>
      </c>
      <c r="E707" s="4" t="s">
        <v>47</v>
      </c>
      <c r="F707" s="4"/>
      <c r="G707" s="11" t="s">
        <v>21</v>
      </c>
      <c r="H707" s="5">
        <v>95533.14</v>
      </c>
      <c r="I707" s="5">
        <v>34391.930399999997</v>
      </c>
      <c r="J707" s="3" t="s">
        <v>22</v>
      </c>
      <c r="K707" s="3" t="s">
        <v>42</v>
      </c>
      <c r="L707" s="47">
        <f t="shared" ref="L707:L770" si="23">I707*0.02784*94.6</f>
        <v>90576.788984985586</v>
      </c>
      <c r="M707" s="63">
        <f t="shared" si="22"/>
        <v>6.7022993963519989E-2</v>
      </c>
      <c r="N707" s="7">
        <v>34700</v>
      </c>
      <c r="O707" s="6" t="b">
        <v>1</v>
      </c>
      <c r="P707" s="6" t="b">
        <v>0</v>
      </c>
      <c r="Q707" s="6" t="s">
        <v>24</v>
      </c>
    </row>
    <row r="708" spans="1:17" x14ac:dyDescent="0.25">
      <c r="A708" s="3">
        <v>2011</v>
      </c>
      <c r="B708" s="3">
        <v>9</v>
      </c>
      <c r="C708" s="4" t="s">
        <v>54</v>
      </c>
      <c r="D708" s="4" t="s">
        <v>46</v>
      </c>
      <c r="E708" s="4" t="s">
        <v>48</v>
      </c>
      <c r="F708" s="4"/>
      <c r="G708" s="11" t="s">
        <v>21</v>
      </c>
      <c r="H708" s="5">
        <v>100721</v>
      </c>
      <c r="I708" s="5">
        <v>36259.56</v>
      </c>
      <c r="J708" s="3" t="s">
        <v>22</v>
      </c>
      <c r="K708" s="3" t="s">
        <v>42</v>
      </c>
      <c r="L708" s="47">
        <f t="shared" si="23"/>
        <v>95495.497827839994</v>
      </c>
      <c r="M708" s="63">
        <f t="shared" si="22"/>
        <v>7.0662630528000009E-2</v>
      </c>
      <c r="N708" s="7">
        <v>35065</v>
      </c>
      <c r="O708" s="6" t="b">
        <v>1</v>
      </c>
      <c r="P708" s="6" t="b">
        <v>0</v>
      </c>
      <c r="Q708" s="6" t="s">
        <v>24</v>
      </c>
    </row>
    <row r="709" spans="1:17" x14ac:dyDescent="0.25">
      <c r="A709" s="3">
        <v>2011</v>
      </c>
      <c r="B709" s="3">
        <v>9</v>
      </c>
      <c r="C709" s="4" t="s">
        <v>54</v>
      </c>
      <c r="D709" s="4" t="s">
        <v>46</v>
      </c>
      <c r="E709" s="4" t="s">
        <v>58</v>
      </c>
      <c r="F709" s="4"/>
      <c r="G709" s="11" t="s">
        <v>21</v>
      </c>
      <c r="H709" s="5">
        <v>98412.71</v>
      </c>
      <c r="I709" s="5">
        <v>34444.448499999999</v>
      </c>
      <c r="J709" s="3" t="s">
        <v>22</v>
      </c>
      <c r="K709" s="3" t="s">
        <v>42</v>
      </c>
      <c r="L709" s="47">
        <f t="shared" si="23"/>
        <v>90715.104014303986</v>
      </c>
      <c r="M709" s="63">
        <f t="shared" si="22"/>
        <v>6.7125341236800001E-2</v>
      </c>
      <c r="N709" s="7">
        <v>39814</v>
      </c>
      <c r="O709" s="6" t="b">
        <v>1</v>
      </c>
      <c r="P709" s="6" t="b">
        <v>0</v>
      </c>
      <c r="Q709" s="6" t="s">
        <v>24</v>
      </c>
    </row>
    <row r="710" spans="1:17" x14ac:dyDescent="0.25">
      <c r="A710" s="3">
        <v>2011</v>
      </c>
      <c r="B710" s="3">
        <v>9</v>
      </c>
      <c r="C710" s="4" t="s">
        <v>54</v>
      </c>
      <c r="D710" s="4" t="s">
        <v>46</v>
      </c>
      <c r="E710" s="4" t="s">
        <v>61</v>
      </c>
      <c r="F710" s="4"/>
      <c r="G710" s="11" t="s">
        <v>21</v>
      </c>
      <c r="H710" s="5">
        <v>77943.360000000001</v>
      </c>
      <c r="I710" s="5">
        <v>27280.175999999999</v>
      </c>
      <c r="J710" s="3" t="s">
        <v>22</v>
      </c>
      <c r="K710" s="3" t="s">
        <v>42</v>
      </c>
      <c r="L710" s="47">
        <f t="shared" si="23"/>
        <v>71846.817444863991</v>
      </c>
      <c r="M710" s="63">
        <f t="shared" si="22"/>
        <v>5.3163606988800002E-2</v>
      </c>
      <c r="N710" s="7">
        <v>40179</v>
      </c>
      <c r="O710" s="6" t="b">
        <v>1</v>
      </c>
      <c r="P710" s="6" t="b">
        <v>0</v>
      </c>
      <c r="Q710" s="6" t="s">
        <v>24</v>
      </c>
    </row>
    <row r="711" spans="1:17" x14ac:dyDescent="0.25">
      <c r="A711" s="3">
        <v>2011</v>
      </c>
      <c r="B711" s="3">
        <v>9</v>
      </c>
      <c r="C711" s="4" t="s">
        <v>54</v>
      </c>
      <c r="D711" s="4" t="s">
        <v>69</v>
      </c>
      <c r="E711" s="4" t="s">
        <v>70</v>
      </c>
      <c r="F711" s="4" t="s">
        <v>71</v>
      </c>
      <c r="G711" s="11" t="s">
        <v>21</v>
      </c>
      <c r="H711" s="5">
        <v>76977</v>
      </c>
      <c r="I711" s="5">
        <v>27100.400000000001</v>
      </c>
      <c r="J711" s="3" t="s">
        <v>22</v>
      </c>
      <c r="K711" s="3" t="s">
        <v>23</v>
      </c>
      <c r="L711" s="47">
        <f t="shared" si="23"/>
        <v>71373.347865599993</v>
      </c>
      <c r="M711" s="63">
        <f t="shared" si="22"/>
        <v>5.281325952000001E-2</v>
      </c>
      <c r="N711" s="7">
        <v>40760</v>
      </c>
      <c r="O711" s="6" t="b">
        <v>0</v>
      </c>
      <c r="P711" s="6" t="b">
        <v>0</v>
      </c>
      <c r="Q711" s="6" t="s">
        <v>65</v>
      </c>
    </row>
    <row r="712" spans="1:17" x14ac:dyDescent="0.25">
      <c r="A712" s="3">
        <v>2011</v>
      </c>
      <c r="B712" s="3">
        <v>10</v>
      </c>
      <c r="C712" s="4" t="s">
        <v>55</v>
      </c>
      <c r="D712" s="4" t="s">
        <v>18</v>
      </c>
      <c r="E712" s="4" t="s">
        <v>19</v>
      </c>
      <c r="F712" s="4" t="s">
        <v>20</v>
      </c>
      <c r="G712" s="11" t="s">
        <v>21</v>
      </c>
      <c r="H712" s="5">
        <v>98249.003700000001</v>
      </c>
      <c r="I712" s="5">
        <v>36482.5</v>
      </c>
      <c r="J712" s="3" t="s">
        <v>22</v>
      </c>
      <c r="K712" s="3" t="s">
        <v>23</v>
      </c>
      <c r="L712" s="47">
        <f t="shared" si="23"/>
        <v>96082.64688</v>
      </c>
      <c r="M712" s="63">
        <f t="shared" si="22"/>
        <v>7.1097096000000012E-2</v>
      </c>
      <c r="N712" s="7">
        <v>35527</v>
      </c>
      <c r="O712" s="6" t="b">
        <v>1</v>
      </c>
      <c r="P712" s="6" t="b">
        <v>0</v>
      </c>
      <c r="Q712" s="6" t="s">
        <v>24</v>
      </c>
    </row>
    <row r="713" spans="1:17" x14ac:dyDescent="0.25">
      <c r="A713" s="3">
        <v>2011</v>
      </c>
      <c r="B713" s="3">
        <v>10</v>
      </c>
      <c r="C713" s="4" t="s">
        <v>55</v>
      </c>
      <c r="D713" s="4" t="s">
        <v>18</v>
      </c>
      <c r="E713" s="4" t="s">
        <v>19</v>
      </c>
      <c r="F713" s="4" t="s">
        <v>25</v>
      </c>
      <c r="G713" s="11" t="s">
        <v>21</v>
      </c>
      <c r="H713" s="5">
        <v>50391.946000000004</v>
      </c>
      <c r="I713" s="5">
        <v>18898.099999999999</v>
      </c>
      <c r="J713" s="3" t="s">
        <v>22</v>
      </c>
      <c r="K713" s="3" t="s">
        <v>23</v>
      </c>
      <c r="L713" s="47">
        <f t="shared" si="23"/>
        <v>49771.245638399996</v>
      </c>
      <c r="M713" s="63">
        <f t="shared" si="22"/>
        <v>3.6828617280000003E-2</v>
      </c>
      <c r="N713" s="7">
        <v>35527</v>
      </c>
      <c r="O713" s="6" t="b">
        <v>1</v>
      </c>
      <c r="P713" s="6" t="b">
        <v>0</v>
      </c>
      <c r="Q713" s="6" t="s">
        <v>24</v>
      </c>
    </row>
    <row r="714" spans="1:17" x14ac:dyDescent="0.25">
      <c r="A714" s="3">
        <v>2011</v>
      </c>
      <c r="B714" s="3">
        <v>10</v>
      </c>
      <c r="C714" s="4" t="s">
        <v>55</v>
      </c>
      <c r="D714" s="4" t="s">
        <v>18</v>
      </c>
      <c r="E714" s="4" t="s">
        <v>41</v>
      </c>
      <c r="F714" s="4"/>
      <c r="G714" s="11" t="s">
        <v>21</v>
      </c>
      <c r="H714" s="5">
        <v>72645.929999999993</v>
      </c>
      <c r="I714" s="5">
        <v>30148.060949999996</v>
      </c>
      <c r="J714" s="3" t="s">
        <v>22</v>
      </c>
      <c r="K714" s="3" t="s">
        <v>42</v>
      </c>
      <c r="L714" s="47">
        <f t="shared" si="23"/>
        <v>79399.862793820779</v>
      </c>
      <c r="M714" s="63">
        <f t="shared" si="22"/>
        <v>5.8752541179359997E-2</v>
      </c>
      <c r="N714" s="7">
        <v>23377</v>
      </c>
      <c r="O714" s="6" t="b">
        <v>1</v>
      </c>
      <c r="P714" s="6" t="b">
        <v>0</v>
      </c>
      <c r="Q714" s="6" t="s">
        <v>24</v>
      </c>
    </row>
    <row r="715" spans="1:17" x14ac:dyDescent="0.25">
      <c r="A715" s="3">
        <v>2011</v>
      </c>
      <c r="B715" s="3">
        <v>10</v>
      </c>
      <c r="C715" s="4" t="s">
        <v>55</v>
      </c>
      <c r="D715" s="4" t="s">
        <v>18</v>
      </c>
      <c r="E715" s="4" t="s">
        <v>43</v>
      </c>
      <c r="F715" s="4"/>
      <c r="G715" s="11" t="s">
        <v>21</v>
      </c>
      <c r="H715" s="5">
        <v>137549.11199999999</v>
      </c>
      <c r="I715" s="5">
        <v>54606.997464</v>
      </c>
      <c r="J715" s="3" t="s">
        <v>22</v>
      </c>
      <c r="K715" s="3" t="s">
        <v>42</v>
      </c>
      <c r="L715" s="47">
        <f t="shared" si="23"/>
        <v>143816.48336902808</v>
      </c>
      <c r="M715" s="63">
        <f t="shared" si="22"/>
        <v>0.1064181166578432</v>
      </c>
      <c r="N715" s="7">
        <v>28126</v>
      </c>
      <c r="O715" s="6" t="b">
        <v>1</v>
      </c>
      <c r="P715" s="6" t="b">
        <v>0</v>
      </c>
      <c r="Q715" s="6" t="s">
        <v>24</v>
      </c>
    </row>
    <row r="716" spans="1:17" x14ac:dyDescent="0.25">
      <c r="A716" s="3">
        <v>2011</v>
      </c>
      <c r="B716" s="3">
        <v>10</v>
      </c>
      <c r="C716" s="4" t="s">
        <v>55</v>
      </c>
      <c r="D716" s="4" t="s">
        <v>66</v>
      </c>
      <c r="E716" s="4" t="s">
        <v>67</v>
      </c>
      <c r="F716" s="4" t="s">
        <v>72</v>
      </c>
      <c r="G716" s="11" t="s">
        <v>21</v>
      </c>
      <c r="H716" s="5">
        <v>131673.0362</v>
      </c>
      <c r="I716" s="5">
        <v>49780.5</v>
      </c>
      <c r="J716" s="3" t="s">
        <v>22</v>
      </c>
      <c r="K716" s="3" t="s">
        <v>23</v>
      </c>
      <c r="L716" s="47">
        <f t="shared" si="23"/>
        <v>131105.11075200001</v>
      </c>
      <c r="M716" s="63">
        <f t="shared" si="22"/>
        <v>9.701223840000002E-2</v>
      </c>
      <c r="N716" s="7">
        <v>40644</v>
      </c>
      <c r="O716" s="6" t="b">
        <v>0</v>
      </c>
      <c r="P716" s="6" t="b">
        <v>1</v>
      </c>
      <c r="Q716" s="6" t="s">
        <v>15</v>
      </c>
    </row>
    <row r="717" spans="1:17" x14ac:dyDescent="0.25">
      <c r="A717" s="3">
        <v>2011</v>
      </c>
      <c r="B717" s="3">
        <v>10</v>
      </c>
      <c r="C717" s="4" t="s">
        <v>55</v>
      </c>
      <c r="D717" s="4" t="s">
        <v>66</v>
      </c>
      <c r="E717" s="4" t="s">
        <v>67</v>
      </c>
      <c r="F717" s="4" t="s">
        <v>68</v>
      </c>
      <c r="G717" s="11" t="s">
        <v>21</v>
      </c>
      <c r="H717" s="5">
        <v>123544.01</v>
      </c>
      <c r="I717" s="5">
        <v>47320.6</v>
      </c>
      <c r="J717" s="3" t="s">
        <v>22</v>
      </c>
      <c r="K717" s="3" t="s">
        <v>23</v>
      </c>
      <c r="L717" s="47">
        <f t="shared" si="23"/>
        <v>124626.5606784</v>
      </c>
      <c r="M717" s="63">
        <f t="shared" si="22"/>
        <v>9.2218385280000009E-2</v>
      </c>
      <c r="N717" s="7">
        <v>40644</v>
      </c>
      <c r="O717" s="6" t="b">
        <v>0</v>
      </c>
      <c r="P717" s="6" t="b">
        <v>1</v>
      </c>
      <c r="Q717" s="6" t="s">
        <v>15</v>
      </c>
    </row>
    <row r="718" spans="1:17" x14ac:dyDescent="0.25">
      <c r="A718" s="3">
        <v>2011</v>
      </c>
      <c r="B718" s="3">
        <v>10</v>
      </c>
      <c r="C718" s="4" t="s">
        <v>55</v>
      </c>
      <c r="D718" s="4" t="s">
        <v>26</v>
      </c>
      <c r="E718" s="4" t="s">
        <v>27</v>
      </c>
      <c r="F718" s="4" t="s">
        <v>28</v>
      </c>
      <c r="G718" s="11" t="s">
        <v>21</v>
      </c>
      <c r="H718" s="5">
        <v>101190.939</v>
      </c>
      <c r="I718" s="5">
        <v>42456.9</v>
      </c>
      <c r="J718" s="3" t="s">
        <v>22</v>
      </c>
      <c r="K718" s="3" t="s">
        <v>23</v>
      </c>
      <c r="L718" s="47">
        <f t="shared" si="23"/>
        <v>111817.2090816</v>
      </c>
      <c r="M718" s="63">
        <f t="shared" si="22"/>
        <v>8.2740006720000009E-2</v>
      </c>
      <c r="N718" s="7">
        <v>34700</v>
      </c>
      <c r="O718" s="6" t="b">
        <v>1</v>
      </c>
      <c r="P718" s="6" t="b">
        <v>0</v>
      </c>
      <c r="Q718" s="6" t="s">
        <v>24</v>
      </c>
    </row>
    <row r="719" spans="1:17" x14ac:dyDescent="0.25">
      <c r="A719" s="3">
        <v>2011</v>
      </c>
      <c r="B719" s="3">
        <v>10</v>
      </c>
      <c r="C719" s="4" t="s">
        <v>55</v>
      </c>
      <c r="D719" s="4" t="s">
        <v>73</v>
      </c>
      <c r="E719" s="4" t="s">
        <v>74</v>
      </c>
      <c r="F719" s="4"/>
      <c r="G719" s="11" t="s">
        <v>21</v>
      </c>
      <c r="H719" s="5">
        <v>18022.9257</v>
      </c>
      <c r="I719" s="5">
        <v>6308.0239949999996</v>
      </c>
      <c r="J719" s="3" t="s">
        <v>22</v>
      </c>
      <c r="K719" s="3" t="s">
        <v>42</v>
      </c>
      <c r="L719" s="47">
        <f t="shared" si="23"/>
        <v>16613.215706767678</v>
      </c>
      <c r="M719" s="63">
        <f t="shared" si="22"/>
        <v>1.2293077161456001E-2</v>
      </c>
      <c r="N719" s="7">
        <v>41136</v>
      </c>
      <c r="O719" s="6" t="b">
        <v>0</v>
      </c>
      <c r="P719" s="6" t="b">
        <v>0</v>
      </c>
      <c r="Q719" s="6" t="s">
        <v>65</v>
      </c>
    </row>
    <row r="720" spans="1:17" x14ac:dyDescent="0.25">
      <c r="A720" s="3">
        <v>2011</v>
      </c>
      <c r="B720" s="3">
        <v>10</v>
      </c>
      <c r="C720" s="4" t="s">
        <v>55</v>
      </c>
      <c r="D720" s="4" t="s">
        <v>29</v>
      </c>
      <c r="E720" s="4" t="s">
        <v>30</v>
      </c>
      <c r="F720" s="4" t="s">
        <v>31</v>
      </c>
      <c r="G720" s="11" t="s">
        <v>21</v>
      </c>
      <c r="H720" s="5">
        <v>114402</v>
      </c>
      <c r="I720" s="5">
        <v>44550.6</v>
      </c>
      <c r="J720" s="3" t="s">
        <v>22</v>
      </c>
      <c r="K720" s="3" t="s">
        <v>23</v>
      </c>
      <c r="L720" s="47">
        <f t="shared" si="23"/>
        <v>117331.31139839999</v>
      </c>
      <c r="M720" s="63">
        <f t="shared" si="22"/>
        <v>8.6820209280000019E-2</v>
      </c>
      <c r="N720" s="7">
        <v>35885</v>
      </c>
      <c r="O720" s="6" t="b">
        <v>1</v>
      </c>
      <c r="P720" s="6" t="b">
        <v>0</v>
      </c>
      <c r="Q720" s="6" t="s">
        <v>24</v>
      </c>
    </row>
    <row r="721" spans="1:17" x14ac:dyDescent="0.25">
      <c r="A721" s="3">
        <v>2011</v>
      </c>
      <c r="B721" s="3">
        <v>10</v>
      </c>
      <c r="C721" s="4" t="s">
        <v>55</v>
      </c>
      <c r="D721" s="4" t="s">
        <v>29</v>
      </c>
      <c r="E721" s="4" t="s">
        <v>30</v>
      </c>
      <c r="F721" s="4" t="s">
        <v>33</v>
      </c>
      <c r="G721" s="11" t="s">
        <v>21</v>
      </c>
      <c r="H721" s="5">
        <v>80911</v>
      </c>
      <c r="I721" s="5">
        <v>32840.9</v>
      </c>
      <c r="J721" s="3" t="s">
        <v>22</v>
      </c>
      <c r="K721" s="3" t="s">
        <v>23</v>
      </c>
      <c r="L721" s="47">
        <f t="shared" si="23"/>
        <v>86491.896057599995</v>
      </c>
      <c r="M721" s="63">
        <f t="shared" si="22"/>
        <v>6.4000345920000007E-2</v>
      </c>
      <c r="N721" s="7">
        <v>35885</v>
      </c>
      <c r="O721" s="6" t="b">
        <v>1</v>
      </c>
      <c r="P721" s="6" t="b">
        <v>0</v>
      </c>
      <c r="Q721" s="6" t="s">
        <v>24</v>
      </c>
    </row>
    <row r="722" spans="1:17" x14ac:dyDescent="0.25">
      <c r="A722" s="3">
        <v>2011</v>
      </c>
      <c r="B722" s="3">
        <v>10</v>
      </c>
      <c r="C722" s="4" t="s">
        <v>55</v>
      </c>
      <c r="D722" s="4" t="s">
        <v>29</v>
      </c>
      <c r="E722" s="4" t="s">
        <v>34</v>
      </c>
      <c r="F722" s="4" t="s">
        <v>36</v>
      </c>
      <c r="G722" s="11" t="s">
        <v>21</v>
      </c>
      <c r="H722" s="5">
        <v>33462.800000000003</v>
      </c>
      <c r="I722" s="5">
        <v>15986.6</v>
      </c>
      <c r="J722" s="3" t="s">
        <v>22</v>
      </c>
      <c r="K722" s="3" t="s">
        <v>23</v>
      </c>
      <c r="L722" s="47">
        <f t="shared" si="23"/>
        <v>42103.332902399998</v>
      </c>
      <c r="M722" s="63">
        <f t="shared" si="22"/>
        <v>3.1154686080000004E-2</v>
      </c>
      <c r="N722" s="7">
        <v>33970</v>
      </c>
      <c r="O722" s="6" t="b">
        <v>1</v>
      </c>
      <c r="P722" s="6" t="b">
        <v>0</v>
      </c>
      <c r="Q722" s="6" t="s">
        <v>24</v>
      </c>
    </row>
    <row r="723" spans="1:17" x14ac:dyDescent="0.25">
      <c r="A723" s="3">
        <v>2011</v>
      </c>
      <c r="B723" s="3">
        <v>10</v>
      </c>
      <c r="C723" s="4" t="s">
        <v>55</v>
      </c>
      <c r="D723" s="4" t="s">
        <v>29</v>
      </c>
      <c r="E723" s="4" t="s">
        <v>34</v>
      </c>
      <c r="F723" s="4" t="s">
        <v>35</v>
      </c>
      <c r="G723" s="11" t="s">
        <v>21</v>
      </c>
      <c r="H723" s="5">
        <v>36404.6</v>
      </c>
      <c r="I723" s="5">
        <v>16482</v>
      </c>
      <c r="J723" s="3" t="s">
        <v>22</v>
      </c>
      <c r="K723" s="3" t="s">
        <v>23</v>
      </c>
      <c r="L723" s="47">
        <f t="shared" si="23"/>
        <v>43408.050047999997</v>
      </c>
      <c r="M723" s="63">
        <f t="shared" si="22"/>
        <v>3.2120121600000003E-2</v>
      </c>
      <c r="N723" s="7">
        <v>33970</v>
      </c>
      <c r="O723" s="6" t="b">
        <v>1</v>
      </c>
      <c r="P723" s="6" t="b">
        <v>0</v>
      </c>
      <c r="Q723" s="6" t="s">
        <v>24</v>
      </c>
    </row>
    <row r="724" spans="1:17" x14ac:dyDescent="0.25">
      <c r="A724" s="3">
        <v>2011</v>
      </c>
      <c r="B724" s="3">
        <v>10</v>
      </c>
      <c r="C724" s="4" t="s">
        <v>55</v>
      </c>
      <c r="D724" s="4" t="s">
        <v>29</v>
      </c>
      <c r="E724" s="4" t="s">
        <v>34</v>
      </c>
      <c r="F724" s="4" t="s">
        <v>37</v>
      </c>
      <c r="G724" s="11" t="s">
        <v>21</v>
      </c>
      <c r="H724" s="5">
        <v>79974.42</v>
      </c>
      <c r="I724" s="5">
        <v>32878.9</v>
      </c>
      <c r="J724" s="3" t="s">
        <v>22</v>
      </c>
      <c r="K724" s="3" t="s">
        <v>23</v>
      </c>
      <c r="L724" s="47">
        <f t="shared" si="23"/>
        <v>86591.975289599999</v>
      </c>
      <c r="M724" s="63">
        <f t="shared" si="22"/>
        <v>6.4074400320000016E-2</v>
      </c>
      <c r="N724" s="7">
        <v>33970</v>
      </c>
      <c r="O724" s="6" t="b">
        <v>1</v>
      </c>
      <c r="P724" s="6" t="b">
        <v>0</v>
      </c>
      <c r="Q724" s="6" t="s">
        <v>24</v>
      </c>
    </row>
    <row r="725" spans="1:17" x14ac:dyDescent="0.25">
      <c r="A725" s="3">
        <v>2011</v>
      </c>
      <c r="B725" s="3">
        <v>10</v>
      </c>
      <c r="C725" s="4" t="s">
        <v>55</v>
      </c>
      <c r="D725" s="4" t="s">
        <v>29</v>
      </c>
      <c r="E725" s="4" t="s">
        <v>34</v>
      </c>
      <c r="F725" s="4" t="s">
        <v>39</v>
      </c>
      <c r="G725" s="11" t="s">
        <v>21</v>
      </c>
      <c r="H725" s="5">
        <v>826.59</v>
      </c>
      <c r="I725" s="5">
        <v>366</v>
      </c>
      <c r="J725" s="3" t="s">
        <v>22</v>
      </c>
      <c r="K725" s="3" t="s">
        <v>23</v>
      </c>
      <c r="L725" s="47">
        <f t="shared" si="23"/>
        <v>963.92102399999987</v>
      </c>
      <c r="M725" s="63">
        <f t="shared" si="22"/>
        <v>7.1326080000000001E-4</v>
      </c>
      <c r="N725" s="7">
        <v>33970</v>
      </c>
      <c r="O725" s="6" t="b">
        <v>1</v>
      </c>
      <c r="P725" s="6" t="b">
        <v>0</v>
      </c>
      <c r="Q725" s="6" t="s">
        <v>24</v>
      </c>
    </row>
    <row r="726" spans="1:17" x14ac:dyDescent="0.25">
      <c r="A726" s="3">
        <v>2011</v>
      </c>
      <c r="B726" s="3">
        <v>10</v>
      </c>
      <c r="C726" s="4" t="s">
        <v>55</v>
      </c>
      <c r="D726" s="4" t="s">
        <v>59</v>
      </c>
      <c r="E726" s="4" t="s">
        <v>60</v>
      </c>
      <c r="F726" s="4"/>
      <c r="G726" s="11" t="s">
        <v>21</v>
      </c>
      <c r="H726" s="5">
        <v>184616.9566</v>
      </c>
      <c r="I726" s="5">
        <v>70154.443507999997</v>
      </c>
      <c r="J726" s="3" t="s">
        <v>22</v>
      </c>
      <c r="K726" s="3" t="s">
        <v>42</v>
      </c>
      <c r="L726" s="47">
        <f t="shared" si="23"/>
        <v>184763.23230705329</v>
      </c>
      <c r="M726" s="63">
        <f t="shared" si="22"/>
        <v>0.1367169795083904</v>
      </c>
      <c r="N726" s="7">
        <v>40220</v>
      </c>
      <c r="O726" s="6" t="b">
        <v>1</v>
      </c>
      <c r="P726" s="6" t="b">
        <v>0</v>
      </c>
      <c r="Q726" s="6" t="s">
        <v>24</v>
      </c>
    </row>
    <row r="727" spans="1:17" x14ac:dyDescent="0.25">
      <c r="A727" s="3">
        <v>2011</v>
      </c>
      <c r="B727" s="3">
        <v>10</v>
      </c>
      <c r="C727" s="4" t="s">
        <v>55</v>
      </c>
      <c r="D727" s="4" t="s">
        <v>44</v>
      </c>
      <c r="E727" s="4" t="s">
        <v>45</v>
      </c>
      <c r="F727" s="4"/>
      <c r="G727" s="11" t="s">
        <v>21</v>
      </c>
      <c r="H727" s="5">
        <v>88158.84</v>
      </c>
      <c r="I727" s="5">
        <v>33500.359199999999</v>
      </c>
      <c r="J727" s="3" t="s">
        <v>22</v>
      </c>
      <c r="K727" s="3" t="s">
        <v>42</v>
      </c>
      <c r="L727" s="47">
        <f t="shared" si="23"/>
        <v>88228.690012108797</v>
      </c>
      <c r="M727" s="63">
        <f t="shared" si="22"/>
        <v>6.5285500008959996E-2</v>
      </c>
      <c r="N727" s="7">
        <v>25569</v>
      </c>
      <c r="O727" s="6" t="b">
        <v>1</v>
      </c>
      <c r="P727" s="6" t="b">
        <v>0</v>
      </c>
      <c r="Q727" s="6" t="s">
        <v>24</v>
      </c>
    </row>
    <row r="728" spans="1:17" x14ac:dyDescent="0.25">
      <c r="A728" s="3">
        <v>2011</v>
      </c>
      <c r="B728" s="3">
        <v>10</v>
      </c>
      <c r="C728" s="4" t="s">
        <v>55</v>
      </c>
      <c r="D728" s="4" t="s">
        <v>46</v>
      </c>
      <c r="E728" s="4" t="s">
        <v>47</v>
      </c>
      <c r="F728" s="4"/>
      <c r="G728" s="11" t="s">
        <v>21</v>
      </c>
      <c r="H728" s="5">
        <v>98736.659999999989</v>
      </c>
      <c r="I728" s="5">
        <v>35545.197599999992</v>
      </c>
      <c r="J728" s="3" t="s">
        <v>22</v>
      </c>
      <c r="K728" s="3" t="s">
        <v>42</v>
      </c>
      <c r="L728" s="47">
        <f t="shared" si="23"/>
        <v>93614.107292006374</v>
      </c>
      <c r="M728" s="63">
        <f t="shared" si="22"/>
        <v>6.9270481082880003E-2</v>
      </c>
      <c r="N728" s="7">
        <v>34700</v>
      </c>
      <c r="O728" s="6" t="b">
        <v>1</v>
      </c>
      <c r="P728" s="6" t="b">
        <v>0</v>
      </c>
      <c r="Q728" s="6" t="s">
        <v>24</v>
      </c>
    </row>
    <row r="729" spans="1:17" x14ac:dyDescent="0.25">
      <c r="A729" s="3">
        <v>2011</v>
      </c>
      <c r="B729" s="3">
        <v>10</v>
      </c>
      <c r="C729" s="4" t="s">
        <v>55</v>
      </c>
      <c r="D729" s="4" t="s">
        <v>46</v>
      </c>
      <c r="E729" s="4" t="s">
        <v>48</v>
      </c>
      <c r="F729" s="4"/>
      <c r="G729" s="11" t="s">
        <v>21</v>
      </c>
      <c r="H729" s="5">
        <v>41073.299999999996</v>
      </c>
      <c r="I729" s="5">
        <v>14786.387999999997</v>
      </c>
      <c r="J729" s="3" t="s">
        <v>22</v>
      </c>
      <c r="K729" s="3" t="s">
        <v>42</v>
      </c>
      <c r="L729" s="47">
        <f t="shared" si="23"/>
        <v>38942.377765631987</v>
      </c>
      <c r="M729" s="63">
        <f t="shared" si="22"/>
        <v>2.8815712934399999E-2</v>
      </c>
      <c r="N729" s="7">
        <v>35065</v>
      </c>
      <c r="O729" s="6" t="b">
        <v>1</v>
      </c>
      <c r="P729" s="6" t="b">
        <v>0</v>
      </c>
      <c r="Q729" s="6" t="s">
        <v>24</v>
      </c>
    </row>
    <row r="730" spans="1:17" x14ac:dyDescent="0.25">
      <c r="A730" s="3">
        <v>2011</v>
      </c>
      <c r="B730" s="3">
        <v>10</v>
      </c>
      <c r="C730" s="4" t="s">
        <v>55</v>
      </c>
      <c r="D730" s="4" t="s">
        <v>46</v>
      </c>
      <c r="E730" s="4" t="s">
        <v>58</v>
      </c>
      <c r="F730" s="4"/>
      <c r="G730" s="11" t="s">
        <v>21</v>
      </c>
      <c r="H730" s="5">
        <v>101548.06200000001</v>
      </c>
      <c r="I730" s="5">
        <v>35541.8217</v>
      </c>
      <c r="J730" s="3" t="s">
        <v>22</v>
      </c>
      <c r="K730" s="3" t="s">
        <v>42</v>
      </c>
      <c r="L730" s="47">
        <f t="shared" si="23"/>
        <v>93605.216305708804</v>
      </c>
      <c r="M730" s="63">
        <f t="shared" si="22"/>
        <v>6.9263902128960012E-2</v>
      </c>
      <c r="N730" s="7">
        <v>39814</v>
      </c>
      <c r="O730" s="6" t="b">
        <v>1</v>
      </c>
      <c r="P730" s="6" t="b">
        <v>0</v>
      </c>
      <c r="Q730" s="6" t="s">
        <v>24</v>
      </c>
    </row>
    <row r="731" spans="1:17" x14ac:dyDescent="0.25">
      <c r="A731" s="3">
        <v>2011</v>
      </c>
      <c r="B731" s="3">
        <v>10</v>
      </c>
      <c r="C731" s="4" t="s">
        <v>55</v>
      </c>
      <c r="D731" s="4" t="s">
        <v>46</v>
      </c>
      <c r="E731" s="4" t="s">
        <v>61</v>
      </c>
      <c r="F731" s="4"/>
      <c r="G731" s="11" t="s">
        <v>21</v>
      </c>
      <c r="H731" s="5">
        <v>88354.23000000001</v>
      </c>
      <c r="I731" s="5">
        <v>30923.980500000001</v>
      </c>
      <c r="J731" s="3" t="s">
        <v>22</v>
      </c>
      <c r="K731" s="3" t="s">
        <v>42</v>
      </c>
      <c r="L731" s="47">
        <f t="shared" si="23"/>
        <v>81443.374179552004</v>
      </c>
      <c r="M731" s="63">
        <f t="shared" si="22"/>
        <v>6.0264653198400006E-2</v>
      </c>
      <c r="N731" s="7">
        <v>40179</v>
      </c>
      <c r="O731" s="6" t="b">
        <v>1</v>
      </c>
      <c r="P731" s="6" t="b">
        <v>0</v>
      </c>
      <c r="Q731" s="6" t="s">
        <v>24</v>
      </c>
    </row>
    <row r="732" spans="1:17" x14ac:dyDescent="0.25">
      <c r="A732" s="3">
        <v>2011</v>
      </c>
      <c r="B732" s="3">
        <v>10</v>
      </c>
      <c r="C732" s="4" t="s">
        <v>55</v>
      </c>
      <c r="D732" s="4" t="s">
        <v>69</v>
      </c>
      <c r="E732" s="4" t="s">
        <v>70</v>
      </c>
      <c r="F732" s="4" t="s">
        <v>71</v>
      </c>
      <c r="G732" s="11" t="s">
        <v>21</v>
      </c>
      <c r="H732" s="5">
        <v>88129</v>
      </c>
      <c r="I732" s="5">
        <v>30856.7</v>
      </c>
      <c r="J732" s="3" t="s">
        <v>22</v>
      </c>
      <c r="K732" s="3" t="s">
        <v>23</v>
      </c>
      <c r="L732" s="47">
        <f t="shared" si="23"/>
        <v>81266.179948799996</v>
      </c>
      <c r="M732" s="63">
        <f t="shared" si="22"/>
        <v>6.0133536960000004E-2</v>
      </c>
      <c r="N732" s="7">
        <v>40760</v>
      </c>
      <c r="O732" s="6" t="b">
        <v>0</v>
      </c>
      <c r="P732" s="6" t="b">
        <v>0</v>
      </c>
      <c r="Q732" s="6" t="s">
        <v>65</v>
      </c>
    </row>
    <row r="733" spans="1:17" x14ac:dyDescent="0.25">
      <c r="A733" s="3">
        <v>2011</v>
      </c>
      <c r="B733" s="3">
        <v>11</v>
      </c>
      <c r="C733" s="4" t="s">
        <v>56</v>
      </c>
      <c r="D733" s="4" t="s">
        <v>18</v>
      </c>
      <c r="E733" s="4" t="s">
        <v>19</v>
      </c>
      <c r="F733" s="4" t="s">
        <v>25</v>
      </c>
      <c r="G733" s="11" t="s">
        <v>21</v>
      </c>
      <c r="H733" s="5">
        <v>91092.705600000001</v>
      </c>
      <c r="I733" s="5">
        <v>34143.5</v>
      </c>
      <c r="J733" s="3" t="s">
        <v>22</v>
      </c>
      <c r="K733" s="3" t="s">
        <v>23</v>
      </c>
      <c r="L733" s="47">
        <f t="shared" si="23"/>
        <v>89922.506783999997</v>
      </c>
      <c r="M733" s="63">
        <f t="shared" si="22"/>
        <v>6.6538852800000006E-2</v>
      </c>
      <c r="N733" s="7">
        <v>35527</v>
      </c>
      <c r="O733" s="6" t="b">
        <v>1</v>
      </c>
      <c r="P733" s="6" t="b">
        <v>0</v>
      </c>
      <c r="Q733" s="6" t="s">
        <v>24</v>
      </c>
    </row>
    <row r="734" spans="1:17" x14ac:dyDescent="0.25">
      <c r="A734" s="3">
        <v>2011</v>
      </c>
      <c r="B734" s="3">
        <v>11</v>
      </c>
      <c r="C734" s="4" t="s">
        <v>56</v>
      </c>
      <c r="D734" s="4" t="s">
        <v>18</v>
      </c>
      <c r="E734" s="4" t="s">
        <v>19</v>
      </c>
      <c r="F734" s="4" t="s">
        <v>20</v>
      </c>
      <c r="G734" s="11" t="s">
        <v>21</v>
      </c>
      <c r="H734" s="5">
        <v>96211.505000000005</v>
      </c>
      <c r="I734" s="5">
        <v>35720.5</v>
      </c>
      <c r="J734" s="3" t="s">
        <v>22</v>
      </c>
      <c r="K734" s="3" t="s">
        <v>23</v>
      </c>
      <c r="L734" s="47">
        <f t="shared" si="23"/>
        <v>94075.794911999998</v>
      </c>
      <c r="M734" s="63">
        <f t="shared" si="22"/>
        <v>6.961211040000001E-2</v>
      </c>
      <c r="N734" s="7">
        <v>35527</v>
      </c>
      <c r="O734" s="6" t="b">
        <v>1</v>
      </c>
      <c r="P734" s="6" t="b">
        <v>0</v>
      </c>
      <c r="Q734" s="6" t="s">
        <v>24</v>
      </c>
    </row>
    <row r="735" spans="1:17" x14ac:dyDescent="0.25">
      <c r="A735" s="3">
        <v>2011</v>
      </c>
      <c r="B735" s="3">
        <v>11</v>
      </c>
      <c r="C735" s="4" t="s">
        <v>56</v>
      </c>
      <c r="D735" s="4" t="s">
        <v>18</v>
      </c>
      <c r="E735" s="4" t="s">
        <v>41</v>
      </c>
      <c r="F735" s="4"/>
      <c r="G735" s="11" t="s">
        <v>21</v>
      </c>
      <c r="H735" s="5">
        <v>46786.95</v>
      </c>
      <c r="I735" s="5">
        <v>19416.584249999996</v>
      </c>
      <c r="J735" s="3" t="s">
        <v>22</v>
      </c>
      <c r="K735" s="3" t="s">
        <v>42</v>
      </c>
      <c r="L735" s="47">
        <f t="shared" si="23"/>
        <v>51136.758942191984</v>
      </c>
      <c r="M735" s="63">
        <f t="shared" si="22"/>
        <v>3.7839039386399993E-2</v>
      </c>
      <c r="N735" s="7">
        <v>23377</v>
      </c>
      <c r="O735" s="6" t="b">
        <v>1</v>
      </c>
      <c r="P735" s="6" t="b">
        <v>0</v>
      </c>
      <c r="Q735" s="6" t="s">
        <v>24</v>
      </c>
    </row>
    <row r="736" spans="1:17" x14ac:dyDescent="0.25">
      <c r="A736" s="3">
        <v>2011</v>
      </c>
      <c r="B736" s="3">
        <v>11</v>
      </c>
      <c r="C736" s="4" t="s">
        <v>56</v>
      </c>
      <c r="D736" s="4" t="s">
        <v>18</v>
      </c>
      <c r="E736" s="4" t="s">
        <v>43</v>
      </c>
      <c r="F736" s="4"/>
      <c r="G736" s="11" t="s">
        <v>21</v>
      </c>
      <c r="H736" s="5">
        <v>124037.268</v>
      </c>
      <c r="I736" s="5">
        <v>49242.795396000001</v>
      </c>
      <c r="J736" s="3" t="s">
        <v>22</v>
      </c>
      <c r="K736" s="3" t="s">
        <v>42</v>
      </c>
      <c r="L736" s="47">
        <f t="shared" si="23"/>
        <v>129688.97749381093</v>
      </c>
      <c r="M736" s="63">
        <f t="shared" si="22"/>
        <v>9.5964359667724805E-2</v>
      </c>
      <c r="N736" s="7">
        <v>28126</v>
      </c>
      <c r="O736" s="6" t="b">
        <v>1</v>
      </c>
      <c r="P736" s="6" t="b">
        <v>0</v>
      </c>
      <c r="Q736" s="6" t="s">
        <v>24</v>
      </c>
    </row>
    <row r="737" spans="1:17" x14ac:dyDescent="0.25">
      <c r="A737" s="3">
        <v>2011</v>
      </c>
      <c r="B737" s="3">
        <v>11</v>
      </c>
      <c r="C737" s="4" t="s">
        <v>56</v>
      </c>
      <c r="D737" s="4" t="s">
        <v>62</v>
      </c>
      <c r="E737" s="4" t="s">
        <v>63</v>
      </c>
      <c r="F737" s="4" t="s">
        <v>64</v>
      </c>
      <c r="G737" s="11" t="s">
        <v>21</v>
      </c>
      <c r="H737" s="5">
        <v>57010</v>
      </c>
      <c r="I737" s="5">
        <v>20684.7</v>
      </c>
      <c r="J737" s="3" t="s">
        <v>22</v>
      </c>
      <c r="K737" s="3" t="s">
        <v>23</v>
      </c>
      <c r="L737" s="47">
        <f t="shared" si="23"/>
        <v>54476.549740800001</v>
      </c>
      <c r="M737" s="63">
        <f t="shared" si="22"/>
        <v>4.0310343360000014E-2</v>
      </c>
      <c r="N737" s="7">
        <v>40739</v>
      </c>
      <c r="O737" s="6" t="b">
        <v>0</v>
      </c>
      <c r="P737" s="6" t="b">
        <v>0</v>
      </c>
      <c r="Q737" s="6" t="s">
        <v>65</v>
      </c>
    </row>
    <row r="738" spans="1:17" x14ac:dyDescent="0.25">
      <c r="A738" s="3">
        <v>2011</v>
      </c>
      <c r="B738" s="3">
        <v>11</v>
      </c>
      <c r="C738" s="4" t="s">
        <v>56</v>
      </c>
      <c r="D738" s="4" t="s">
        <v>66</v>
      </c>
      <c r="E738" s="4" t="s">
        <v>67</v>
      </c>
      <c r="F738" s="4" t="s">
        <v>68</v>
      </c>
      <c r="G738" s="11" t="s">
        <v>21</v>
      </c>
      <c r="H738" s="5">
        <v>49169.8508</v>
      </c>
      <c r="I738" s="5">
        <v>19140.400000000001</v>
      </c>
      <c r="J738" s="3" t="s">
        <v>22</v>
      </c>
      <c r="K738" s="3" t="s">
        <v>23</v>
      </c>
      <c r="L738" s="47">
        <f t="shared" si="23"/>
        <v>50409.382425600001</v>
      </c>
      <c r="M738" s="63">
        <f t="shared" si="22"/>
        <v>3.7300811520000005E-2</v>
      </c>
      <c r="N738" s="7">
        <v>40644</v>
      </c>
      <c r="O738" s="6" t="b">
        <v>0</v>
      </c>
      <c r="P738" s="6" t="b">
        <v>1</v>
      </c>
      <c r="Q738" s="6" t="s">
        <v>15</v>
      </c>
    </row>
    <row r="739" spans="1:17" x14ac:dyDescent="0.25">
      <c r="A739" s="3">
        <v>2011</v>
      </c>
      <c r="B739" s="3">
        <v>11</v>
      </c>
      <c r="C739" s="4" t="s">
        <v>56</v>
      </c>
      <c r="D739" s="4" t="s">
        <v>66</v>
      </c>
      <c r="E739" s="4" t="s">
        <v>67</v>
      </c>
      <c r="F739" s="4" t="s">
        <v>72</v>
      </c>
      <c r="G739" s="11" t="s">
        <v>21</v>
      </c>
      <c r="H739" s="5">
        <v>150734.62169999999</v>
      </c>
      <c r="I739" s="5">
        <v>57345.4</v>
      </c>
      <c r="J739" s="3" t="s">
        <v>22</v>
      </c>
      <c r="K739" s="3" t="s">
        <v>23</v>
      </c>
      <c r="L739" s="47">
        <f t="shared" si="23"/>
        <v>151028.51554560001</v>
      </c>
      <c r="M739" s="63">
        <f t="shared" si="22"/>
        <v>0.11175471552000002</v>
      </c>
      <c r="N739" s="7">
        <v>40644</v>
      </c>
      <c r="O739" s="6" t="b">
        <v>0</v>
      </c>
      <c r="P739" s="6" t="b">
        <v>1</v>
      </c>
      <c r="Q739" s="6" t="s">
        <v>15</v>
      </c>
    </row>
    <row r="740" spans="1:17" x14ac:dyDescent="0.25">
      <c r="A740" s="3">
        <v>2011</v>
      </c>
      <c r="B740" s="3">
        <v>11</v>
      </c>
      <c r="C740" s="4" t="s">
        <v>56</v>
      </c>
      <c r="D740" s="4" t="s">
        <v>26</v>
      </c>
      <c r="E740" s="4" t="s">
        <v>27</v>
      </c>
      <c r="F740" s="4" t="s">
        <v>28</v>
      </c>
      <c r="G740" s="11" t="s">
        <v>21</v>
      </c>
      <c r="H740" s="5">
        <v>90634.956000000006</v>
      </c>
      <c r="I740" s="5">
        <v>38041</v>
      </c>
      <c r="J740" s="3" t="s">
        <v>22</v>
      </c>
      <c r="K740" s="3" t="s">
        <v>23</v>
      </c>
      <c r="L740" s="47">
        <f t="shared" si="23"/>
        <v>100187.21222399999</v>
      </c>
      <c r="M740" s="63">
        <f t="shared" si="22"/>
        <v>7.4134300800000011E-2</v>
      </c>
      <c r="N740" s="7">
        <v>34700</v>
      </c>
      <c r="O740" s="6" t="b">
        <v>1</v>
      </c>
      <c r="P740" s="6" t="b">
        <v>0</v>
      </c>
      <c r="Q740" s="6" t="s">
        <v>24</v>
      </c>
    </row>
    <row r="741" spans="1:17" x14ac:dyDescent="0.25">
      <c r="A741" s="3">
        <v>2011</v>
      </c>
      <c r="B741" s="3">
        <v>11</v>
      </c>
      <c r="C741" s="4" t="s">
        <v>56</v>
      </c>
      <c r="D741" s="4" t="s">
        <v>73</v>
      </c>
      <c r="E741" s="4" t="s">
        <v>74</v>
      </c>
      <c r="F741" s="4"/>
      <c r="G741" s="11" t="s">
        <v>21</v>
      </c>
      <c r="H741" s="5">
        <v>19980.593100000002</v>
      </c>
      <c r="I741" s="5">
        <v>6993.2075850000001</v>
      </c>
      <c r="J741" s="3" t="s">
        <v>22</v>
      </c>
      <c r="K741" s="3" t="s">
        <v>42</v>
      </c>
      <c r="L741" s="47">
        <f t="shared" si="23"/>
        <v>18417.759061141442</v>
      </c>
      <c r="M741" s="63">
        <f t="shared" si="22"/>
        <v>1.3628362941648002E-2</v>
      </c>
      <c r="N741" s="7">
        <v>41136</v>
      </c>
      <c r="O741" s="6" t="b">
        <v>0</v>
      </c>
      <c r="P741" s="6" t="b">
        <v>0</v>
      </c>
      <c r="Q741" s="6" t="s">
        <v>65</v>
      </c>
    </row>
    <row r="742" spans="1:17" x14ac:dyDescent="0.25">
      <c r="A742" s="3">
        <v>2011</v>
      </c>
      <c r="B742" s="3">
        <v>11</v>
      </c>
      <c r="C742" s="4" t="s">
        <v>56</v>
      </c>
      <c r="D742" s="4" t="s">
        <v>29</v>
      </c>
      <c r="E742" s="4" t="s">
        <v>30</v>
      </c>
      <c r="F742" s="4" t="s">
        <v>33</v>
      </c>
      <c r="G742" s="11" t="s">
        <v>21</v>
      </c>
      <c r="H742" s="5">
        <v>81185</v>
      </c>
      <c r="I742" s="5">
        <v>32981.300000000003</v>
      </c>
      <c r="J742" s="3" t="s">
        <v>22</v>
      </c>
      <c r="K742" s="3" t="s">
        <v>23</v>
      </c>
      <c r="L742" s="47">
        <f t="shared" si="23"/>
        <v>86861.662483200009</v>
      </c>
      <c r="M742" s="63">
        <f t="shared" si="22"/>
        <v>6.4273957440000015E-2</v>
      </c>
      <c r="N742" s="7">
        <v>35885</v>
      </c>
      <c r="O742" s="6" t="b">
        <v>1</v>
      </c>
      <c r="P742" s="6" t="b">
        <v>0</v>
      </c>
      <c r="Q742" s="6" t="s">
        <v>24</v>
      </c>
    </row>
    <row r="743" spans="1:17" x14ac:dyDescent="0.25">
      <c r="A743" s="3">
        <v>2011</v>
      </c>
      <c r="B743" s="3">
        <v>11</v>
      </c>
      <c r="C743" s="4" t="s">
        <v>56</v>
      </c>
      <c r="D743" s="4" t="s">
        <v>29</v>
      </c>
      <c r="E743" s="4" t="s">
        <v>30</v>
      </c>
      <c r="F743" s="4" t="s">
        <v>31</v>
      </c>
      <c r="G743" s="11" t="s">
        <v>21</v>
      </c>
      <c r="H743" s="5">
        <v>82849</v>
      </c>
      <c r="I743" s="5">
        <v>32354.5</v>
      </c>
      <c r="J743" s="3" t="s">
        <v>22</v>
      </c>
      <c r="K743" s="3" t="s">
        <v>23</v>
      </c>
      <c r="L743" s="47">
        <f t="shared" si="23"/>
        <v>85210.881887999989</v>
      </c>
      <c r="M743" s="63">
        <f t="shared" si="22"/>
        <v>6.3052449600000005E-2</v>
      </c>
      <c r="N743" s="7">
        <v>35885</v>
      </c>
      <c r="O743" s="6" t="b">
        <v>1</v>
      </c>
      <c r="P743" s="6" t="b">
        <v>0</v>
      </c>
      <c r="Q743" s="6" t="s">
        <v>24</v>
      </c>
    </row>
    <row r="744" spans="1:17" x14ac:dyDescent="0.25">
      <c r="A744" s="3">
        <v>2011</v>
      </c>
      <c r="B744" s="3">
        <v>11</v>
      </c>
      <c r="C744" s="4" t="s">
        <v>56</v>
      </c>
      <c r="D744" s="4" t="s">
        <v>29</v>
      </c>
      <c r="E744" s="4" t="s">
        <v>34</v>
      </c>
      <c r="F744" s="4" t="s">
        <v>37</v>
      </c>
      <c r="G744" s="11" t="s">
        <v>21</v>
      </c>
      <c r="H744" s="5">
        <v>33013.665000000001</v>
      </c>
      <c r="I744" s="5">
        <v>13829.2</v>
      </c>
      <c r="J744" s="3" t="s">
        <v>22</v>
      </c>
      <c r="K744" s="3" t="s">
        <v>23</v>
      </c>
      <c r="L744" s="47">
        <f t="shared" si="23"/>
        <v>36421.466188799997</v>
      </c>
      <c r="M744" s="63">
        <f t="shared" si="22"/>
        <v>2.6950344960000004E-2</v>
      </c>
      <c r="N744" s="7">
        <v>33970</v>
      </c>
      <c r="O744" s="6" t="b">
        <v>1</v>
      </c>
      <c r="P744" s="6" t="b">
        <v>0</v>
      </c>
      <c r="Q744" s="6" t="s">
        <v>24</v>
      </c>
    </row>
    <row r="745" spans="1:17" x14ac:dyDescent="0.25">
      <c r="A745" s="3">
        <v>2011</v>
      </c>
      <c r="B745" s="3">
        <v>11</v>
      </c>
      <c r="C745" s="4" t="s">
        <v>56</v>
      </c>
      <c r="D745" s="4" t="s">
        <v>29</v>
      </c>
      <c r="E745" s="4" t="s">
        <v>34</v>
      </c>
      <c r="F745" s="4" t="s">
        <v>39</v>
      </c>
      <c r="G745" s="11" t="s">
        <v>21</v>
      </c>
      <c r="H745" s="5">
        <v>62753.37</v>
      </c>
      <c r="I745" s="5">
        <v>27141.599999999999</v>
      </c>
      <c r="J745" s="3" t="s">
        <v>22</v>
      </c>
      <c r="K745" s="3" t="s">
        <v>23</v>
      </c>
      <c r="L745" s="47">
        <f t="shared" si="23"/>
        <v>71481.854822399982</v>
      </c>
      <c r="M745" s="63">
        <f t="shared" si="22"/>
        <v>5.2893550079999997E-2</v>
      </c>
      <c r="N745" s="7">
        <v>33970</v>
      </c>
      <c r="O745" s="6" t="b">
        <v>1</v>
      </c>
      <c r="P745" s="6" t="b">
        <v>0</v>
      </c>
      <c r="Q745" s="6" t="s">
        <v>24</v>
      </c>
    </row>
    <row r="746" spans="1:17" x14ac:dyDescent="0.25">
      <c r="A746" s="3">
        <v>2011</v>
      </c>
      <c r="B746" s="3">
        <v>11</v>
      </c>
      <c r="C746" s="4" t="s">
        <v>56</v>
      </c>
      <c r="D746" s="4" t="s">
        <v>29</v>
      </c>
      <c r="E746" s="4" t="s">
        <v>34</v>
      </c>
      <c r="F746" s="4" t="s">
        <v>36</v>
      </c>
      <c r="G746" s="11" t="s">
        <v>21</v>
      </c>
      <c r="H746" s="5">
        <v>15352.52</v>
      </c>
      <c r="I746" s="5">
        <v>7334.4</v>
      </c>
      <c r="J746" s="3" t="s">
        <v>22</v>
      </c>
      <c r="K746" s="3" t="s">
        <v>23</v>
      </c>
      <c r="L746" s="47">
        <f t="shared" si="23"/>
        <v>19316.3452416</v>
      </c>
      <c r="M746" s="63">
        <f t="shared" si="22"/>
        <v>1.4293278720000002E-2</v>
      </c>
      <c r="N746" s="7">
        <v>33970</v>
      </c>
      <c r="O746" s="6" t="b">
        <v>1</v>
      </c>
      <c r="P746" s="6" t="b">
        <v>0</v>
      </c>
      <c r="Q746" s="6" t="s">
        <v>24</v>
      </c>
    </row>
    <row r="747" spans="1:17" x14ac:dyDescent="0.25">
      <c r="A747" s="3">
        <v>2011</v>
      </c>
      <c r="B747" s="3">
        <v>11</v>
      </c>
      <c r="C747" s="4" t="s">
        <v>56</v>
      </c>
      <c r="D747" s="4" t="s">
        <v>29</v>
      </c>
      <c r="E747" s="4" t="s">
        <v>34</v>
      </c>
      <c r="F747" s="4" t="s">
        <v>35</v>
      </c>
      <c r="G747" s="11" t="s">
        <v>21</v>
      </c>
      <c r="H747" s="5">
        <v>22732.04</v>
      </c>
      <c r="I747" s="5">
        <v>10279.799999999999</v>
      </c>
      <c r="J747" s="3" t="s">
        <v>22</v>
      </c>
      <c r="K747" s="3" t="s">
        <v>23</v>
      </c>
      <c r="L747" s="47">
        <f t="shared" si="23"/>
        <v>27073.539187199996</v>
      </c>
      <c r="M747" s="63">
        <f t="shared" si="22"/>
        <v>2.0033274239999999E-2</v>
      </c>
      <c r="N747" s="7">
        <v>33970</v>
      </c>
      <c r="O747" s="6" t="b">
        <v>1</v>
      </c>
      <c r="P747" s="6" t="b">
        <v>0</v>
      </c>
      <c r="Q747" s="6" t="s">
        <v>24</v>
      </c>
    </row>
    <row r="748" spans="1:17" x14ac:dyDescent="0.25">
      <c r="A748" s="3">
        <v>2011</v>
      </c>
      <c r="B748" s="3">
        <v>11</v>
      </c>
      <c r="C748" s="4" t="s">
        <v>56</v>
      </c>
      <c r="D748" s="4" t="s">
        <v>59</v>
      </c>
      <c r="E748" s="4" t="s">
        <v>60</v>
      </c>
      <c r="F748" s="4"/>
      <c r="G748" s="11" t="s">
        <v>21</v>
      </c>
      <c r="H748" s="5">
        <v>69658.278399999996</v>
      </c>
      <c r="I748" s="5">
        <v>26470.145791999999</v>
      </c>
      <c r="J748" s="3" t="s">
        <v>22</v>
      </c>
      <c r="K748" s="3" t="s">
        <v>42</v>
      </c>
      <c r="L748" s="47">
        <f t="shared" si="23"/>
        <v>69713.470047141891</v>
      </c>
      <c r="M748" s="63">
        <f t="shared" si="22"/>
        <v>5.1585020119449605E-2</v>
      </c>
      <c r="N748" s="7">
        <v>40220</v>
      </c>
      <c r="O748" s="6" t="b">
        <v>1</v>
      </c>
      <c r="P748" s="6" t="b">
        <v>0</v>
      </c>
      <c r="Q748" s="6" t="s">
        <v>24</v>
      </c>
    </row>
    <row r="749" spans="1:17" x14ac:dyDescent="0.25">
      <c r="A749" s="3">
        <v>2011</v>
      </c>
      <c r="B749" s="3">
        <v>11</v>
      </c>
      <c r="C749" s="4" t="s">
        <v>56</v>
      </c>
      <c r="D749" s="4" t="s">
        <v>44</v>
      </c>
      <c r="E749" s="4" t="s">
        <v>45</v>
      </c>
      <c r="F749" s="4"/>
      <c r="G749" s="11" t="s">
        <v>21</v>
      </c>
      <c r="H749" s="5">
        <v>83531.22</v>
      </c>
      <c r="I749" s="5">
        <v>31741.863600000001</v>
      </c>
      <c r="J749" s="3" t="s">
        <v>22</v>
      </c>
      <c r="K749" s="3" t="s">
        <v>42</v>
      </c>
      <c r="L749" s="47">
        <f t="shared" si="23"/>
        <v>83597.4034562304</v>
      </c>
      <c r="M749" s="63">
        <f t="shared" si="22"/>
        <v>6.1858543783680005E-2</v>
      </c>
      <c r="N749" s="7">
        <v>25569</v>
      </c>
      <c r="O749" s="6" t="b">
        <v>1</v>
      </c>
      <c r="P749" s="6" t="b">
        <v>0</v>
      </c>
      <c r="Q749" s="6" t="s">
        <v>24</v>
      </c>
    </row>
    <row r="750" spans="1:17" x14ac:dyDescent="0.25">
      <c r="A750" s="3">
        <v>2011</v>
      </c>
      <c r="B750" s="3">
        <v>11</v>
      </c>
      <c r="C750" s="4" t="s">
        <v>56</v>
      </c>
      <c r="D750" s="4" t="s">
        <v>46</v>
      </c>
      <c r="E750" s="4" t="s">
        <v>47</v>
      </c>
      <c r="F750" s="4"/>
      <c r="G750" s="11" t="s">
        <v>21</v>
      </c>
      <c r="H750" s="5">
        <v>72811.459999999992</v>
      </c>
      <c r="I750" s="5">
        <v>26212.125599999996</v>
      </c>
      <c r="J750" s="3" t="s">
        <v>22</v>
      </c>
      <c r="K750" s="3" t="s">
        <v>42</v>
      </c>
      <c r="L750" s="47">
        <f t="shared" si="23"/>
        <v>69033.931556198382</v>
      </c>
      <c r="M750" s="63">
        <f t="shared" si="22"/>
        <v>5.1082190369279995E-2</v>
      </c>
      <c r="N750" s="7">
        <v>34700</v>
      </c>
      <c r="O750" s="6" t="b">
        <v>1</v>
      </c>
      <c r="P750" s="6" t="b">
        <v>0</v>
      </c>
      <c r="Q750" s="6" t="s">
        <v>24</v>
      </c>
    </row>
    <row r="751" spans="1:17" x14ac:dyDescent="0.25">
      <c r="A751" s="3">
        <v>2011</v>
      </c>
      <c r="B751" s="3">
        <v>11</v>
      </c>
      <c r="C751" s="4" t="s">
        <v>56</v>
      </c>
      <c r="D751" s="4" t="s">
        <v>46</v>
      </c>
      <c r="E751" s="4" t="s">
        <v>58</v>
      </c>
      <c r="F751" s="4"/>
      <c r="G751" s="11" t="s">
        <v>21</v>
      </c>
      <c r="H751" s="5">
        <v>99284.944000000003</v>
      </c>
      <c r="I751" s="5">
        <v>34749.7304</v>
      </c>
      <c r="J751" s="3" t="s">
        <v>22</v>
      </c>
      <c r="K751" s="3" t="s">
        <v>42</v>
      </c>
      <c r="L751" s="47">
        <f t="shared" si="23"/>
        <v>91519.113964185599</v>
      </c>
      <c r="M751" s="63">
        <f t="shared" si="22"/>
        <v>6.7720274603520009E-2</v>
      </c>
      <c r="N751" s="7">
        <v>39814</v>
      </c>
      <c r="O751" s="6" t="b">
        <v>1</v>
      </c>
      <c r="P751" s="6" t="b">
        <v>0</v>
      </c>
      <c r="Q751" s="6" t="s">
        <v>24</v>
      </c>
    </row>
    <row r="752" spans="1:17" x14ac:dyDescent="0.25">
      <c r="A752" s="3">
        <v>2011</v>
      </c>
      <c r="B752" s="3">
        <v>11</v>
      </c>
      <c r="C752" s="4" t="s">
        <v>56</v>
      </c>
      <c r="D752" s="4" t="s">
        <v>46</v>
      </c>
      <c r="E752" s="4" t="s">
        <v>61</v>
      </c>
      <c r="F752" s="4"/>
      <c r="G752" s="11" t="s">
        <v>21</v>
      </c>
      <c r="H752" s="5">
        <v>78577.455000000002</v>
      </c>
      <c r="I752" s="5">
        <v>27502.109249999998</v>
      </c>
      <c r="J752" s="3" t="s">
        <v>22</v>
      </c>
      <c r="K752" s="3" t="s">
        <v>42</v>
      </c>
      <c r="L752" s="47">
        <f t="shared" si="23"/>
        <v>72431.315055791987</v>
      </c>
      <c r="M752" s="63">
        <f t="shared" si="22"/>
        <v>5.3596110506400001E-2</v>
      </c>
      <c r="N752" s="7">
        <v>40179</v>
      </c>
      <c r="O752" s="6" t="b">
        <v>1</v>
      </c>
      <c r="P752" s="6" t="b">
        <v>0</v>
      </c>
      <c r="Q752" s="6" t="s">
        <v>24</v>
      </c>
    </row>
    <row r="753" spans="1:17" x14ac:dyDescent="0.25">
      <c r="A753" s="3">
        <v>2011</v>
      </c>
      <c r="B753" s="3">
        <v>11</v>
      </c>
      <c r="C753" s="4" t="s">
        <v>56</v>
      </c>
      <c r="D753" s="4" t="s">
        <v>69</v>
      </c>
      <c r="E753" s="4" t="s">
        <v>70</v>
      </c>
      <c r="F753" s="4" t="s">
        <v>71</v>
      </c>
      <c r="G753" s="11" t="s">
        <v>21</v>
      </c>
      <c r="H753" s="5">
        <v>40388</v>
      </c>
      <c r="I753" s="5">
        <v>14218.2</v>
      </c>
      <c r="J753" s="3" t="s">
        <v>22</v>
      </c>
      <c r="K753" s="3" t="s">
        <v>23</v>
      </c>
      <c r="L753" s="47">
        <f t="shared" si="23"/>
        <v>37445.961484799998</v>
      </c>
      <c r="M753" s="63">
        <f t="shared" si="22"/>
        <v>2.7708428160000003E-2</v>
      </c>
      <c r="N753" s="7">
        <v>40760</v>
      </c>
      <c r="O753" s="6" t="b">
        <v>0</v>
      </c>
      <c r="P753" s="6" t="b">
        <v>0</v>
      </c>
      <c r="Q753" s="6" t="s">
        <v>65</v>
      </c>
    </row>
    <row r="754" spans="1:17" x14ac:dyDescent="0.25">
      <c r="A754" s="3">
        <v>2011</v>
      </c>
      <c r="B754" s="3">
        <v>12</v>
      </c>
      <c r="C754" s="4" t="s">
        <v>57</v>
      </c>
      <c r="D754" s="4" t="s">
        <v>18</v>
      </c>
      <c r="E754" s="4" t="s">
        <v>19</v>
      </c>
      <c r="F754" s="4" t="s">
        <v>20</v>
      </c>
      <c r="G754" s="11" t="s">
        <v>21</v>
      </c>
      <c r="H754" s="5">
        <v>99650.62</v>
      </c>
      <c r="I754" s="5">
        <v>37004.6</v>
      </c>
      <c r="J754" s="3" t="s">
        <v>22</v>
      </c>
      <c r="K754" s="3" t="s">
        <v>23</v>
      </c>
      <c r="L754" s="47">
        <f t="shared" si="23"/>
        <v>97457.682854399987</v>
      </c>
      <c r="M754" s="63">
        <f t="shared" si="22"/>
        <v>7.2114564480000004E-2</v>
      </c>
      <c r="N754" s="7">
        <v>35527</v>
      </c>
      <c r="O754" s="6" t="b">
        <v>1</v>
      </c>
      <c r="P754" s="6" t="b">
        <v>0</v>
      </c>
      <c r="Q754" s="6" t="s">
        <v>24</v>
      </c>
    </row>
    <row r="755" spans="1:17" x14ac:dyDescent="0.25">
      <c r="A755" s="3">
        <v>2011</v>
      </c>
      <c r="B755" s="3">
        <v>12</v>
      </c>
      <c r="C755" s="4" t="s">
        <v>57</v>
      </c>
      <c r="D755" s="4" t="s">
        <v>18</v>
      </c>
      <c r="E755" s="4" t="s">
        <v>19</v>
      </c>
      <c r="F755" s="4" t="s">
        <v>25</v>
      </c>
      <c r="G755" s="11" t="s">
        <v>21</v>
      </c>
      <c r="H755" s="5">
        <v>99453.928400000004</v>
      </c>
      <c r="I755" s="5">
        <v>37294.6</v>
      </c>
      <c r="J755" s="3" t="s">
        <v>22</v>
      </c>
      <c r="K755" s="3" t="s">
        <v>23</v>
      </c>
      <c r="L755" s="47">
        <f t="shared" si="23"/>
        <v>98221.445414399976</v>
      </c>
      <c r="M755" s="63">
        <f t="shared" si="22"/>
        <v>7.267971647999999E-2</v>
      </c>
      <c r="N755" s="7">
        <v>35527</v>
      </c>
      <c r="O755" s="6" t="b">
        <v>1</v>
      </c>
      <c r="P755" s="6" t="b">
        <v>0</v>
      </c>
      <c r="Q755" s="6" t="s">
        <v>24</v>
      </c>
    </row>
    <row r="756" spans="1:17" x14ac:dyDescent="0.25">
      <c r="A756" s="3">
        <v>2011</v>
      </c>
      <c r="B756" s="3">
        <v>12</v>
      </c>
      <c r="C756" s="4" t="s">
        <v>57</v>
      </c>
      <c r="D756" s="4" t="s">
        <v>18</v>
      </c>
      <c r="E756" s="4" t="s">
        <v>41</v>
      </c>
      <c r="F756" s="4"/>
      <c r="G756" s="11" t="s">
        <v>21</v>
      </c>
      <c r="H756" s="5">
        <v>78294.194999999992</v>
      </c>
      <c r="I756" s="5">
        <v>32492.090924999997</v>
      </c>
      <c r="J756" s="3" t="s">
        <v>22</v>
      </c>
      <c r="K756" s="3" t="s">
        <v>42</v>
      </c>
      <c r="L756" s="47">
        <f t="shared" si="23"/>
        <v>85573.250153899178</v>
      </c>
      <c r="M756" s="63">
        <f t="shared" si="22"/>
        <v>6.3320586794639991E-2</v>
      </c>
      <c r="N756" s="7">
        <v>23377</v>
      </c>
      <c r="O756" s="6" t="b">
        <v>1</v>
      </c>
      <c r="P756" s="6" t="b">
        <v>0</v>
      </c>
      <c r="Q756" s="6" t="s">
        <v>24</v>
      </c>
    </row>
    <row r="757" spans="1:17" x14ac:dyDescent="0.25">
      <c r="A757" s="3">
        <v>2011</v>
      </c>
      <c r="B757" s="3">
        <v>12</v>
      </c>
      <c r="C757" s="4" t="s">
        <v>57</v>
      </c>
      <c r="D757" s="4" t="s">
        <v>18</v>
      </c>
      <c r="E757" s="4" t="s">
        <v>43</v>
      </c>
      <c r="F757" s="4"/>
      <c r="G757" s="11" t="s">
        <v>21</v>
      </c>
      <c r="H757" s="5">
        <v>147799.83599999998</v>
      </c>
      <c r="I757" s="5">
        <v>58676.534891999996</v>
      </c>
      <c r="J757" s="3" t="s">
        <v>22</v>
      </c>
      <c r="K757" s="3" t="s">
        <v>42</v>
      </c>
      <c r="L757" s="47">
        <f t="shared" si="23"/>
        <v>154534.27758980429</v>
      </c>
      <c r="M757" s="63">
        <f t="shared" si="22"/>
        <v>0.1143488311975296</v>
      </c>
      <c r="N757" s="7">
        <v>28126</v>
      </c>
      <c r="O757" s="6" t="b">
        <v>1</v>
      </c>
      <c r="P757" s="6" t="b">
        <v>0</v>
      </c>
      <c r="Q757" s="6" t="s">
        <v>24</v>
      </c>
    </row>
    <row r="758" spans="1:17" x14ac:dyDescent="0.25">
      <c r="A758" s="3">
        <v>2011</v>
      </c>
      <c r="B758" s="3">
        <v>12</v>
      </c>
      <c r="C758" s="4" t="s">
        <v>57</v>
      </c>
      <c r="D758" s="4" t="s">
        <v>62</v>
      </c>
      <c r="E758" s="4" t="s">
        <v>63</v>
      </c>
      <c r="F758" s="4" t="s">
        <v>64</v>
      </c>
      <c r="G758" s="11" t="s">
        <v>21</v>
      </c>
      <c r="H758" s="5">
        <v>107909</v>
      </c>
      <c r="I758" s="5">
        <v>38850.6</v>
      </c>
      <c r="J758" s="3" t="s">
        <v>22</v>
      </c>
      <c r="K758" s="3" t="s">
        <v>23</v>
      </c>
      <c r="L758" s="47">
        <f t="shared" si="23"/>
        <v>102319.42659839999</v>
      </c>
      <c r="M758" s="63">
        <f t="shared" si="22"/>
        <v>7.5712049279999999E-2</v>
      </c>
      <c r="N758" s="7">
        <v>40739</v>
      </c>
      <c r="O758" s="6" t="b">
        <v>0</v>
      </c>
      <c r="P758" s="6" t="b">
        <v>0</v>
      </c>
      <c r="Q758" s="6" t="s">
        <v>65</v>
      </c>
    </row>
    <row r="759" spans="1:17" x14ac:dyDescent="0.25">
      <c r="A759" s="3">
        <v>2011</v>
      </c>
      <c r="B759" s="3">
        <v>12</v>
      </c>
      <c r="C759" s="4" t="s">
        <v>57</v>
      </c>
      <c r="D759" s="4" t="s">
        <v>66</v>
      </c>
      <c r="E759" s="4" t="s">
        <v>67</v>
      </c>
      <c r="F759" s="4" t="s">
        <v>68</v>
      </c>
      <c r="G759" s="11" t="s">
        <v>21</v>
      </c>
      <c r="H759" s="5">
        <v>91072.227700000003</v>
      </c>
      <c r="I759" s="5">
        <v>35546.199999999997</v>
      </c>
      <c r="J759" s="3" t="s">
        <v>22</v>
      </c>
      <c r="K759" s="3" t="s">
        <v>23</v>
      </c>
      <c r="L759" s="47">
        <f t="shared" si="23"/>
        <v>93616.747276799986</v>
      </c>
      <c r="M759" s="63">
        <f t="shared" si="22"/>
        <v>6.9272434560000012E-2</v>
      </c>
      <c r="N759" s="7">
        <v>40644</v>
      </c>
      <c r="O759" s="6" t="b">
        <v>0</v>
      </c>
      <c r="P759" s="6" t="b">
        <v>1</v>
      </c>
      <c r="Q759" s="6" t="s">
        <v>15</v>
      </c>
    </row>
    <row r="760" spans="1:17" x14ac:dyDescent="0.25">
      <c r="A760" s="3">
        <v>2011</v>
      </c>
      <c r="B760" s="3">
        <v>12</v>
      </c>
      <c r="C760" s="4" t="s">
        <v>57</v>
      </c>
      <c r="D760" s="4" t="s">
        <v>66</v>
      </c>
      <c r="E760" s="4" t="s">
        <v>67</v>
      </c>
      <c r="F760" s="4" t="s">
        <v>72</v>
      </c>
      <c r="G760" s="11" t="s">
        <v>21</v>
      </c>
      <c r="H760" s="5">
        <v>151939.38140000001</v>
      </c>
      <c r="I760" s="5">
        <v>58087.7</v>
      </c>
      <c r="J760" s="3" t="s">
        <v>22</v>
      </c>
      <c r="K760" s="3" t="s">
        <v>23</v>
      </c>
      <c r="L760" s="47">
        <f t="shared" si="23"/>
        <v>152983.4843328</v>
      </c>
      <c r="M760" s="63">
        <f t="shared" si="22"/>
        <v>0.11320130976000002</v>
      </c>
      <c r="N760" s="7">
        <v>40644</v>
      </c>
      <c r="O760" s="6" t="b">
        <v>0</v>
      </c>
      <c r="P760" s="6" t="b">
        <v>1</v>
      </c>
      <c r="Q760" s="6" t="s">
        <v>15</v>
      </c>
    </row>
    <row r="761" spans="1:17" x14ac:dyDescent="0.25">
      <c r="A761" s="3">
        <v>2011</v>
      </c>
      <c r="B761" s="3">
        <v>12</v>
      </c>
      <c r="C761" s="4" t="s">
        <v>57</v>
      </c>
      <c r="D761" s="4" t="s">
        <v>26</v>
      </c>
      <c r="E761" s="4" t="s">
        <v>27</v>
      </c>
      <c r="F761" s="4" t="s">
        <v>28</v>
      </c>
      <c r="G761" s="11" t="s">
        <v>21</v>
      </c>
      <c r="H761" s="5">
        <v>32400.330999999998</v>
      </c>
      <c r="I761" s="5">
        <v>13639.8</v>
      </c>
      <c r="J761" s="3" t="s">
        <v>22</v>
      </c>
      <c r="K761" s="3" t="s">
        <v>23</v>
      </c>
      <c r="L761" s="47">
        <f t="shared" si="23"/>
        <v>35922.6502272</v>
      </c>
      <c r="M761" s="63">
        <f t="shared" si="22"/>
        <v>2.658124224E-2</v>
      </c>
      <c r="N761" s="7">
        <v>34700</v>
      </c>
      <c r="O761" s="6" t="b">
        <v>1</v>
      </c>
      <c r="P761" s="6" t="b">
        <v>0</v>
      </c>
      <c r="Q761" s="6" t="s">
        <v>24</v>
      </c>
    </row>
    <row r="762" spans="1:17" x14ac:dyDescent="0.25">
      <c r="A762" s="3">
        <v>2011</v>
      </c>
      <c r="B762" s="3">
        <v>12</v>
      </c>
      <c r="C762" s="4" t="s">
        <v>57</v>
      </c>
      <c r="D762" s="4" t="s">
        <v>73</v>
      </c>
      <c r="E762" s="4" t="s">
        <v>74</v>
      </c>
      <c r="F762" s="4"/>
      <c r="G762" s="11" t="s">
        <v>21</v>
      </c>
      <c r="H762" s="5">
        <v>49863.212099999997</v>
      </c>
      <c r="I762" s="5">
        <v>17452.124234999999</v>
      </c>
      <c r="J762" s="3" t="s">
        <v>22</v>
      </c>
      <c r="K762" s="3" t="s">
        <v>42</v>
      </c>
      <c r="L762" s="47">
        <f t="shared" si="23"/>
        <v>45963.031321247036</v>
      </c>
      <c r="M762" s="63">
        <f t="shared" si="22"/>
        <v>3.4010699709168001E-2</v>
      </c>
      <c r="N762" s="7">
        <v>41136</v>
      </c>
      <c r="O762" s="6" t="b">
        <v>0</v>
      </c>
      <c r="P762" s="6" t="b">
        <v>0</v>
      </c>
      <c r="Q762" s="6" t="s">
        <v>65</v>
      </c>
    </row>
    <row r="763" spans="1:17" x14ac:dyDescent="0.25">
      <c r="A763" s="3">
        <v>2011</v>
      </c>
      <c r="B763" s="3">
        <v>12</v>
      </c>
      <c r="C763" s="4" t="s">
        <v>57</v>
      </c>
      <c r="D763" s="4" t="s">
        <v>29</v>
      </c>
      <c r="E763" s="4" t="s">
        <v>30</v>
      </c>
      <c r="F763" s="4" t="s">
        <v>33</v>
      </c>
      <c r="G763" s="11" t="s">
        <v>21</v>
      </c>
      <c r="H763" s="5">
        <v>106546</v>
      </c>
      <c r="I763" s="5">
        <v>43243</v>
      </c>
      <c r="J763" s="3" t="s">
        <v>22</v>
      </c>
      <c r="K763" s="3" t="s">
        <v>23</v>
      </c>
      <c r="L763" s="47">
        <f t="shared" si="23"/>
        <v>113887.53235199998</v>
      </c>
      <c r="M763" s="63">
        <f t="shared" si="22"/>
        <v>8.4271958399999999E-2</v>
      </c>
      <c r="N763" s="7">
        <v>35885</v>
      </c>
      <c r="O763" s="6" t="b">
        <v>1</v>
      </c>
      <c r="P763" s="6" t="b">
        <v>0</v>
      </c>
      <c r="Q763" s="6" t="s">
        <v>24</v>
      </c>
    </row>
    <row r="764" spans="1:17" x14ac:dyDescent="0.25">
      <c r="A764" s="3">
        <v>2011</v>
      </c>
      <c r="B764" s="3">
        <v>12</v>
      </c>
      <c r="C764" s="4" t="s">
        <v>57</v>
      </c>
      <c r="D764" s="4" t="s">
        <v>29</v>
      </c>
      <c r="E764" s="4" t="s">
        <v>30</v>
      </c>
      <c r="F764" s="4" t="s">
        <v>31</v>
      </c>
      <c r="G764" s="11" t="s">
        <v>21</v>
      </c>
      <c r="H764" s="5">
        <v>111378</v>
      </c>
      <c r="I764" s="5">
        <v>43377.4</v>
      </c>
      <c r="J764" s="3" t="s">
        <v>22</v>
      </c>
      <c r="K764" s="3" t="s">
        <v>23</v>
      </c>
      <c r="L764" s="47">
        <f t="shared" si="23"/>
        <v>114241.49679359999</v>
      </c>
      <c r="M764" s="63">
        <f t="shared" si="22"/>
        <v>8.4533877120000003E-2</v>
      </c>
      <c r="N764" s="7">
        <v>35885</v>
      </c>
      <c r="O764" s="6" t="b">
        <v>1</v>
      </c>
      <c r="P764" s="6" t="b">
        <v>0</v>
      </c>
      <c r="Q764" s="6" t="s">
        <v>24</v>
      </c>
    </row>
    <row r="765" spans="1:17" x14ac:dyDescent="0.25">
      <c r="A765" s="3">
        <v>2011</v>
      </c>
      <c r="B765" s="3">
        <v>12</v>
      </c>
      <c r="C765" s="4" t="s">
        <v>57</v>
      </c>
      <c r="D765" s="4" t="s">
        <v>29</v>
      </c>
      <c r="E765" s="4" t="s">
        <v>34</v>
      </c>
      <c r="F765" s="4" t="s">
        <v>36</v>
      </c>
      <c r="G765" s="11" t="s">
        <v>21</v>
      </c>
      <c r="H765" s="5">
        <v>3311.12</v>
      </c>
      <c r="I765" s="5">
        <v>1582.3</v>
      </c>
      <c r="J765" s="3" t="s">
        <v>22</v>
      </c>
      <c r="K765" s="3" t="s">
        <v>23</v>
      </c>
      <c r="L765" s="47">
        <f t="shared" si="23"/>
        <v>4167.2465471999994</v>
      </c>
      <c r="M765" s="63">
        <f t="shared" si="22"/>
        <v>3.08358624E-3</v>
      </c>
      <c r="N765" s="7">
        <v>33970</v>
      </c>
      <c r="O765" s="6" t="b">
        <v>1</v>
      </c>
      <c r="P765" s="6" t="b">
        <v>0</v>
      </c>
      <c r="Q765" s="6" t="s">
        <v>24</v>
      </c>
    </row>
    <row r="766" spans="1:17" x14ac:dyDescent="0.25">
      <c r="A766" s="3">
        <v>2011</v>
      </c>
      <c r="B766" s="3">
        <v>12</v>
      </c>
      <c r="C766" s="4" t="s">
        <v>57</v>
      </c>
      <c r="D766" s="4" t="s">
        <v>29</v>
      </c>
      <c r="E766" s="4" t="s">
        <v>34</v>
      </c>
      <c r="F766" s="4" t="s">
        <v>35</v>
      </c>
      <c r="G766" s="11" t="s">
        <v>21</v>
      </c>
      <c r="H766" s="5">
        <v>18621.8</v>
      </c>
      <c r="I766" s="5">
        <v>8400.7000000000007</v>
      </c>
      <c r="J766" s="3" t="s">
        <v>22</v>
      </c>
      <c r="K766" s="3" t="s">
        <v>23</v>
      </c>
      <c r="L766" s="47">
        <f t="shared" si="23"/>
        <v>22124.621164799999</v>
      </c>
      <c r="M766" s="63">
        <f t="shared" si="22"/>
        <v>1.6371284160000003E-2</v>
      </c>
      <c r="N766" s="7">
        <v>33970</v>
      </c>
      <c r="O766" s="6" t="b">
        <v>1</v>
      </c>
      <c r="P766" s="6" t="b">
        <v>0</v>
      </c>
      <c r="Q766" s="6" t="s">
        <v>24</v>
      </c>
    </row>
    <row r="767" spans="1:17" x14ac:dyDescent="0.25">
      <c r="A767" s="3">
        <v>2011</v>
      </c>
      <c r="B767" s="3">
        <v>12</v>
      </c>
      <c r="C767" s="4" t="s">
        <v>57</v>
      </c>
      <c r="D767" s="4" t="s">
        <v>29</v>
      </c>
      <c r="E767" s="4" t="s">
        <v>34</v>
      </c>
      <c r="F767" s="4" t="s">
        <v>39</v>
      </c>
      <c r="G767" s="11" t="s">
        <v>21</v>
      </c>
      <c r="H767" s="5">
        <v>70180.604999999996</v>
      </c>
      <c r="I767" s="5">
        <v>30285.1</v>
      </c>
      <c r="J767" s="3" t="s">
        <v>22</v>
      </c>
      <c r="K767" s="3" t="s">
        <v>23</v>
      </c>
      <c r="L767" s="47">
        <f t="shared" si="23"/>
        <v>79760.777606399992</v>
      </c>
      <c r="M767" s="63">
        <f t="shared" si="22"/>
        <v>5.9019602880000001E-2</v>
      </c>
      <c r="N767" s="7">
        <v>33970</v>
      </c>
      <c r="O767" s="6" t="b">
        <v>1</v>
      </c>
      <c r="P767" s="6" t="b">
        <v>0</v>
      </c>
      <c r="Q767" s="6" t="s">
        <v>24</v>
      </c>
    </row>
    <row r="768" spans="1:17" x14ac:dyDescent="0.25">
      <c r="A768" s="3">
        <v>2011</v>
      </c>
      <c r="B768" s="3">
        <v>12</v>
      </c>
      <c r="C768" s="4" t="s">
        <v>57</v>
      </c>
      <c r="D768" s="4" t="s">
        <v>29</v>
      </c>
      <c r="E768" s="4" t="s">
        <v>34</v>
      </c>
      <c r="F768" s="4" t="s">
        <v>37</v>
      </c>
      <c r="G768" s="11" t="s">
        <v>21</v>
      </c>
      <c r="H768" s="5">
        <v>56911.724999999999</v>
      </c>
      <c r="I768" s="5">
        <v>23385.200000000001</v>
      </c>
      <c r="J768" s="3" t="s">
        <v>22</v>
      </c>
      <c r="K768" s="3" t="s">
        <v>23</v>
      </c>
      <c r="L768" s="47">
        <f t="shared" si="23"/>
        <v>61588.759372799999</v>
      </c>
      <c r="M768" s="63">
        <f t="shared" si="22"/>
        <v>4.5573077760000011E-2</v>
      </c>
      <c r="N768" s="7">
        <v>33970</v>
      </c>
      <c r="O768" s="6" t="b">
        <v>1</v>
      </c>
      <c r="P768" s="6" t="b">
        <v>0</v>
      </c>
      <c r="Q768" s="6" t="s">
        <v>24</v>
      </c>
    </row>
    <row r="769" spans="1:17" x14ac:dyDescent="0.25">
      <c r="A769" s="3">
        <v>2011</v>
      </c>
      <c r="B769" s="3">
        <v>12</v>
      </c>
      <c r="C769" s="4" t="s">
        <v>57</v>
      </c>
      <c r="D769" s="4" t="s">
        <v>59</v>
      </c>
      <c r="E769" s="4" t="s">
        <v>60</v>
      </c>
      <c r="F769" s="4"/>
      <c r="G769" s="11" t="s">
        <v>21</v>
      </c>
      <c r="H769" s="5">
        <v>98501.616999999998</v>
      </c>
      <c r="I769" s="5">
        <v>37430.614459999997</v>
      </c>
      <c r="J769" s="3" t="s">
        <v>22</v>
      </c>
      <c r="K769" s="3" t="s">
        <v>42</v>
      </c>
      <c r="L769" s="47">
        <f t="shared" si="23"/>
        <v>98579.661801181428</v>
      </c>
      <c r="M769" s="63">
        <f t="shared" si="22"/>
        <v>7.2944781459648014E-2</v>
      </c>
      <c r="N769" s="7">
        <v>40220</v>
      </c>
      <c r="O769" s="6" t="b">
        <v>1</v>
      </c>
      <c r="P769" s="6" t="b">
        <v>0</v>
      </c>
      <c r="Q769" s="6" t="s">
        <v>24</v>
      </c>
    </row>
    <row r="770" spans="1:17" x14ac:dyDescent="0.25">
      <c r="A770" s="3">
        <v>2011</v>
      </c>
      <c r="B770" s="3">
        <v>12</v>
      </c>
      <c r="C770" s="4" t="s">
        <v>57</v>
      </c>
      <c r="D770" s="4" t="s">
        <v>44</v>
      </c>
      <c r="E770" s="4" t="s">
        <v>45</v>
      </c>
      <c r="F770" s="4"/>
      <c r="G770" s="11" t="s">
        <v>21</v>
      </c>
      <c r="H770" s="5">
        <v>88653.28</v>
      </c>
      <c r="I770" s="5">
        <v>33688.246399999996</v>
      </c>
      <c r="J770" s="3" t="s">
        <v>22</v>
      </c>
      <c r="K770" s="3" t="s">
        <v>42</v>
      </c>
      <c r="L770" s="47">
        <f t="shared" si="23"/>
        <v>88723.521766809587</v>
      </c>
      <c r="M770" s="63">
        <f t="shared" ref="M770:M833" si="24">I770*0.02784*0.07/1000</f>
        <v>6.5651654584319999E-2</v>
      </c>
      <c r="N770" s="7">
        <v>25569</v>
      </c>
      <c r="O770" s="6" t="b">
        <v>1</v>
      </c>
      <c r="P770" s="6" t="b">
        <v>0</v>
      </c>
      <c r="Q770" s="6" t="s">
        <v>24</v>
      </c>
    </row>
    <row r="771" spans="1:17" x14ac:dyDescent="0.25">
      <c r="A771" s="3">
        <v>2011</v>
      </c>
      <c r="B771" s="3">
        <v>12</v>
      </c>
      <c r="C771" s="4" t="s">
        <v>57</v>
      </c>
      <c r="D771" s="4" t="s">
        <v>46</v>
      </c>
      <c r="E771" s="4" t="s">
        <v>47</v>
      </c>
      <c r="F771" s="4"/>
      <c r="G771" s="11" t="s">
        <v>21</v>
      </c>
      <c r="H771" s="5">
        <v>90270.080000000002</v>
      </c>
      <c r="I771" s="5">
        <v>32497.228800000001</v>
      </c>
      <c r="J771" s="3" t="s">
        <v>22</v>
      </c>
      <c r="K771" s="3" t="s">
        <v>42</v>
      </c>
      <c r="L771" s="47">
        <f t="shared" ref="L771:L834" si="25">I771*0.02784*94.6</f>
        <v>85586.781590323197</v>
      </c>
      <c r="M771" s="63">
        <f t="shared" si="24"/>
        <v>6.3330599485440009E-2</v>
      </c>
      <c r="N771" s="7">
        <v>34700</v>
      </c>
      <c r="O771" s="6" t="b">
        <v>1</v>
      </c>
      <c r="P771" s="6" t="b">
        <v>0</v>
      </c>
      <c r="Q771" s="6" t="s">
        <v>24</v>
      </c>
    </row>
    <row r="772" spans="1:17" x14ac:dyDescent="0.25">
      <c r="A772" s="3">
        <v>2011</v>
      </c>
      <c r="B772" s="3">
        <v>12</v>
      </c>
      <c r="C772" s="4" t="s">
        <v>57</v>
      </c>
      <c r="D772" s="4" t="s">
        <v>46</v>
      </c>
      <c r="E772" s="4" t="s">
        <v>58</v>
      </c>
      <c r="F772" s="4"/>
      <c r="G772" s="11" t="s">
        <v>21</v>
      </c>
      <c r="H772" s="5">
        <v>87558.042000000001</v>
      </c>
      <c r="I772" s="5">
        <v>30645.314699999999</v>
      </c>
      <c r="J772" s="3" t="s">
        <v>22</v>
      </c>
      <c r="K772" s="3" t="s">
        <v>42</v>
      </c>
      <c r="L772" s="47">
        <f t="shared" si="25"/>
        <v>80709.4620940608</v>
      </c>
      <c r="M772" s="63">
        <f t="shared" si="24"/>
        <v>5.9721589287360002E-2</v>
      </c>
      <c r="N772" s="7">
        <v>39814</v>
      </c>
      <c r="O772" s="6" t="b">
        <v>1</v>
      </c>
      <c r="P772" s="6" t="b">
        <v>0</v>
      </c>
      <c r="Q772" s="6" t="s">
        <v>24</v>
      </c>
    </row>
    <row r="773" spans="1:17" x14ac:dyDescent="0.25">
      <c r="A773" s="3">
        <v>2011</v>
      </c>
      <c r="B773" s="3">
        <v>12</v>
      </c>
      <c r="C773" s="4" t="s">
        <v>57</v>
      </c>
      <c r="D773" s="4" t="s">
        <v>46</v>
      </c>
      <c r="E773" s="4" t="s">
        <v>61</v>
      </c>
      <c r="F773" s="4"/>
      <c r="G773" s="11" t="s">
        <v>21</v>
      </c>
      <c r="H773" s="5">
        <v>103642.96500000001</v>
      </c>
      <c r="I773" s="5">
        <v>36275.037750000003</v>
      </c>
      <c r="J773" s="3" t="s">
        <v>22</v>
      </c>
      <c r="K773" s="3" t="s">
        <v>42</v>
      </c>
      <c r="L773" s="47">
        <f t="shared" si="25"/>
        <v>95536.261020816004</v>
      </c>
      <c r="M773" s="63">
        <f t="shared" si="24"/>
        <v>7.0692793567200013E-2</v>
      </c>
      <c r="N773" s="7">
        <v>40179</v>
      </c>
      <c r="O773" s="6" t="b">
        <v>1</v>
      </c>
      <c r="P773" s="6" t="b">
        <v>0</v>
      </c>
      <c r="Q773" s="6" t="s">
        <v>24</v>
      </c>
    </row>
    <row r="774" spans="1:17" x14ac:dyDescent="0.25">
      <c r="A774" s="3">
        <v>2011</v>
      </c>
      <c r="B774" s="3">
        <v>12</v>
      </c>
      <c r="C774" s="4" t="s">
        <v>57</v>
      </c>
      <c r="D774" s="4" t="s">
        <v>69</v>
      </c>
      <c r="E774" s="4" t="s">
        <v>70</v>
      </c>
      <c r="F774" s="4" t="s">
        <v>71</v>
      </c>
      <c r="G774" s="11" t="s">
        <v>21</v>
      </c>
      <c r="H774" s="5">
        <v>109252</v>
      </c>
      <c r="I774" s="5">
        <v>38320.199999999997</v>
      </c>
      <c r="J774" s="3" t="s">
        <v>22</v>
      </c>
      <c r="K774" s="3" t="s">
        <v>23</v>
      </c>
      <c r="L774" s="47">
        <f t="shared" si="25"/>
        <v>100922.53121279998</v>
      </c>
      <c r="M774" s="63">
        <f t="shared" si="24"/>
        <v>7.4678405759999983E-2</v>
      </c>
      <c r="N774" s="7">
        <v>40760</v>
      </c>
      <c r="O774" s="6" t="b">
        <v>0</v>
      </c>
      <c r="P774" s="6" t="b">
        <v>0</v>
      </c>
      <c r="Q774" s="6" t="s">
        <v>65</v>
      </c>
    </row>
    <row r="775" spans="1:17" x14ac:dyDescent="0.25">
      <c r="A775" s="3">
        <v>2012</v>
      </c>
      <c r="B775" s="3">
        <v>1</v>
      </c>
      <c r="C775" s="4" t="s">
        <v>17</v>
      </c>
      <c r="D775" s="4" t="s">
        <v>18</v>
      </c>
      <c r="E775" s="4" t="s">
        <v>19</v>
      </c>
      <c r="F775" s="4" t="s">
        <v>20</v>
      </c>
      <c r="G775" s="11" t="s">
        <v>21</v>
      </c>
      <c r="H775" s="5">
        <v>100613.4936</v>
      </c>
      <c r="I775" s="5">
        <v>37348.6</v>
      </c>
      <c r="J775" s="3" t="s">
        <v>22</v>
      </c>
      <c r="K775" s="3" t="s">
        <v>23</v>
      </c>
      <c r="L775" s="47">
        <f t="shared" si="25"/>
        <v>98363.663270399993</v>
      </c>
      <c r="M775" s="63">
        <f t="shared" si="24"/>
        <v>7.2784951680000001E-2</v>
      </c>
      <c r="N775" s="7">
        <v>35527</v>
      </c>
      <c r="O775" s="6" t="b">
        <v>1</v>
      </c>
      <c r="P775" s="6" t="b">
        <v>0</v>
      </c>
      <c r="Q775" s="6" t="s">
        <v>24</v>
      </c>
    </row>
    <row r="776" spans="1:17" x14ac:dyDescent="0.25">
      <c r="A776" s="3">
        <v>2012</v>
      </c>
      <c r="B776" s="3">
        <v>1</v>
      </c>
      <c r="C776" s="4" t="s">
        <v>17</v>
      </c>
      <c r="D776" s="4" t="s">
        <v>18</v>
      </c>
      <c r="E776" s="4" t="s">
        <v>19</v>
      </c>
      <c r="F776" s="4" t="s">
        <v>25</v>
      </c>
      <c r="G776" s="11" t="s">
        <v>21</v>
      </c>
      <c r="H776" s="5">
        <v>100869.61010000001</v>
      </c>
      <c r="I776" s="5">
        <v>37802.199999999997</v>
      </c>
      <c r="J776" s="3" t="s">
        <v>22</v>
      </c>
      <c r="K776" s="3" t="s">
        <v>23</v>
      </c>
      <c r="L776" s="47">
        <f t="shared" si="25"/>
        <v>99558.293260799983</v>
      </c>
      <c r="M776" s="63">
        <f t="shared" si="24"/>
        <v>7.3668927359999997E-2</v>
      </c>
      <c r="N776" s="7">
        <v>35527</v>
      </c>
      <c r="O776" s="6" t="b">
        <v>1</v>
      </c>
      <c r="P776" s="6" t="b">
        <v>0</v>
      </c>
      <c r="Q776" s="6" t="s">
        <v>24</v>
      </c>
    </row>
    <row r="777" spans="1:17" x14ac:dyDescent="0.25">
      <c r="A777" s="3">
        <v>2012</v>
      </c>
      <c r="B777" s="3">
        <v>1</v>
      </c>
      <c r="C777" s="4" t="s">
        <v>17</v>
      </c>
      <c r="D777" s="4" t="s">
        <v>18</v>
      </c>
      <c r="E777" s="4" t="s">
        <v>41</v>
      </c>
      <c r="F777" s="4"/>
      <c r="G777" s="11" t="s">
        <v>21</v>
      </c>
      <c r="H777" s="5">
        <v>73522.89</v>
      </c>
      <c r="I777" s="5">
        <v>30511.999349999998</v>
      </c>
      <c r="J777" s="3" t="s">
        <v>22</v>
      </c>
      <c r="K777" s="3" t="s">
        <v>42</v>
      </c>
      <c r="L777" s="47">
        <f t="shared" si="25"/>
        <v>80358.354256118386</v>
      </c>
      <c r="M777" s="63">
        <f t="shared" si="24"/>
        <v>5.9461784333279998E-2</v>
      </c>
      <c r="N777" s="7">
        <v>23377</v>
      </c>
      <c r="O777" s="6" t="b">
        <v>1</v>
      </c>
      <c r="P777" s="6" t="b">
        <v>0</v>
      </c>
      <c r="Q777" s="6" t="s">
        <v>24</v>
      </c>
    </row>
    <row r="778" spans="1:17" x14ac:dyDescent="0.25">
      <c r="A778" s="3">
        <v>2012</v>
      </c>
      <c r="B778" s="3">
        <v>1</v>
      </c>
      <c r="C778" s="4" t="s">
        <v>17</v>
      </c>
      <c r="D778" s="4" t="s">
        <v>18</v>
      </c>
      <c r="E778" s="4" t="s">
        <v>43</v>
      </c>
      <c r="F778" s="4"/>
      <c r="G778" s="11" t="s">
        <v>21</v>
      </c>
      <c r="H778" s="5">
        <v>114567.696</v>
      </c>
      <c r="I778" s="5">
        <v>45483.375312000004</v>
      </c>
      <c r="J778" s="3" t="s">
        <v>22</v>
      </c>
      <c r="K778" s="3" t="s">
        <v>42</v>
      </c>
      <c r="L778" s="47">
        <f t="shared" si="25"/>
        <v>119787.92815770318</v>
      </c>
      <c r="M778" s="63">
        <f t="shared" si="24"/>
        <v>8.8638001808025627E-2</v>
      </c>
      <c r="N778" s="7">
        <v>28126</v>
      </c>
      <c r="O778" s="6" t="b">
        <v>1</v>
      </c>
      <c r="P778" s="6" t="b">
        <v>0</v>
      </c>
      <c r="Q778" s="6" t="s">
        <v>24</v>
      </c>
    </row>
    <row r="779" spans="1:17" x14ac:dyDescent="0.25">
      <c r="A779" s="3">
        <v>2012</v>
      </c>
      <c r="B779" s="3">
        <v>1</v>
      </c>
      <c r="C779" s="4" t="s">
        <v>17</v>
      </c>
      <c r="D779" s="4" t="s">
        <v>29</v>
      </c>
      <c r="E779" s="4" t="s">
        <v>30</v>
      </c>
      <c r="F779" s="4" t="s">
        <v>33</v>
      </c>
      <c r="G779" s="11" t="s">
        <v>21</v>
      </c>
      <c r="H779" s="5">
        <v>110973</v>
      </c>
      <c r="I779" s="5">
        <v>45045.3</v>
      </c>
      <c r="J779" s="3" t="s">
        <v>22</v>
      </c>
      <c r="K779" s="3" t="s">
        <v>23</v>
      </c>
      <c r="L779" s="47">
        <f t="shared" si="25"/>
        <v>118634.1849792</v>
      </c>
      <c r="M779" s="63">
        <f t="shared" si="24"/>
        <v>8.7784280640000004E-2</v>
      </c>
      <c r="N779" s="7">
        <v>35885</v>
      </c>
      <c r="O779" s="6" t="b">
        <v>1</v>
      </c>
      <c r="P779" s="6" t="b">
        <v>0</v>
      </c>
      <c r="Q779" s="6" t="s">
        <v>24</v>
      </c>
    </row>
    <row r="780" spans="1:17" x14ac:dyDescent="0.25">
      <c r="A780" s="3">
        <v>2012</v>
      </c>
      <c r="B780" s="3">
        <v>1</v>
      </c>
      <c r="C780" s="4" t="s">
        <v>17</v>
      </c>
      <c r="D780" s="4" t="s">
        <v>29</v>
      </c>
      <c r="E780" s="4" t="s">
        <v>30</v>
      </c>
      <c r="F780" s="4" t="s">
        <v>31</v>
      </c>
      <c r="G780" s="11" t="s">
        <v>21</v>
      </c>
      <c r="H780" s="5">
        <v>114684</v>
      </c>
      <c r="I780" s="5">
        <v>44646.7</v>
      </c>
      <c r="J780" s="3" t="s">
        <v>22</v>
      </c>
      <c r="K780" s="3" t="s">
        <v>23</v>
      </c>
      <c r="L780" s="47">
        <f t="shared" si="25"/>
        <v>117584.40650879998</v>
      </c>
      <c r="M780" s="63">
        <f t="shared" si="24"/>
        <v>8.7007488960000004E-2</v>
      </c>
      <c r="N780" s="7">
        <v>35885</v>
      </c>
      <c r="O780" s="6" t="b">
        <v>1</v>
      </c>
      <c r="P780" s="6" t="b">
        <v>0</v>
      </c>
      <c r="Q780" s="6" t="s">
        <v>24</v>
      </c>
    </row>
    <row r="781" spans="1:17" x14ac:dyDescent="0.25">
      <c r="A781" s="3">
        <v>2012</v>
      </c>
      <c r="B781" s="3">
        <v>1</v>
      </c>
      <c r="C781" s="4" t="s">
        <v>17</v>
      </c>
      <c r="D781" s="4" t="s">
        <v>29</v>
      </c>
      <c r="E781" s="4" t="s">
        <v>34</v>
      </c>
      <c r="F781" s="4" t="s">
        <v>37</v>
      </c>
      <c r="G781" s="11" t="s">
        <v>21</v>
      </c>
      <c r="H781" s="5">
        <v>83577.225000000006</v>
      </c>
      <c r="I781" s="5">
        <v>34206.400000000001</v>
      </c>
      <c r="J781" s="3" t="s">
        <v>22</v>
      </c>
      <c r="K781" s="3" t="s">
        <v>23</v>
      </c>
      <c r="L781" s="47">
        <f t="shared" si="25"/>
        <v>90088.164249599999</v>
      </c>
      <c r="M781" s="63">
        <f t="shared" si="24"/>
        <v>6.6661432320000005E-2</v>
      </c>
      <c r="N781" s="7">
        <v>33970</v>
      </c>
      <c r="O781" s="6" t="b">
        <v>1</v>
      </c>
      <c r="P781" s="6" t="b">
        <v>0</v>
      </c>
      <c r="Q781" s="6" t="s">
        <v>24</v>
      </c>
    </row>
    <row r="782" spans="1:17" x14ac:dyDescent="0.25">
      <c r="A782" s="3">
        <v>2012</v>
      </c>
      <c r="B782" s="3">
        <v>1</v>
      </c>
      <c r="C782" s="4" t="s">
        <v>17</v>
      </c>
      <c r="D782" s="4" t="s">
        <v>29</v>
      </c>
      <c r="E782" s="4" t="s">
        <v>34</v>
      </c>
      <c r="F782" s="4" t="s">
        <v>36</v>
      </c>
      <c r="G782" s="11" t="s">
        <v>21</v>
      </c>
      <c r="H782" s="5">
        <v>10401.879999999999</v>
      </c>
      <c r="I782" s="5">
        <v>4971.7</v>
      </c>
      <c r="J782" s="3" t="s">
        <v>22</v>
      </c>
      <c r="K782" s="3" t="s">
        <v>23</v>
      </c>
      <c r="L782" s="47">
        <f t="shared" si="25"/>
        <v>13093.7873088</v>
      </c>
      <c r="M782" s="63">
        <f t="shared" si="24"/>
        <v>9.6888489600000013E-3</v>
      </c>
      <c r="N782" s="7">
        <v>33970</v>
      </c>
      <c r="O782" s="6" t="b">
        <v>1</v>
      </c>
      <c r="P782" s="6" t="b">
        <v>0</v>
      </c>
      <c r="Q782" s="6" t="s">
        <v>24</v>
      </c>
    </row>
    <row r="783" spans="1:17" x14ac:dyDescent="0.25">
      <c r="A783" s="3">
        <v>2012</v>
      </c>
      <c r="B783" s="3">
        <v>1</v>
      </c>
      <c r="C783" s="4" t="s">
        <v>17</v>
      </c>
      <c r="D783" s="4" t="s">
        <v>29</v>
      </c>
      <c r="E783" s="4" t="s">
        <v>34</v>
      </c>
      <c r="F783" s="4" t="s">
        <v>39</v>
      </c>
      <c r="G783" s="11" t="s">
        <v>21</v>
      </c>
      <c r="H783" s="5">
        <v>73673.31</v>
      </c>
      <c r="I783" s="5">
        <v>31368.799999999999</v>
      </c>
      <c r="J783" s="3" t="s">
        <v>22</v>
      </c>
      <c r="K783" s="3" t="s">
        <v>23</v>
      </c>
      <c r="L783" s="47">
        <f t="shared" si="25"/>
        <v>82614.879283199989</v>
      </c>
      <c r="M783" s="63">
        <f t="shared" si="24"/>
        <v>6.1131517440000005E-2</v>
      </c>
      <c r="N783" s="7">
        <v>33970</v>
      </c>
      <c r="O783" s="6" t="b">
        <v>1</v>
      </c>
      <c r="P783" s="6" t="b">
        <v>0</v>
      </c>
      <c r="Q783" s="6" t="s">
        <v>24</v>
      </c>
    </row>
    <row r="784" spans="1:17" x14ac:dyDescent="0.25">
      <c r="A784" s="3">
        <v>2012</v>
      </c>
      <c r="B784" s="3">
        <v>1</v>
      </c>
      <c r="C784" s="4" t="s">
        <v>17</v>
      </c>
      <c r="D784" s="4" t="s">
        <v>29</v>
      </c>
      <c r="E784" s="4" t="s">
        <v>34</v>
      </c>
      <c r="F784" s="4" t="s">
        <v>35</v>
      </c>
      <c r="G784" s="11" t="s">
        <v>21</v>
      </c>
      <c r="H784" s="5">
        <v>26342.605</v>
      </c>
      <c r="I784" s="5">
        <v>11904.1</v>
      </c>
      <c r="J784" s="3" t="s">
        <v>22</v>
      </c>
      <c r="K784" s="3" t="s">
        <v>23</v>
      </c>
      <c r="L784" s="47">
        <f t="shared" si="25"/>
        <v>31351.399622399997</v>
      </c>
      <c r="M784" s="63">
        <f t="shared" si="24"/>
        <v>2.3198710080000001E-2</v>
      </c>
      <c r="N784" s="7">
        <v>33970</v>
      </c>
      <c r="O784" s="6" t="b">
        <v>1</v>
      </c>
      <c r="P784" s="6" t="b">
        <v>0</v>
      </c>
      <c r="Q784" s="6" t="s">
        <v>24</v>
      </c>
    </row>
    <row r="785" spans="1:17" x14ac:dyDescent="0.25">
      <c r="A785" s="3">
        <v>2012</v>
      </c>
      <c r="B785" s="3">
        <v>1</v>
      </c>
      <c r="C785" s="4" t="s">
        <v>17</v>
      </c>
      <c r="D785" s="4" t="s">
        <v>59</v>
      </c>
      <c r="E785" s="4" t="s">
        <v>60</v>
      </c>
      <c r="F785" s="4"/>
      <c r="G785" s="11" t="s">
        <v>21</v>
      </c>
      <c r="H785" s="5">
        <v>180441.81719999999</v>
      </c>
      <c r="I785" s="5">
        <v>68567.890535999992</v>
      </c>
      <c r="J785" s="3" t="s">
        <v>22</v>
      </c>
      <c r="K785" s="3" t="s">
        <v>42</v>
      </c>
      <c r="L785" s="47">
        <f t="shared" si="25"/>
        <v>180584.78486060386</v>
      </c>
      <c r="M785" s="63">
        <f t="shared" si="24"/>
        <v>0.13362510507655678</v>
      </c>
      <c r="N785" s="7">
        <v>40220</v>
      </c>
      <c r="O785" s="6" t="b">
        <v>1</v>
      </c>
      <c r="P785" s="6" t="b">
        <v>0</v>
      </c>
      <c r="Q785" s="6" t="s">
        <v>24</v>
      </c>
    </row>
    <row r="786" spans="1:17" x14ac:dyDescent="0.25">
      <c r="A786" s="3">
        <v>2012</v>
      </c>
      <c r="B786" s="3">
        <v>1</v>
      </c>
      <c r="C786" s="4" t="s">
        <v>17</v>
      </c>
      <c r="D786" s="4" t="s">
        <v>44</v>
      </c>
      <c r="E786" s="4" t="s">
        <v>45</v>
      </c>
      <c r="F786" s="4"/>
      <c r="G786" s="11" t="s">
        <v>21</v>
      </c>
      <c r="H786" s="5">
        <v>86645.440000000002</v>
      </c>
      <c r="I786" s="5">
        <v>32925.267200000002</v>
      </c>
      <c r="J786" s="3" t="s">
        <v>22</v>
      </c>
      <c r="K786" s="3" t="s">
        <v>42</v>
      </c>
      <c r="L786" s="47">
        <f t="shared" si="25"/>
        <v>86714.090915020803</v>
      </c>
      <c r="M786" s="63">
        <f t="shared" si="24"/>
        <v>6.4164760719360003E-2</v>
      </c>
      <c r="N786" s="7">
        <v>25569</v>
      </c>
      <c r="O786" s="6" t="b">
        <v>1</v>
      </c>
      <c r="P786" s="6" t="b">
        <v>0</v>
      </c>
      <c r="Q786" s="6" t="s">
        <v>24</v>
      </c>
    </row>
    <row r="787" spans="1:17" x14ac:dyDescent="0.25">
      <c r="A787" s="3">
        <v>2012</v>
      </c>
      <c r="B787" s="3">
        <v>1</v>
      </c>
      <c r="C787" s="4" t="s">
        <v>17</v>
      </c>
      <c r="D787" s="4" t="s">
        <v>46</v>
      </c>
      <c r="E787" s="4" t="s">
        <v>47</v>
      </c>
      <c r="F787" s="4"/>
      <c r="G787" s="11" t="s">
        <v>21</v>
      </c>
      <c r="H787" s="5">
        <v>85123.58</v>
      </c>
      <c r="I787" s="5">
        <v>30644.488799999999</v>
      </c>
      <c r="J787" s="3" t="s">
        <v>22</v>
      </c>
      <c r="K787" s="3" t="s">
        <v>42</v>
      </c>
      <c r="L787" s="47">
        <f t="shared" si="25"/>
        <v>80707.2869509632</v>
      </c>
      <c r="M787" s="63">
        <f t="shared" si="24"/>
        <v>5.9719979773439999E-2</v>
      </c>
      <c r="N787" s="7">
        <v>34700</v>
      </c>
      <c r="O787" s="6" t="b">
        <v>1</v>
      </c>
      <c r="P787" s="6" t="b">
        <v>0</v>
      </c>
      <c r="Q787" s="6" t="s">
        <v>24</v>
      </c>
    </row>
    <row r="788" spans="1:17" x14ac:dyDescent="0.25">
      <c r="A788" s="3">
        <v>2012</v>
      </c>
      <c r="B788" s="3">
        <v>1</v>
      </c>
      <c r="C788" s="4" t="s">
        <v>17</v>
      </c>
      <c r="D788" s="4" t="s">
        <v>46</v>
      </c>
      <c r="E788" s="4" t="s">
        <v>48</v>
      </c>
      <c r="F788" s="4"/>
      <c r="G788" s="11" t="s">
        <v>21</v>
      </c>
      <c r="H788" s="5">
        <v>44208.2</v>
      </c>
      <c r="I788" s="5">
        <v>15914.951999999997</v>
      </c>
      <c r="J788" s="3" t="s">
        <v>22</v>
      </c>
      <c r="K788" s="3" t="s">
        <v>42</v>
      </c>
      <c r="L788" s="47">
        <f t="shared" si="25"/>
        <v>41914.636144127988</v>
      </c>
      <c r="M788" s="63">
        <f t="shared" si="24"/>
        <v>3.1015058457599998E-2</v>
      </c>
      <c r="N788" s="7">
        <v>35065</v>
      </c>
      <c r="O788" s="6" t="b">
        <v>1</v>
      </c>
      <c r="P788" s="6" t="b">
        <v>0</v>
      </c>
      <c r="Q788" s="6" t="s">
        <v>24</v>
      </c>
    </row>
    <row r="789" spans="1:17" x14ac:dyDescent="0.25">
      <c r="A789" s="3">
        <v>2012</v>
      </c>
      <c r="B789" s="3">
        <v>1</v>
      </c>
      <c r="C789" s="4" t="s">
        <v>17</v>
      </c>
      <c r="D789" s="4" t="s">
        <v>46</v>
      </c>
      <c r="E789" s="4" t="s">
        <v>58</v>
      </c>
      <c r="F789" s="4"/>
      <c r="G789" s="11" t="s">
        <v>21</v>
      </c>
      <c r="H789" s="5">
        <v>99030.58</v>
      </c>
      <c r="I789" s="5">
        <v>34660.703000000001</v>
      </c>
      <c r="J789" s="3" t="s">
        <v>22</v>
      </c>
      <c r="K789" s="3" t="s">
        <v>42</v>
      </c>
      <c r="L789" s="47">
        <f t="shared" si="25"/>
        <v>91284.645705792005</v>
      </c>
      <c r="M789" s="63">
        <f t="shared" si="24"/>
        <v>6.7546778006400021E-2</v>
      </c>
      <c r="N789" s="7">
        <v>39814</v>
      </c>
      <c r="O789" s="6" t="b">
        <v>1</v>
      </c>
      <c r="P789" s="6" t="b">
        <v>0</v>
      </c>
      <c r="Q789" s="6" t="s">
        <v>24</v>
      </c>
    </row>
    <row r="790" spans="1:17" x14ac:dyDescent="0.25">
      <c r="A790" s="3">
        <v>2012</v>
      </c>
      <c r="B790" s="3">
        <v>1</v>
      </c>
      <c r="C790" s="4" t="s">
        <v>17</v>
      </c>
      <c r="D790" s="4" t="s">
        <v>46</v>
      </c>
      <c r="E790" s="4" t="s">
        <v>61</v>
      </c>
      <c r="F790" s="4"/>
      <c r="G790" s="11" t="s">
        <v>21</v>
      </c>
      <c r="H790" s="5">
        <v>102498.3</v>
      </c>
      <c r="I790" s="5">
        <v>35874.404999999999</v>
      </c>
      <c r="J790" s="3" t="s">
        <v>22</v>
      </c>
      <c r="K790" s="3" t="s">
        <v>42</v>
      </c>
      <c r="L790" s="47">
        <f t="shared" si="25"/>
        <v>94481.128969919999</v>
      </c>
      <c r="M790" s="63">
        <f t="shared" si="24"/>
        <v>6.9912040464000014E-2</v>
      </c>
      <c r="N790" s="7">
        <v>40179</v>
      </c>
      <c r="O790" s="6" t="b">
        <v>1</v>
      </c>
      <c r="P790" s="6" t="b">
        <v>0</v>
      </c>
      <c r="Q790" s="6" t="s">
        <v>24</v>
      </c>
    </row>
    <row r="791" spans="1:17" x14ac:dyDescent="0.25">
      <c r="A791" s="3">
        <v>2012</v>
      </c>
      <c r="B791" s="3">
        <v>1</v>
      </c>
      <c r="C791" s="4" t="s">
        <v>17</v>
      </c>
      <c r="D791" s="4" t="s">
        <v>69</v>
      </c>
      <c r="E791" s="4" t="s">
        <v>70</v>
      </c>
      <c r="F791" s="4" t="s">
        <v>71</v>
      </c>
      <c r="G791" s="11" t="s">
        <v>21</v>
      </c>
      <c r="H791" s="5">
        <v>116222</v>
      </c>
      <c r="I791" s="5">
        <v>40674.6</v>
      </c>
      <c r="J791" s="3" t="s">
        <v>22</v>
      </c>
      <c r="K791" s="3" t="s">
        <v>23</v>
      </c>
      <c r="L791" s="47">
        <f t="shared" si="25"/>
        <v>107123.2297344</v>
      </c>
      <c r="M791" s="63">
        <f t="shared" si="24"/>
        <v>7.9266660480000001E-2</v>
      </c>
      <c r="N791" s="7">
        <v>40760</v>
      </c>
      <c r="O791" s="6" t="b">
        <v>0</v>
      </c>
      <c r="P791" s="6" t="b">
        <v>0</v>
      </c>
      <c r="Q791" s="6" t="s">
        <v>65</v>
      </c>
    </row>
    <row r="792" spans="1:17" x14ac:dyDescent="0.25">
      <c r="A792" s="3">
        <v>2012</v>
      </c>
      <c r="B792" s="3">
        <v>2</v>
      </c>
      <c r="C792" s="4" t="s">
        <v>38</v>
      </c>
      <c r="D792" s="4" t="s">
        <v>18</v>
      </c>
      <c r="E792" s="4" t="s">
        <v>19</v>
      </c>
      <c r="F792" s="4" t="s">
        <v>25</v>
      </c>
      <c r="G792" s="11" t="s">
        <v>21</v>
      </c>
      <c r="H792" s="5">
        <v>93371.121799999994</v>
      </c>
      <c r="I792" s="5">
        <v>35003.9</v>
      </c>
      <c r="J792" s="3" t="s">
        <v>22</v>
      </c>
      <c r="K792" s="3" t="s">
        <v>23</v>
      </c>
      <c r="L792" s="47">
        <f t="shared" si="25"/>
        <v>92188.511289600006</v>
      </c>
      <c r="M792" s="63">
        <f t="shared" si="24"/>
        <v>6.8215600320000014E-2</v>
      </c>
      <c r="N792" s="7">
        <v>35527</v>
      </c>
      <c r="O792" s="6" t="b">
        <v>1</v>
      </c>
      <c r="P792" s="6" t="b">
        <v>0</v>
      </c>
      <c r="Q792" s="6" t="s">
        <v>24</v>
      </c>
    </row>
    <row r="793" spans="1:17" x14ac:dyDescent="0.25">
      <c r="A793" s="3">
        <v>2012</v>
      </c>
      <c r="B793" s="3">
        <v>2</v>
      </c>
      <c r="C793" s="4" t="s">
        <v>38</v>
      </c>
      <c r="D793" s="4" t="s">
        <v>18</v>
      </c>
      <c r="E793" s="4" t="s">
        <v>19</v>
      </c>
      <c r="F793" s="4" t="s">
        <v>20</v>
      </c>
      <c r="G793" s="11" t="s">
        <v>21</v>
      </c>
      <c r="H793" s="5">
        <v>91896.723700000002</v>
      </c>
      <c r="I793" s="5">
        <v>34153.699999999997</v>
      </c>
      <c r="J793" s="3" t="s">
        <v>22</v>
      </c>
      <c r="K793" s="3" t="s">
        <v>23</v>
      </c>
      <c r="L793" s="47">
        <f t="shared" si="25"/>
        <v>89949.370156799981</v>
      </c>
      <c r="M793" s="63">
        <f t="shared" si="24"/>
        <v>6.6558730560000001E-2</v>
      </c>
      <c r="N793" s="7">
        <v>35527</v>
      </c>
      <c r="O793" s="6" t="b">
        <v>1</v>
      </c>
      <c r="P793" s="6" t="b">
        <v>0</v>
      </c>
      <c r="Q793" s="6" t="s">
        <v>24</v>
      </c>
    </row>
    <row r="794" spans="1:17" x14ac:dyDescent="0.25">
      <c r="A794" s="3">
        <v>2012</v>
      </c>
      <c r="B794" s="3">
        <v>2</v>
      </c>
      <c r="C794" s="4" t="s">
        <v>38</v>
      </c>
      <c r="D794" s="4" t="s">
        <v>18</v>
      </c>
      <c r="E794" s="4" t="s">
        <v>41</v>
      </c>
      <c r="F794" s="4"/>
      <c r="G794" s="11" t="s">
        <v>21</v>
      </c>
      <c r="H794" s="5">
        <v>72496.62</v>
      </c>
      <c r="I794" s="5">
        <v>30086.097299999998</v>
      </c>
      <c r="J794" s="3" t="s">
        <v>22</v>
      </c>
      <c r="K794" s="3" t="s">
        <v>42</v>
      </c>
      <c r="L794" s="47">
        <f t="shared" si="25"/>
        <v>79236.671359507192</v>
      </c>
      <c r="M794" s="63">
        <f t="shared" si="24"/>
        <v>5.8631786418240003E-2</v>
      </c>
      <c r="N794" s="7">
        <v>23377</v>
      </c>
      <c r="O794" s="6" t="b">
        <v>1</v>
      </c>
      <c r="P794" s="6" t="b">
        <v>0</v>
      </c>
      <c r="Q794" s="6" t="s">
        <v>24</v>
      </c>
    </row>
    <row r="795" spans="1:17" x14ac:dyDescent="0.25">
      <c r="A795" s="3">
        <v>2012</v>
      </c>
      <c r="B795" s="3">
        <v>2</v>
      </c>
      <c r="C795" s="4" t="s">
        <v>38</v>
      </c>
      <c r="D795" s="4" t="s">
        <v>18</v>
      </c>
      <c r="E795" s="4" t="s">
        <v>43</v>
      </c>
      <c r="F795" s="4"/>
      <c r="G795" s="11" t="s">
        <v>21</v>
      </c>
      <c r="H795" s="5">
        <v>133941.024</v>
      </c>
      <c r="I795" s="5">
        <v>53174.586528000007</v>
      </c>
      <c r="J795" s="3" t="s">
        <v>22</v>
      </c>
      <c r="K795" s="3" t="s">
        <v>42</v>
      </c>
      <c r="L795" s="47">
        <f t="shared" si="25"/>
        <v>140043.99425367863</v>
      </c>
      <c r="M795" s="63">
        <f t="shared" si="24"/>
        <v>0.10362663422576644</v>
      </c>
      <c r="N795" s="7">
        <v>28126</v>
      </c>
      <c r="O795" s="6" t="b">
        <v>1</v>
      </c>
      <c r="P795" s="6" t="b">
        <v>0</v>
      </c>
      <c r="Q795" s="6" t="s">
        <v>24</v>
      </c>
    </row>
    <row r="796" spans="1:17" x14ac:dyDescent="0.25">
      <c r="A796" s="3">
        <v>2012</v>
      </c>
      <c r="B796" s="3">
        <v>2</v>
      </c>
      <c r="C796" s="4" t="s">
        <v>38</v>
      </c>
      <c r="D796" s="4" t="s">
        <v>73</v>
      </c>
      <c r="E796" s="4" t="s">
        <v>74</v>
      </c>
      <c r="F796" s="4"/>
      <c r="G796" s="11" t="s">
        <v>21</v>
      </c>
      <c r="H796" s="5">
        <v>50219.067600000002</v>
      </c>
      <c r="I796" s="5">
        <v>17576.67366</v>
      </c>
      <c r="J796" s="3" t="s">
        <v>22</v>
      </c>
      <c r="K796" s="3" t="s">
        <v>42</v>
      </c>
      <c r="L796" s="47">
        <f t="shared" si="25"/>
        <v>46291.052658090244</v>
      </c>
      <c r="M796" s="63">
        <f t="shared" si="24"/>
        <v>3.4253421628608005E-2</v>
      </c>
      <c r="N796" s="7">
        <v>41136</v>
      </c>
      <c r="O796" s="6" t="b">
        <v>0</v>
      </c>
      <c r="P796" s="6" t="b">
        <v>0</v>
      </c>
      <c r="Q796" s="6" t="s">
        <v>65</v>
      </c>
    </row>
    <row r="797" spans="1:17" x14ac:dyDescent="0.25">
      <c r="A797" s="3">
        <v>2012</v>
      </c>
      <c r="B797" s="3">
        <v>2</v>
      </c>
      <c r="C797" s="4" t="s">
        <v>38</v>
      </c>
      <c r="D797" s="4" t="s">
        <v>29</v>
      </c>
      <c r="E797" s="4" t="s">
        <v>30</v>
      </c>
      <c r="F797" s="4" t="s">
        <v>31</v>
      </c>
      <c r="G797" s="11" t="s">
        <v>21</v>
      </c>
      <c r="H797" s="5">
        <v>90419</v>
      </c>
      <c r="I797" s="5">
        <v>35208.5</v>
      </c>
      <c r="J797" s="3" t="s">
        <v>22</v>
      </c>
      <c r="K797" s="3" t="s">
        <v>23</v>
      </c>
      <c r="L797" s="47">
        <f t="shared" si="25"/>
        <v>92727.358943999992</v>
      </c>
      <c r="M797" s="63">
        <f t="shared" si="24"/>
        <v>6.8614324800000001E-2</v>
      </c>
      <c r="N797" s="7">
        <v>35885</v>
      </c>
      <c r="O797" s="6" t="b">
        <v>1</v>
      </c>
      <c r="P797" s="6" t="b">
        <v>0</v>
      </c>
      <c r="Q797" s="6" t="s">
        <v>24</v>
      </c>
    </row>
    <row r="798" spans="1:17" x14ac:dyDescent="0.25">
      <c r="A798" s="3">
        <v>2012</v>
      </c>
      <c r="B798" s="3">
        <v>2</v>
      </c>
      <c r="C798" s="4" t="s">
        <v>38</v>
      </c>
      <c r="D798" s="4" t="s">
        <v>29</v>
      </c>
      <c r="E798" s="4" t="s">
        <v>30</v>
      </c>
      <c r="F798" s="4" t="s">
        <v>33</v>
      </c>
      <c r="G798" s="11" t="s">
        <v>21</v>
      </c>
      <c r="H798" s="5">
        <v>101284</v>
      </c>
      <c r="I798" s="5">
        <v>41097.699999999997</v>
      </c>
      <c r="J798" s="3" t="s">
        <v>22</v>
      </c>
      <c r="K798" s="3" t="s">
        <v>23</v>
      </c>
      <c r="L798" s="47">
        <f t="shared" si="25"/>
        <v>108237.53297279999</v>
      </c>
      <c r="M798" s="63">
        <f t="shared" si="24"/>
        <v>8.0091197759999996E-2</v>
      </c>
      <c r="N798" s="7">
        <v>35885</v>
      </c>
      <c r="O798" s="6" t="b">
        <v>1</v>
      </c>
      <c r="P798" s="6" t="b">
        <v>0</v>
      </c>
      <c r="Q798" s="6" t="s">
        <v>24</v>
      </c>
    </row>
    <row r="799" spans="1:17" x14ac:dyDescent="0.25">
      <c r="A799" s="3">
        <v>2012</v>
      </c>
      <c r="B799" s="3">
        <v>2</v>
      </c>
      <c r="C799" s="4" t="s">
        <v>38</v>
      </c>
      <c r="D799" s="4" t="s">
        <v>29</v>
      </c>
      <c r="E799" s="4" t="s">
        <v>34</v>
      </c>
      <c r="F799" s="4" t="s">
        <v>35</v>
      </c>
      <c r="G799" s="11" t="s">
        <v>21</v>
      </c>
      <c r="H799" s="5">
        <v>45871.98</v>
      </c>
      <c r="I799" s="5">
        <v>20820</v>
      </c>
      <c r="J799" s="3" t="s">
        <v>22</v>
      </c>
      <c r="K799" s="3" t="s">
        <v>23</v>
      </c>
      <c r="L799" s="47">
        <f t="shared" si="25"/>
        <v>54832.884479999993</v>
      </c>
      <c r="M799" s="63">
        <f t="shared" si="24"/>
        <v>4.0574015999999997E-2</v>
      </c>
      <c r="N799" s="7">
        <v>33970</v>
      </c>
      <c r="O799" s="6" t="b">
        <v>1</v>
      </c>
      <c r="P799" s="6" t="b">
        <v>0</v>
      </c>
      <c r="Q799" s="6" t="s">
        <v>24</v>
      </c>
    </row>
    <row r="800" spans="1:17" x14ac:dyDescent="0.25">
      <c r="A800" s="3">
        <v>2012</v>
      </c>
      <c r="B800" s="3">
        <v>2</v>
      </c>
      <c r="C800" s="4" t="s">
        <v>38</v>
      </c>
      <c r="D800" s="4" t="s">
        <v>29</v>
      </c>
      <c r="E800" s="4" t="s">
        <v>34</v>
      </c>
      <c r="F800" s="4" t="s">
        <v>36</v>
      </c>
      <c r="G800" s="11" t="s">
        <v>21</v>
      </c>
      <c r="H800" s="5">
        <v>19043.28</v>
      </c>
      <c r="I800" s="5">
        <v>9097.2000000000007</v>
      </c>
      <c r="J800" s="3" t="s">
        <v>22</v>
      </c>
      <c r="K800" s="3" t="s">
        <v>23</v>
      </c>
      <c r="L800" s="47">
        <f t="shared" si="25"/>
        <v>23958.9681408</v>
      </c>
      <c r="M800" s="63">
        <f t="shared" si="24"/>
        <v>1.7728623360000004E-2</v>
      </c>
      <c r="N800" s="7">
        <v>33970</v>
      </c>
      <c r="O800" s="6" t="b">
        <v>1</v>
      </c>
      <c r="P800" s="6" t="b">
        <v>0</v>
      </c>
      <c r="Q800" s="6" t="s">
        <v>24</v>
      </c>
    </row>
    <row r="801" spans="1:17" x14ac:dyDescent="0.25">
      <c r="A801" s="3">
        <v>2012</v>
      </c>
      <c r="B801" s="3">
        <v>2</v>
      </c>
      <c r="C801" s="4" t="s">
        <v>38</v>
      </c>
      <c r="D801" s="4" t="s">
        <v>29</v>
      </c>
      <c r="E801" s="4" t="s">
        <v>34</v>
      </c>
      <c r="F801" s="4" t="s">
        <v>39</v>
      </c>
      <c r="G801" s="11" t="s">
        <v>21</v>
      </c>
      <c r="H801" s="5">
        <v>69213.39</v>
      </c>
      <c r="I801" s="5">
        <v>29313.5</v>
      </c>
      <c r="J801" s="3" t="s">
        <v>22</v>
      </c>
      <c r="K801" s="3" t="s">
        <v>23</v>
      </c>
      <c r="L801" s="47">
        <f t="shared" si="25"/>
        <v>77201.909663999992</v>
      </c>
      <c r="M801" s="63">
        <f t="shared" si="24"/>
        <v>5.7126148800000012E-2</v>
      </c>
      <c r="N801" s="7">
        <v>33970</v>
      </c>
      <c r="O801" s="6" t="b">
        <v>1</v>
      </c>
      <c r="P801" s="6" t="b">
        <v>0</v>
      </c>
      <c r="Q801" s="6" t="s">
        <v>24</v>
      </c>
    </row>
    <row r="802" spans="1:17" x14ac:dyDescent="0.25">
      <c r="A802" s="3">
        <v>2012</v>
      </c>
      <c r="B802" s="3">
        <v>2</v>
      </c>
      <c r="C802" s="4" t="s">
        <v>38</v>
      </c>
      <c r="D802" s="4" t="s">
        <v>29</v>
      </c>
      <c r="E802" s="4" t="s">
        <v>34</v>
      </c>
      <c r="F802" s="4" t="s">
        <v>37</v>
      </c>
      <c r="G802" s="11" t="s">
        <v>21</v>
      </c>
      <c r="H802" s="5">
        <v>80257.919999999998</v>
      </c>
      <c r="I802" s="5">
        <v>32709.9</v>
      </c>
      <c r="J802" s="3" t="s">
        <v>22</v>
      </c>
      <c r="K802" s="3" t="s">
        <v>23</v>
      </c>
      <c r="L802" s="47">
        <f t="shared" si="25"/>
        <v>86146.886073600006</v>
      </c>
      <c r="M802" s="63">
        <f t="shared" si="24"/>
        <v>6.3745053120000006E-2</v>
      </c>
      <c r="N802" s="7">
        <v>33970</v>
      </c>
      <c r="O802" s="6" t="b">
        <v>1</v>
      </c>
      <c r="P802" s="6" t="b">
        <v>0</v>
      </c>
      <c r="Q802" s="6" t="s">
        <v>24</v>
      </c>
    </row>
    <row r="803" spans="1:17" x14ac:dyDescent="0.25">
      <c r="A803" s="3">
        <v>2012</v>
      </c>
      <c r="B803" s="3">
        <v>2</v>
      </c>
      <c r="C803" s="4" t="s">
        <v>38</v>
      </c>
      <c r="D803" s="4" t="s">
        <v>59</v>
      </c>
      <c r="E803" s="4" t="s">
        <v>60</v>
      </c>
      <c r="F803" s="4"/>
      <c r="G803" s="11" t="s">
        <v>21</v>
      </c>
      <c r="H803" s="5">
        <v>149726.48559999999</v>
      </c>
      <c r="I803" s="5">
        <v>56896.064527999995</v>
      </c>
      <c r="J803" s="3" t="s">
        <v>22</v>
      </c>
      <c r="K803" s="3" t="s">
        <v>42</v>
      </c>
      <c r="L803" s="47">
        <f t="shared" si="25"/>
        <v>149845.11688907057</v>
      </c>
      <c r="M803" s="63">
        <f t="shared" si="24"/>
        <v>0.1108790505521664</v>
      </c>
      <c r="N803" s="7">
        <v>40220</v>
      </c>
      <c r="O803" s="6" t="b">
        <v>1</v>
      </c>
      <c r="P803" s="6" t="b">
        <v>0</v>
      </c>
      <c r="Q803" s="6" t="s">
        <v>24</v>
      </c>
    </row>
    <row r="804" spans="1:17" x14ac:dyDescent="0.25">
      <c r="A804" s="3">
        <v>2012</v>
      </c>
      <c r="B804" s="3">
        <v>2</v>
      </c>
      <c r="C804" s="4" t="s">
        <v>38</v>
      </c>
      <c r="D804" s="4" t="s">
        <v>44</v>
      </c>
      <c r="E804" s="4" t="s">
        <v>45</v>
      </c>
      <c r="F804" s="4"/>
      <c r="G804" s="11" t="s">
        <v>21</v>
      </c>
      <c r="H804" s="5">
        <v>82903.299999999988</v>
      </c>
      <c r="I804" s="5">
        <v>31503.253999999997</v>
      </c>
      <c r="J804" s="3" t="s">
        <v>22</v>
      </c>
      <c r="K804" s="3" t="s">
        <v>42</v>
      </c>
      <c r="L804" s="47">
        <f t="shared" si="25"/>
        <v>82968.985942655985</v>
      </c>
      <c r="M804" s="63">
        <f t="shared" si="24"/>
        <v>6.1393541395199994E-2</v>
      </c>
      <c r="N804" s="7">
        <v>25569</v>
      </c>
      <c r="O804" s="6" t="b">
        <v>1</v>
      </c>
      <c r="P804" s="6" t="b">
        <v>0</v>
      </c>
      <c r="Q804" s="6" t="s">
        <v>24</v>
      </c>
    </row>
    <row r="805" spans="1:17" x14ac:dyDescent="0.25">
      <c r="A805" s="3">
        <v>2012</v>
      </c>
      <c r="B805" s="3">
        <v>2</v>
      </c>
      <c r="C805" s="4" t="s">
        <v>38</v>
      </c>
      <c r="D805" s="4" t="s">
        <v>46</v>
      </c>
      <c r="E805" s="4" t="s">
        <v>47</v>
      </c>
      <c r="F805" s="4"/>
      <c r="G805" s="11" t="s">
        <v>21</v>
      </c>
      <c r="H805" s="5">
        <v>76007.459999999992</v>
      </c>
      <c r="I805" s="5">
        <v>27362.685599999997</v>
      </c>
      <c r="J805" s="3" t="s">
        <v>22</v>
      </c>
      <c r="K805" s="3" t="s">
        <v>42</v>
      </c>
      <c r="L805" s="47">
        <f t="shared" si="25"/>
        <v>72064.120008038386</v>
      </c>
      <c r="M805" s="63">
        <f t="shared" si="24"/>
        <v>5.3324401697279998E-2</v>
      </c>
      <c r="N805" s="7">
        <v>34700</v>
      </c>
      <c r="O805" s="6" t="b">
        <v>1</v>
      </c>
      <c r="P805" s="6" t="b">
        <v>0</v>
      </c>
      <c r="Q805" s="6" t="s">
        <v>24</v>
      </c>
    </row>
    <row r="806" spans="1:17" x14ac:dyDescent="0.25">
      <c r="A806" s="3">
        <v>2012</v>
      </c>
      <c r="B806" s="3">
        <v>2</v>
      </c>
      <c r="C806" s="4" t="s">
        <v>38</v>
      </c>
      <c r="D806" s="4" t="s">
        <v>46</v>
      </c>
      <c r="E806" s="4" t="s">
        <v>48</v>
      </c>
      <c r="F806" s="4"/>
      <c r="G806" s="11" t="s">
        <v>21</v>
      </c>
      <c r="H806" s="5">
        <v>94672.099999999991</v>
      </c>
      <c r="I806" s="5">
        <v>34081.955999999998</v>
      </c>
      <c r="J806" s="3" t="s">
        <v>22</v>
      </c>
      <c r="K806" s="3" t="s">
        <v>42</v>
      </c>
      <c r="L806" s="47">
        <f t="shared" si="25"/>
        <v>89760.420566784</v>
      </c>
      <c r="M806" s="63">
        <f t="shared" si="24"/>
        <v>6.6418915852799992E-2</v>
      </c>
      <c r="N806" s="7">
        <v>35065</v>
      </c>
      <c r="O806" s="6" t="b">
        <v>1</v>
      </c>
      <c r="P806" s="6" t="b">
        <v>0</v>
      </c>
      <c r="Q806" s="6" t="s">
        <v>24</v>
      </c>
    </row>
    <row r="807" spans="1:17" x14ac:dyDescent="0.25">
      <c r="A807" s="3">
        <v>2012</v>
      </c>
      <c r="B807" s="3">
        <v>2</v>
      </c>
      <c r="C807" s="4" t="s">
        <v>38</v>
      </c>
      <c r="D807" s="4" t="s">
        <v>46</v>
      </c>
      <c r="E807" s="4" t="s">
        <v>58</v>
      </c>
      <c r="F807" s="4"/>
      <c r="G807" s="11" t="s">
        <v>21</v>
      </c>
      <c r="H807" s="5">
        <v>90508.483999999997</v>
      </c>
      <c r="I807" s="5">
        <v>31677.969399999998</v>
      </c>
      <c r="J807" s="3" t="s">
        <v>22</v>
      </c>
      <c r="K807" s="3" t="s">
        <v>42</v>
      </c>
      <c r="L807" s="47">
        <f t="shared" si="25"/>
        <v>83429.127601881584</v>
      </c>
      <c r="M807" s="63">
        <f t="shared" si="24"/>
        <v>6.1734026766719997E-2</v>
      </c>
      <c r="N807" s="7">
        <v>39814</v>
      </c>
      <c r="O807" s="6" t="b">
        <v>1</v>
      </c>
      <c r="P807" s="6" t="b">
        <v>0</v>
      </c>
      <c r="Q807" s="6" t="s">
        <v>24</v>
      </c>
    </row>
    <row r="808" spans="1:17" x14ac:dyDescent="0.25">
      <c r="A808" s="3">
        <v>2012</v>
      </c>
      <c r="B808" s="3">
        <v>2</v>
      </c>
      <c r="C808" s="4" t="s">
        <v>38</v>
      </c>
      <c r="D808" s="4" t="s">
        <v>46</v>
      </c>
      <c r="E808" s="4" t="s">
        <v>61</v>
      </c>
      <c r="F808" s="4"/>
      <c r="G808" s="11" t="s">
        <v>21</v>
      </c>
      <c r="H808" s="5">
        <v>86729.19</v>
      </c>
      <c r="I808" s="5">
        <v>30355.216499999999</v>
      </c>
      <c r="J808" s="3" t="s">
        <v>22</v>
      </c>
      <c r="K808" s="3" t="s">
        <v>42</v>
      </c>
      <c r="L808" s="47">
        <f t="shared" si="25"/>
        <v>79945.440908256001</v>
      </c>
      <c r="M808" s="63">
        <f t="shared" si="24"/>
        <v>5.9156245915200002E-2</v>
      </c>
      <c r="N808" s="7">
        <v>40179</v>
      </c>
      <c r="O808" s="6" t="b">
        <v>1</v>
      </c>
      <c r="P808" s="6" t="b">
        <v>0</v>
      </c>
      <c r="Q808" s="6" t="s">
        <v>24</v>
      </c>
    </row>
    <row r="809" spans="1:17" x14ac:dyDescent="0.25">
      <c r="A809" s="3">
        <v>2012</v>
      </c>
      <c r="B809" s="3">
        <v>2</v>
      </c>
      <c r="C809" s="4" t="s">
        <v>38</v>
      </c>
      <c r="D809" s="4" t="s">
        <v>69</v>
      </c>
      <c r="E809" s="4" t="s">
        <v>70</v>
      </c>
      <c r="F809" s="4" t="s">
        <v>71</v>
      </c>
      <c r="G809" s="11" t="s">
        <v>21</v>
      </c>
      <c r="H809" s="5">
        <v>106556</v>
      </c>
      <c r="I809" s="5">
        <v>37346.800000000003</v>
      </c>
      <c r="J809" s="3" t="s">
        <v>22</v>
      </c>
      <c r="K809" s="3" t="s">
        <v>23</v>
      </c>
      <c r="L809" s="47">
        <f t="shared" si="25"/>
        <v>98358.92267520001</v>
      </c>
      <c r="M809" s="63">
        <f t="shared" si="24"/>
        <v>7.2781443840000015E-2</v>
      </c>
      <c r="N809" s="7">
        <v>40760</v>
      </c>
      <c r="O809" s="6" t="b">
        <v>0</v>
      </c>
      <c r="P809" s="6" t="b">
        <v>0</v>
      </c>
      <c r="Q809" s="6" t="s">
        <v>65</v>
      </c>
    </row>
    <row r="810" spans="1:17" x14ac:dyDescent="0.25">
      <c r="A810" s="3">
        <v>2012</v>
      </c>
      <c r="B810" s="3">
        <v>3</v>
      </c>
      <c r="C810" s="4" t="s">
        <v>40</v>
      </c>
      <c r="D810" s="4" t="s">
        <v>18</v>
      </c>
      <c r="E810" s="4" t="s">
        <v>19</v>
      </c>
      <c r="F810" s="4" t="s">
        <v>20</v>
      </c>
      <c r="G810" s="11" t="s">
        <v>21</v>
      </c>
      <c r="H810" s="5">
        <v>98120.9274</v>
      </c>
      <c r="I810" s="5">
        <v>36474.400000000001</v>
      </c>
      <c r="J810" s="3" t="s">
        <v>22</v>
      </c>
      <c r="K810" s="3" t="s">
        <v>23</v>
      </c>
      <c r="L810" s="47">
        <f t="shared" si="25"/>
        <v>96061.314201600006</v>
      </c>
      <c r="M810" s="63">
        <f t="shared" si="24"/>
        <v>7.1081310719999999E-2</v>
      </c>
      <c r="N810" s="7">
        <v>35527</v>
      </c>
      <c r="O810" s="6" t="b">
        <v>1</v>
      </c>
      <c r="P810" s="6" t="b">
        <v>0</v>
      </c>
      <c r="Q810" s="6" t="s">
        <v>24</v>
      </c>
    </row>
    <row r="811" spans="1:17" x14ac:dyDescent="0.25">
      <c r="A811" s="3">
        <v>2012</v>
      </c>
      <c r="B811" s="3">
        <v>3</v>
      </c>
      <c r="C811" s="4" t="s">
        <v>40</v>
      </c>
      <c r="D811" s="4" t="s">
        <v>18</v>
      </c>
      <c r="E811" s="4" t="s">
        <v>19</v>
      </c>
      <c r="F811" s="4" t="s">
        <v>25</v>
      </c>
      <c r="G811" s="11" t="s">
        <v>21</v>
      </c>
      <c r="H811" s="5">
        <v>98623.141399999993</v>
      </c>
      <c r="I811" s="5">
        <v>36974.1</v>
      </c>
      <c r="J811" s="3" t="s">
        <v>22</v>
      </c>
      <c r="K811" s="3" t="s">
        <v>23</v>
      </c>
      <c r="L811" s="47">
        <f t="shared" si="25"/>
        <v>97377.356102399994</v>
      </c>
      <c r="M811" s="63">
        <f t="shared" si="24"/>
        <v>7.2055126080000004E-2</v>
      </c>
      <c r="N811" s="7">
        <v>35527</v>
      </c>
      <c r="O811" s="6" t="b">
        <v>1</v>
      </c>
      <c r="P811" s="6" t="b">
        <v>0</v>
      </c>
      <c r="Q811" s="6" t="s">
        <v>24</v>
      </c>
    </row>
    <row r="812" spans="1:17" x14ac:dyDescent="0.25">
      <c r="A812" s="3">
        <v>2012</v>
      </c>
      <c r="B812" s="3">
        <v>3</v>
      </c>
      <c r="C812" s="4" t="s">
        <v>40</v>
      </c>
      <c r="D812" s="4" t="s">
        <v>18</v>
      </c>
      <c r="E812" s="4" t="s">
        <v>41</v>
      </c>
      <c r="F812" s="4"/>
      <c r="G812" s="11" t="s">
        <v>21</v>
      </c>
      <c r="H812" s="5">
        <v>21008.294999999998</v>
      </c>
      <c r="I812" s="5">
        <v>8718.4424249999993</v>
      </c>
      <c r="J812" s="3" t="s">
        <v>22</v>
      </c>
      <c r="K812" s="3" t="s">
        <v>42</v>
      </c>
      <c r="L812" s="47">
        <f t="shared" si="25"/>
        <v>22961.447950795198</v>
      </c>
      <c r="M812" s="63">
        <f t="shared" si="24"/>
        <v>1.6990500597840002E-2</v>
      </c>
      <c r="N812" s="7">
        <v>23377</v>
      </c>
      <c r="O812" s="6" t="b">
        <v>1</v>
      </c>
      <c r="P812" s="6" t="b">
        <v>0</v>
      </c>
      <c r="Q812" s="6" t="s">
        <v>24</v>
      </c>
    </row>
    <row r="813" spans="1:17" x14ac:dyDescent="0.25">
      <c r="A813" s="3">
        <v>2012</v>
      </c>
      <c r="B813" s="3">
        <v>3</v>
      </c>
      <c r="C813" s="4" t="s">
        <v>40</v>
      </c>
      <c r="D813" s="4" t="s">
        <v>18</v>
      </c>
      <c r="E813" s="4" t="s">
        <v>43</v>
      </c>
      <c r="F813" s="4"/>
      <c r="G813" s="11" t="s">
        <v>21</v>
      </c>
      <c r="H813" s="5">
        <v>124024.94399999999</v>
      </c>
      <c r="I813" s="5">
        <v>49237.902768</v>
      </c>
      <c r="J813" s="3" t="s">
        <v>22</v>
      </c>
      <c r="K813" s="3" t="s">
        <v>42</v>
      </c>
      <c r="L813" s="47">
        <f t="shared" si="25"/>
        <v>129676.09195558194</v>
      </c>
      <c r="M813" s="63">
        <f t="shared" si="24"/>
        <v>9.5954824914278411E-2</v>
      </c>
      <c r="N813" s="7">
        <v>28126</v>
      </c>
      <c r="O813" s="6" t="b">
        <v>1</v>
      </c>
      <c r="P813" s="6" t="b">
        <v>0</v>
      </c>
      <c r="Q813" s="6" t="s">
        <v>24</v>
      </c>
    </row>
    <row r="814" spans="1:17" x14ac:dyDescent="0.25">
      <c r="A814" s="3">
        <v>2012</v>
      </c>
      <c r="B814" s="3">
        <v>3</v>
      </c>
      <c r="C814" s="4" t="s">
        <v>40</v>
      </c>
      <c r="D814" s="4" t="s">
        <v>73</v>
      </c>
      <c r="E814" s="4" t="s">
        <v>74</v>
      </c>
      <c r="F814" s="4"/>
      <c r="G814" s="11" t="s">
        <v>21</v>
      </c>
      <c r="H814" s="5">
        <v>84008.702699999994</v>
      </c>
      <c r="I814" s="5">
        <v>29403.045944999994</v>
      </c>
      <c r="J814" s="3" t="s">
        <v>22</v>
      </c>
      <c r="K814" s="3" t="s">
        <v>42</v>
      </c>
      <c r="L814" s="47">
        <f t="shared" si="25"/>
        <v>77437.74359569246</v>
      </c>
      <c r="M814" s="63">
        <f t="shared" si="24"/>
        <v>5.7300655937615991E-2</v>
      </c>
      <c r="N814" s="7">
        <v>41136</v>
      </c>
      <c r="O814" s="6" t="b">
        <v>0</v>
      </c>
      <c r="P814" s="6" t="b">
        <v>0</v>
      </c>
      <c r="Q814" s="6" t="s">
        <v>65</v>
      </c>
    </row>
    <row r="815" spans="1:17" x14ac:dyDescent="0.25">
      <c r="A815" s="3">
        <v>2012</v>
      </c>
      <c r="B815" s="3">
        <v>3</v>
      </c>
      <c r="C815" s="4" t="s">
        <v>40</v>
      </c>
      <c r="D815" s="4" t="s">
        <v>29</v>
      </c>
      <c r="E815" s="4" t="s">
        <v>30</v>
      </c>
      <c r="F815" s="4" t="s">
        <v>33</v>
      </c>
      <c r="G815" s="11" t="s">
        <v>21</v>
      </c>
      <c r="H815" s="5">
        <v>90166</v>
      </c>
      <c r="I815" s="5">
        <v>36579.5</v>
      </c>
      <c r="J815" s="3" t="s">
        <v>22</v>
      </c>
      <c r="K815" s="3" t="s">
        <v>23</v>
      </c>
      <c r="L815" s="47">
        <f t="shared" si="25"/>
        <v>96338.112287999989</v>
      </c>
      <c r="M815" s="63">
        <f t="shared" si="24"/>
        <v>7.1286129600000012E-2</v>
      </c>
      <c r="N815" s="7">
        <v>35885</v>
      </c>
      <c r="O815" s="6" t="b">
        <v>1</v>
      </c>
      <c r="P815" s="6" t="b">
        <v>0</v>
      </c>
      <c r="Q815" s="6" t="s">
        <v>24</v>
      </c>
    </row>
    <row r="816" spans="1:17" x14ac:dyDescent="0.25">
      <c r="A816" s="3">
        <v>2012</v>
      </c>
      <c r="B816" s="3">
        <v>3</v>
      </c>
      <c r="C816" s="4" t="s">
        <v>40</v>
      </c>
      <c r="D816" s="4" t="s">
        <v>29</v>
      </c>
      <c r="E816" s="4" t="s">
        <v>30</v>
      </c>
      <c r="F816" s="4" t="s">
        <v>31</v>
      </c>
      <c r="G816" s="11" t="s">
        <v>21</v>
      </c>
      <c r="H816" s="5">
        <v>114548</v>
      </c>
      <c r="I816" s="5">
        <v>44600.9</v>
      </c>
      <c r="J816" s="3" t="s">
        <v>22</v>
      </c>
      <c r="K816" s="3" t="s">
        <v>23</v>
      </c>
      <c r="L816" s="47">
        <f t="shared" si="25"/>
        <v>117463.78469759999</v>
      </c>
      <c r="M816" s="63">
        <f t="shared" si="24"/>
        <v>8.6918233920000004E-2</v>
      </c>
      <c r="N816" s="7">
        <v>35885</v>
      </c>
      <c r="O816" s="6" t="b">
        <v>1</v>
      </c>
      <c r="P816" s="6" t="b">
        <v>0</v>
      </c>
      <c r="Q816" s="6" t="s">
        <v>24</v>
      </c>
    </row>
    <row r="817" spans="1:17" x14ac:dyDescent="0.25">
      <c r="A817" s="3">
        <v>2012</v>
      </c>
      <c r="B817" s="3">
        <v>3</v>
      </c>
      <c r="C817" s="4" t="s">
        <v>40</v>
      </c>
      <c r="D817" s="4" t="s">
        <v>29</v>
      </c>
      <c r="E817" s="4" t="s">
        <v>34</v>
      </c>
      <c r="F817" s="4" t="s">
        <v>35</v>
      </c>
      <c r="G817" s="11" t="s">
        <v>21</v>
      </c>
      <c r="H817" s="5">
        <v>52765.8</v>
      </c>
      <c r="I817" s="5">
        <v>24004.3</v>
      </c>
      <c r="J817" s="3" t="s">
        <v>22</v>
      </c>
      <c r="K817" s="3" t="s">
        <v>23</v>
      </c>
      <c r="L817" s="47">
        <f t="shared" si="25"/>
        <v>63219.260755199997</v>
      </c>
      <c r="M817" s="63">
        <f t="shared" si="24"/>
        <v>4.6779579840000002E-2</v>
      </c>
      <c r="N817" s="7">
        <v>33970</v>
      </c>
      <c r="O817" s="6" t="b">
        <v>1</v>
      </c>
      <c r="P817" s="6" t="b">
        <v>0</v>
      </c>
      <c r="Q817" s="6" t="s">
        <v>24</v>
      </c>
    </row>
    <row r="818" spans="1:17" x14ac:dyDescent="0.25">
      <c r="A818" s="3">
        <v>2012</v>
      </c>
      <c r="B818" s="3">
        <v>3</v>
      </c>
      <c r="C818" s="4" t="s">
        <v>40</v>
      </c>
      <c r="D818" s="4" t="s">
        <v>29</v>
      </c>
      <c r="E818" s="4" t="s">
        <v>34</v>
      </c>
      <c r="F818" s="4" t="s">
        <v>36</v>
      </c>
      <c r="G818" s="11" t="s">
        <v>21</v>
      </c>
      <c r="H818" s="5">
        <v>40724.480000000003</v>
      </c>
      <c r="I818" s="5">
        <v>19460.2</v>
      </c>
      <c r="J818" s="3" t="s">
        <v>22</v>
      </c>
      <c r="K818" s="3" t="s">
        <v>23</v>
      </c>
      <c r="L818" s="47">
        <f t="shared" si="25"/>
        <v>51251.628172799996</v>
      </c>
      <c r="M818" s="63">
        <f t="shared" si="24"/>
        <v>3.7924037760000001E-2</v>
      </c>
      <c r="N818" s="7">
        <v>33970</v>
      </c>
      <c r="O818" s="6" t="b">
        <v>1</v>
      </c>
      <c r="P818" s="6" t="b">
        <v>0</v>
      </c>
      <c r="Q818" s="6" t="s">
        <v>24</v>
      </c>
    </row>
    <row r="819" spans="1:17" x14ac:dyDescent="0.25">
      <c r="A819" s="3">
        <v>2012</v>
      </c>
      <c r="B819" s="3">
        <v>3</v>
      </c>
      <c r="C819" s="4" t="s">
        <v>40</v>
      </c>
      <c r="D819" s="4" t="s">
        <v>29</v>
      </c>
      <c r="E819" s="4" t="s">
        <v>34</v>
      </c>
      <c r="F819" s="4" t="s">
        <v>37</v>
      </c>
      <c r="G819" s="11" t="s">
        <v>21</v>
      </c>
      <c r="H819" s="5">
        <v>85846.59</v>
      </c>
      <c r="I819" s="5">
        <v>34985.800000000003</v>
      </c>
      <c r="J819" s="3" t="s">
        <v>22</v>
      </c>
      <c r="K819" s="3" t="s">
        <v>23</v>
      </c>
      <c r="L819" s="47">
        <f t="shared" si="25"/>
        <v>92140.841971200003</v>
      </c>
      <c r="M819" s="63">
        <f t="shared" si="24"/>
        <v>6.8180327040000016E-2</v>
      </c>
      <c r="N819" s="7">
        <v>33970</v>
      </c>
      <c r="O819" s="6" t="b">
        <v>1</v>
      </c>
      <c r="P819" s="6" t="b">
        <v>0</v>
      </c>
      <c r="Q819" s="6" t="s">
        <v>24</v>
      </c>
    </row>
    <row r="820" spans="1:17" x14ac:dyDescent="0.25">
      <c r="A820" s="3">
        <v>2012</v>
      </c>
      <c r="B820" s="3">
        <v>3</v>
      </c>
      <c r="C820" s="4" t="s">
        <v>40</v>
      </c>
      <c r="D820" s="4" t="s">
        <v>29</v>
      </c>
      <c r="E820" s="4" t="s">
        <v>34</v>
      </c>
      <c r="F820" s="4" t="s">
        <v>39</v>
      </c>
      <c r="G820" s="11" t="s">
        <v>21</v>
      </c>
      <c r="H820" s="5">
        <v>81744.914999999994</v>
      </c>
      <c r="I820" s="5">
        <v>34556.6</v>
      </c>
      <c r="J820" s="3" t="s">
        <v>22</v>
      </c>
      <c r="K820" s="3" t="s">
        <v>23</v>
      </c>
      <c r="L820" s="47">
        <f t="shared" si="25"/>
        <v>91010.4733824</v>
      </c>
      <c r="M820" s="63">
        <f t="shared" si="24"/>
        <v>6.7343902080000004E-2</v>
      </c>
      <c r="N820" s="7">
        <v>33970</v>
      </c>
      <c r="O820" s="6" t="b">
        <v>1</v>
      </c>
      <c r="P820" s="6" t="b">
        <v>0</v>
      </c>
      <c r="Q820" s="6" t="s">
        <v>24</v>
      </c>
    </row>
    <row r="821" spans="1:17" x14ac:dyDescent="0.25">
      <c r="A821" s="3">
        <v>2012</v>
      </c>
      <c r="B821" s="3">
        <v>3</v>
      </c>
      <c r="C821" s="4" t="s">
        <v>40</v>
      </c>
      <c r="D821" s="4" t="s">
        <v>59</v>
      </c>
      <c r="E821" s="4" t="s">
        <v>60</v>
      </c>
      <c r="F821" s="4"/>
      <c r="G821" s="11" t="s">
        <v>21</v>
      </c>
      <c r="H821" s="5">
        <v>183350.04300000001</v>
      </c>
      <c r="I821" s="5">
        <v>69673.016340000002</v>
      </c>
      <c r="J821" s="3" t="s">
        <v>22</v>
      </c>
      <c r="K821" s="3" t="s">
        <v>42</v>
      </c>
      <c r="L821" s="47">
        <f t="shared" si="25"/>
        <v>183495.31490606975</v>
      </c>
      <c r="M821" s="63">
        <f t="shared" si="24"/>
        <v>0.13577877424339202</v>
      </c>
      <c r="N821" s="7">
        <v>40220</v>
      </c>
      <c r="O821" s="6" t="b">
        <v>1</v>
      </c>
      <c r="P821" s="6" t="b">
        <v>0</v>
      </c>
      <c r="Q821" s="6" t="s">
        <v>24</v>
      </c>
    </row>
    <row r="822" spans="1:17" x14ac:dyDescent="0.25">
      <c r="A822" s="3">
        <v>2012</v>
      </c>
      <c r="B822" s="3">
        <v>3</v>
      </c>
      <c r="C822" s="4" t="s">
        <v>40</v>
      </c>
      <c r="D822" s="4" t="s">
        <v>44</v>
      </c>
      <c r="E822" s="4" t="s">
        <v>45</v>
      </c>
      <c r="F822" s="4"/>
      <c r="G822" s="11" t="s">
        <v>21</v>
      </c>
      <c r="H822" s="5">
        <v>85736.459999999992</v>
      </c>
      <c r="I822" s="5">
        <v>32579.854799999997</v>
      </c>
      <c r="J822" s="3" t="s">
        <v>22</v>
      </c>
      <c r="K822" s="3" t="s">
        <v>42</v>
      </c>
      <c r="L822" s="47">
        <f t="shared" si="25"/>
        <v>85804.390711987187</v>
      </c>
      <c r="M822" s="63">
        <f t="shared" si="24"/>
        <v>6.3491621034239998E-2</v>
      </c>
      <c r="N822" s="7">
        <v>25569</v>
      </c>
      <c r="O822" s="6" t="b">
        <v>1</v>
      </c>
      <c r="P822" s="6" t="b">
        <v>0</v>
      </c>
      <c r="Q822" s="6" t="s">
        <v>24</v>
      </c>
    </row>
    <row r="823" spans="1:17" x14ac:dyDescent="0.25">
      <c r="A823" s="3">
        <v>2012</v>
      </c>
      <c r="B823" s="3">
        <v>3</v>
      </c>
      <c r="C823" s="4" t="s">
        <v>40</v>
      </c>
      <c r="D823" s="4" t="s">
        <v>46</v>
      </c>
      <c r="E823" s="4" t="s">
        <v>47</v>
      </c>
      <c r="F823" s="4"/>
      <c r="G823" s="11" t="s">
        <v>21</v>
      </c>
      <c r="H823" s="5">
        <v>83080.959999999992</v>
      </c>
      <c r="I823" s="5">
        <v>29909.145599999996</v>
      </c>
      <c r="J823" s="3" t="s">
        <v>22</v>
      </c>
      <c r="K823" s="3" t="s">
        <v>42</v>
      </c>
      <c r="L823" s="47">
        <f t="shared" si="25"/>
        <v>78770.640037478384</v>
      </c>
      <c r="M823" s="63">
        <f t="shared" si="24"/>
        <v>5.8286942945279994E-2</v>
      </c>
      <c r="N823" s="7">
        <v>34700</v>
      </c>
      <c r="O823" s="6" t="b">
        <v>1</v>
      </c>
      <c r="P823" s="6" t="b">
        <v>0</v>
      </c>
      <c r="Q823" s="6" t="s">
        <v>24</v>
      </c>
    </row>
    <row r="824" spans="1:17" x14ac:dyDescent="0.25">
      <c r="A824" s="3">
        <v>2012</v>
      </c>
      <c r="B824" s="3">
        <v>3</v>
      </c>
      <c r="C824" s="4" t="s">
        <v>40</v>
      </c>
      <c r="D824" s="4" t="s">
        <v>46</v>
      </c>
      <c r="E824" s="4" t="s">
        <v>48</v>
      </c>
      <c r="F824" s="4"/>
      <c r="G824" s="11" t="s">
        <v>21</v>
      </c>
      <c r="H824" s="5">
        <v>105281.87999999999</v>
      </c>
      <c r="I824" s="5">
        <v>37901.476799999997</v>
      </c>
      <c r="J824" s="3" t="s">
        <v>22</v>
      </c>
      <c r="K824" s="3" t="s">
        <v>42</v>
      </c>
      <c r="L824" s="47">
        <f t="shared" si="25"/>
        <v>99819.754994995194</v>
      </c>
      <c r="M824" s="63">
        <f t="shared" si="24"/>
        <v>7.3862397987840014E-2</v>
      </c>
      <c r="N824" s="7">
        <v>35065</v>
      </c>
      <c r="O824" s="6" t="b">
        <v>1</v>
      </c>
      <c r="P824" s="6" t="b">
        <v>0</v>
      </c>
      <c r="Q824" s="6" t="s">
        <v>24</v>
      </c>
    </row>
    <row r="825" spans="1:17" x14ac:dyDescent="0.25">
      <c r="A825" s="3">
        <v>2012</v>
      </c>
      <c r="B825" s="3">
        <v>3</v>
      </c>
      <c r="C825" s="4" t="s">
        <v>40</v>
      </c>
      <c r="D825" s="4" t="s">
        <v>46</v>
      </c>
      <c r="E825" s="4" t="s">
        <v>58</v>
      </c>
      <c r="F825" s="4"/>
      <c r="G825" s="11" t="s">
        <v>21</v>
      </c>
      <c r="H825" s="5">
        <v>101399.232</v>
      </c>
      <c r="I825" s="5">
        <v>35489.731200000002</v>
      </c>
      <c r="J825" s="3" t="s">
        <v>22</v>
      </c>
      <c r="K825" s="3" t="s">
        <v>42</v>
      </c>
      <c r="L825" s="47">
        <f t="shared" si="25"/>
        <v>93468.027431116803</v>
      </c>
      <c r="M825" s="63">
        <f t="shared" si="24"/>
        <v>6.9162388162560012E-2</v>
      </c>
      <c r="N825" s="7">
        <v>39814</v>
      </c>
      <c r="O825" s="6" t="b">
        <v>1</v>
      </c>
      <c r="P825" s="6" t="b">
        <v>0</v>
      </c>
      <c r="Q825" s="6" t="s">
        <v>24</v>
      </c>
    </row>
    <row r="826" spans="1:17" x14ac:dyDescent="0.25">
      <c r="A826" s="3">
        <v>2012</v>
      </c>
      <c r="B826" s="3">
        <v>3</v>
      </c>
      <c r="C826" s="4" t="s">
        <v>40</v>
      </c>
      <c r="D826" s="4" t="s">
        <v>46</v>
      </c>
      <c r="E826" s="4" t="s">
        <v>61</v>
      </c>
      <c r="F826" s="4"/>
      <c r="G826" s="11" t="s">
        <v>21</v>
      </c>
      <c r="H826" s="5">
        <v>103437.09000000001</v>
      </c>
      <c r="I826" s="5">
        <v>36202.981500000002</v>
      </c>
      <c r="J826" s="3" t="s">
        <v>22</v>
      </c>
      <c r="K826" s="3" t="s">
        <v>42</v>
      </c>
      <c r="L826" s="47">
        <f t="shared" si="25"/>
        <v>95346.489069215997</v>
      </c>
      <c r="M826" s="63">
        <f t="shared" si="24"/>
        <v>7.0552370347200008E-2</v>
      </c>
      <c r="N826" s="7">
        <v>40179</v>
      </c>
      <c r="O826" s="6" t="b">
        <v>1</v>
      </c>
      <c r="P826" s="6" t="b">
        <v>0</v>
      </c>
      <c r="Q826" s="6" t="s">
        <v>24</v>
      </c>
    </row>
    <row r="827" spans="1:17" x14ac:dyDescent="0.25">
      <c r="A827" s="3">
        <v>2012</v>
      </c>
      <c r="B827" s="3">
        <v>3</v>
      </c>
      <c r="C827" s="4" t="s">
        <v>40</v>
      </c>
      <c r="D827" s="4" t="s">
        <v>69</v>
      </c>
      <c r="E827" s="4" t="s">
        <v>70</v>
      </c>
      <c r="F827" s="4" t="s">
        <v>71</v>
      </c>
      <c r="G827" s="11" t="s">
        <v>21</v>
      </c>
      <c r="H827" s="5">
        <v>100894</v>
      </c>
      <c r="I827" s="5">
        <v>35323.5</v>
      </c>
      <c r="J827" s="3" t="s">
        <v>22</v>
      </c>
      <c r="K827" s="3" t="s">
        <v>23</v>
      </c>
      <c r="L827" s="47">
        <f t="shared" si="25"/>
        <v>93030.230303999997</v>
      </c>
      <c r="M827" s="63">
        <f t="shared" si="24"/>
        <v>6.8838436800000014E-2</v>
      </c>
      <c r="N827" s="7">
        <v>40760</v>
      </c>
      <c r="O827" s="6" t="b">
        <v>0</v>
      </c>
      <c r="P827" s="6" t="b">
        <v>0</v>
      </c>
      <c r="Q827" s="6" t="s">
        <v>65</v>
      </c>
    </row>
    <row r="828" spans="1:17" x14ac:dyDescent="0.25">
      <c r="A828" s="3">
        <v>2012</v>
      </c>
      <c r="B828" s="3">
        <v>4</v>
      </c>
      <c r="C828" s="4" t="s">
        <v>49</v>
      </c>
      <c r="D828" s="4" t="s">
        <v>18</v>
      </c>
      <c r="E828" s="4" t="s">
        <v>19</v>
      </c>
      <c r="F828" s="4" t="s">
        <v>25</v>
      </c>
      <c r="G828" s="11" t="s">
        <v>21</v>
      </c>
      <c r="H828" s="5">
        <v>95913.881699999998</v>
      </c>
      <c r="I828" s="5">
        <v>35957.1</v>
      </c>
      <c r="J828" s="3" t="s">
        <v>22</v>
      </c>
      <c r="K828" s="3" t="s">
        <v>23</v>
      </c>
      <c r="L828" s="47">
        <f t="shared" si="25"/>
        <v>94698.919814399997</v>
      </c>
      <c r="M828" s="63">
        <f t="shared" si="24"/>
        <v>7.0073196480000002E-2</v>
      </c>
      <c r="N828" s="7">
        <v>35527</v>
      </c>
      <c r="O828" s="6" t="b">
        <v>1</v>
      </c>
      <c r="P828" s="6" t="b">
        <v>0</v>
      </c>
      <c r="Q828" s="6" t="s">
        <v>24</v>
      </c>
    </row>
    <row r="829" spans="1:17" x14ac:dyDescent="0.25">
      <c r="A829" s="3">
        <v>2012</v>
      </c>
      <c r="B829" s="3">
        <v>4</v>
      </c>
      <c r="C829" s="4" t="s">
        <v>49</v>
      </c>
      <c r="D829" s="4" t="s">
        <v>18</v>
      </c>
      <c r="E829" s="4" t="s">
        <v>19</v>
      </c>
      <c r="F829" s="4" t="s">
        <v>20</v>
      </c>
      <c r="G829" s="11" t="s">
        <v>21</v>
      </c>
      <c r="H829" s="5">
        <v>94923.337599999999</v>
      </c>
      <c r="I829" s="5">
        <v>35284.1</v>
      </c>
      <c r="J829" s="3" t="s">
        <v>22</v>
      </c>
      <c r="K829" s="3" t="s">
        <v>23</v>
      </c>
      <c r="L829" s="47">
        <f t="shared" si="25"/>
        <v>92926.463942399991</v>
      </c>
      <c r="M829" s="63">
        <f t="shared" si="24"/>
        <v>6.8761654080000012E-2</v>
      </c>
      <c r="N829" s="7">
        <v>35527</v>
      </c>
      <c r="O829" s="6" t="b">
        <v>1</v>
      </c>
      <c r="P829" s="6" t="b">
        <v>0</v>
      </c>
      <c r="Q829" s="6" t="s">
        <v>24</v>
      </c>
    </row>
    <row r="830" spans="1:17" x14ac:dyDescent="0.25">
      <c r="A830" s="3">
        <v>2012</v>
      </c>
      <c r="B830" s="3">
        <v>4</v>
      </c>
      <c r="C830" s="4" t="s">
        <v>49</v>
      </c>
      <c r="D830" s="4" t="s">
        <v>18</v>
      </c>
      <c r="E830" s="4" t="s">
        <v>41</v>
      </c>
      <c r="F830" s="4"/>
      <c r="G830" s="11" t="s">
        <v>21</v>
      </c>
      <c r="H830" s="5">
        <v>57124.305</v>
      </c>
      <c r="I830" s="5">
        <v>23706.586574999998</v>
      </c>
      <c r="J830" s="3" t="s">
        <v>22</v>
      </c>
      <c r="K830" s="3" t="s">
        <v>42</v>
      </c>
      <c r="L830" s="47">
        <f t="shared" si="25"/>
        <v>62435.183625460792</v>
      </c>
      <c r="M830" s="63">
        <f t="shared" si="24"/>
        <v>4.6199395917359998E-2</v>
      </c>
      <c r="N830" s="7">
        <v>23377</v>
      </c>
      <c r="O830" s="6" t="b">
        <v>1</v>
      </c>
      <c r="P830" s="6" t="b">
        <v>0</v>
      </c>
      <c r="Q830" s="6" t="s">
        <v>24</v>
      </c>
    </row>
    <row r="831" spans="1:17" x14ac:dyDescent="0.25">
      <c r="A831" s="3">
        <v>2012</v>
      </c>
      <c r="B831" s="3">
        <v>4</v>
      </c>
      <c r="C831" s="4" t="s">
        <v>49</v>
      </c>
      <c r="D831" s="4" t="s">
        <v>18</v>
      </c>
      <c r="E831" s="4" t="s">
        <v>43</v>
      </c>
      <c r="F831" s="4"/>
      <c r="G831" s="11" t="s">
        <v>21</v>
      </c>
      <c r="H831" s="5">
        <v>63602.267999999996</v>
      </c>
      <c r="I831" s="5">
        <v>25250.100395999998</v>
      </c>
      <c r="J831" s="3" t="s">
        <v>22</v>
      </c>
      <c r="K831" s="3" t="s">
        <v>42</v>
      </c>
      <c r="L831" s="47">
        <f t="shared" si="25"/>
        <v>66500.280409330939</v>
      </c>
      <c r="M831" s="63">
        <f t="shared" si="24"/>
        <v>4.92073956517248E-2</v>
      </c>
      <c r="N831" s="7">
        <v>28126</v>
      </c>
      <c r="O831" s="6" t="b">
        <v>1</v>
      </c>
      <c r="P831" s="6" t="b">
        <v>0</v>
      </c>
      <c r="Q831" s="6" t="s">
        <v>24</v>
      </c>
    </row>
    <row r="832" spans="1:17" x14ac:dyDescent="0.25">
      <c r="A832" s="3">
        <v>2012</v>
      </c>
      <c r="B832" s="3">
        <v>4</v>
      </c>
      <c r="C832" s="4" t="s">
        <v>49</v>
      </c>
      <c r="D832" s="4" t="s">
        <v>73</v>
      </c>
      <c r="E832" s="4" t="s">
        <v>74</v>
      </c>
      <c r="F832" s="4"/>
      <c r="G832" s="11" t="s">
        <v>21</v>
      </c>
      <c r="H832" s="5">
        <v>35902.584900000002</v>
      </c>
      <c r="I832" s="5">
        <v>12565.904715000001</v>
      </c>
      <c r="J832" s="3" t="s">
        <v>22</v>
      </c>
      <c r="K832" s="3" t="s">
        <v>42</v>
      </c>
      <c r="L832" s="47">
        <f t="shared" si="25"/>
        <v>33094.37087532576</v>
      </c>
      <c r="M832" s="63">
        <f t="shared" si="24"/>
        <v>2.4488435108592003E-2</v>
      </c>
      <c r="N832" s="7">
        <v>41136</v>
      </c>
      <c r="O832" s="6" t="b">
        <v>0</v>
      </c>
      <c r="P832" s="6" t="b">
        <v>0</v>
      </c>
      <c r="Q832" s="6" t="s">
        <v>65</v>
      </c>
    </row>
    <row r="833" spans="1:17" x14ac:dyDescent="0.25">
      <c r="A833" s="3">
        <v>2012</v>
      </c>
      <c r="B833" s="3">
        <v>4</v>
      </c>
      <c r="C833" s="4" t="s">
        <v>49</v>
      </c>
      <c r="D833" s="4" t="s">
        <v>29</v>
      </c>
      <c r="E833" s="4" t="s">
        <v>30</v>
      </c>
      <c r="F833" s="4" t="s">
        <v>31</v>
      </c>
      <c r="G833" s="11" t="s">
        <v>21</v>
      </c>
      <c r="H833" s="5">
        <v>100774</v>
      </c>
      <c r="I833" s="5">
        <v>39228.699999999997</v>
      </c>
      <c r="J833" s="3" t="s">
        <v>22</v>
      </c>
      <c r="K833" s="3" t="s">
        <v>23</v>
      </c>
      <c r="L833" s="47">
        <f t="shared" si="25"/>
        <v>103315.21495679999</v>
      </c>
      <c r="M833" s="63">
        <f t="shared" si="24"/>
        <v>7.644889056000001E-2</v>
      </c>
      <c r="N833" s="7">
        <v>35885</v>
      </c>
      <c r="O833" s="6" t="b">
        <v>1</v>
      </c>
      <c r="P833" s="6" t="b">
        <v>0</v>
      </c>
      <c r="Q833" s="6" t="s">
        <v>24</v>
      </c>
    </row>
    <row r="834" spans="1:17" x14ac:dyDescent="0.25">
      <c r="A834" s="3">
        <v>2012</v>
      </c>
      <c r="B834" s="3">
        <v>4</v>
      </c>
      <c r="C834" s="4" t="s">
        <v>49</v>
      </c>
      <c r="D834" s="4" t="s">
        <v>29</v>
      </c>
      <c r="E834" s="4" t="s">
        <v>30</v>
      </c>
      <c r="F834" s="4" t="s">
        <v>33</v>
      </c>
      <c r="G834" s="11" t="s">
        <v>21</v>
      </c>
      <c r="H834" s="5">
        <v>106704</v>
      </c>
      <c r="I834" s="5">
        <v>43320.7</v>
      </c>
      <c r="J834" s="3" t="s">
        <v>22</v>
      </c>
      <c r="K834" s="3" t="s">
        <v>23</v>
      </c>
      <c r="L834" s="47">
        <f t="shared" si="25"/>
        <v>114092.16804479998</v>
      </c>
      <c r="M834" s="63">
        <f t="shared" ref="M834:M897" si="26">I834*0.02784*0.07/1000</f>
        <v>8.4423380160000006E-2</v>
      </c>
      <c r="N834" s="7">
        <v>35885</v>
      </c>
      <c r="O834" s="6" t="b">
        <v>1</v>
      </c>
      <c r="P834" s="6" t="b">
        <v>0</v>
      </c>
      <c r="Q834" s="6" t="s">
        <v>24</v>
      </c>
    </row>
    <row r="835" spans="1:17" x14ac:dyDescent="0.25">
      <c r="A835" s="3">
        <v>2012</v>
      </c>
      <c r="B835" s="3">
        <v>4</v>
      </c>
      <c r="C835" s="4" t="s">
        <v>49</v>
      </c>
      <c r="D835" s="4" t="s">
        <v>29</v>
      </c>
      <c r="E835" s="4" t="s">
        <v>34</v>
      </c>
      <c r="F835" s="4" t="s">
        <v>36</v>
      </c>
      <c r="G835" s="11" t="s">
        <v>21</v>
      </c>
      <c r="H835" s="5">
        <v>150.36000000000001</v>
      </c>
      <c r="I835" s="5">
        <v>71.8</v>
      </c>
      <c r="J835" s="3" t="s">
        <v>22</v>
      </c>
      <c r="K835" s="3" t="s">
        <v>23</v>
      </c>
      <c r="L835" s="47">
        <f t="shared" ref="L835:L898" si="27">I835*0.02784*94.6</f>
        <v>189.09707519999998</v>
      </c>
      <c r="M835" s="63">
        <f t="shared" si="26"/>
        <v>1.3992384000000003E-4</v>
      </c>
      <c r="N835" s="7">
        <v>33970</v>
      </c>
      <c r="O835" s="6" t="b">
        <v>1</v>
      </c>
      <c r="P835" s="6" t="b">
        <v>0</v>
      </c>
      <c r="Q835" s="6" t="s">
        <v>24</v>
      </c>
    </row>
    <row r="836" spans="1:17" x14ac:dyDescent="0.25">
      <c r="A836" s="3">
        <v>2012</v>
      </c>
      <c r="B836" s="3">
        <v>4</v>
      </c>
      <c r="C836" s="4" t="s">
        <v>49</v>
      </c>
      <c r="D836" s="4" t="s">
        <v>29</v>
      </c>
      <c r="E836" s="4" t="s">
        <v>34</v>
      </c>
      <c r="F836" s="4" t="s">
        <v>35</v>
      </c>
      <c r="G836" s="11" t="s">
        <v>21</v>
      </c>
      <c r="H836" s="5">
        <v>47794.139000000003</v>
      </c>
      <c r="I836" s="5">
        <v>21758.799999999999</v>
      </c>
      <c r="J836" s="3" t="s">
        <v>22</v>
      </c>
      <c r="K836" s="3" t="s">
        <v>23</v>
      </c>
      <c r="L836" s="47">
        <f t="shared" si="27"/>
        <v>57305.368243199999</v>
      </c>
      <c r="M836" s="63">
        <f t="shared" si="26"/>
        <v>4.2403549440000007E-2</v>
      </c>
      <c r="N836" s="7">
        <v>33970</v>
      </c>
      <c r="O836" s="6" t="b">
        <v>1</v>
      </c>
      <c r="P836" s="6" t="b">
        <v>0</v>
      </c>
      <c r="Q836" s="6" t="s">
        <v>24</v>
      </c>
    </row>
    <row r="837" spans="1:17" x14ac:dyDescent="0.25">
      <c r="A837" s="3">
        <v>2012</v>
      </c>
      <c r="B837" s="3">
        <v>4</v>
      </c>
      <c r="C837" s="4" t="s">
        <v>49</v>
      </c>
      <c r="D837" s="4" t="s">
        <v>29</v>
      </c>
      <c r="E837" s="4" t="s">
        <v>34</v>
      </c>
      <c r="F837" s="4" t="s">
        <v>39</v>
      </c>
      <c r="G837" s="11" t="s">
        <v>21</v>
      </c>
      <c r="H837" s="5">
        <v>87474.828999999998</v>
      </c>
      <c r="I837" s="5">
        <v>36946.199999999997</v>
      </c>
      <c r="J837" s="3" t="s">
        <v>22</v>
      </c>
      <c r="K837" s="3" t="s">
        <v>23</v>
      </c>
      <c r="L837" s="47">
        <f t="shared" si="27"/>
        <v>97303.876876800001</v>
      </c>
      <c r="M837" s="63">
        <f t="shared" si="26"/>
        <v>7.2000754560000005E-2</v>
      </c>
      <c r="N837" s="7">
        <v>33970</v>
      </c>
      <c r="O837" s="6" t="b">
        <v>1</v>
      </c>
      <c r="P837" s="6" t="b">
        <v>0</v>
      </c>
      <c r="Q837" s="6" t="s">
        <v>24</v>
      </c>
    </row>
    <row r="838" spans="1:17" x14ac:dyDescent="0.25">
      <c r="A838" s="3">
        <v>2012</v>
      </c>
      <c r="B838" s="3">
        <v>4</v>
      </c>
      <c r="C838" s="4" t="s">
        <v>49</v>
      </c>
      <c r="D838" s="4" t="s">
        <v>29</v>
      </c>
      <c r="E838" s="4" t="s">
        <v>34</v>
      </c>
      <c r="F838" s="4" t="s">
        <v>37</v>
      </c>
      <c r="G838" s="11" t="s">
        <v>21</v>
      </c>
      <c r="H838" s="5">
        <v>79028.016000000003</v>
      </c>
      <c r="I838" s="5">
        <v>32177</v>
      </c>
      <c r="J838" s="3" t="s">
        <v>22</v>
      </c>
      <c r="K838" s="3" t="s">
        <v>23</v>
      </c>
      <c r="L838" s="47">
        <f t="shared" si="27"/>
        <v>84743.406527999992</v>
      </c>
      <c r="M838" s="63">
        <f t="shared" si="26"/>
        <v>6.2706537600000001E-2</v>
      </c>
      <c r="N838" s="7">
        <v>33970</v>
      </c>
      <c r="O838" s="6" t="b">
        <v>1</v>
      </c>
      <c r="P838" s="6" t="b">
        <v>0</v>
      </c>
      <c r="Q838" s="6" t="s">
        <v>24</v>
      </c>
    </row>
    <row r="839" spans="1:17" x14ac:dyDescent="0.25">
      <c r="A839" s="3">
        <v>2012</v>
      </c>
      <c r="B839" s="3">
        <v>4</v>
      </c>
      <c r="C839" s="4" t="s">
        <v>49</v>
      </c>
      <c r="D839" s="4" t="s">
        <v>59</v>
      </c>
      <c r="E839" s="4" t="s">
        <v>60</v>
      </c>
      <c r="F839" s="4"/>
      <c r="G839" s="11" t="s">
        <v>21</v>
      </c>
      <c r="H839" s="5">
        <v>170625.98300000001</v>
      </c>
      <c r="I839" s="5">
        <v>64837.873540000001</v>
      </c>
      <c r="J839" s="3" t="s">
        <v>22</v>
      </c>
      <c r="K839" s="3" t="s">
        <v>42</v>
      </c>
      <c r="L839" s="47">
        <f t="shared" si="27"/>
        <v>170761.17337885054</v>
      </c>
      <c r="M839" s="63">
        <f t="shared" si="26"/>
        <v>0.12635604795475203</v>
      </c>
      <c r="N839" s="7">
        <v>40220</v>
      </c>
      <c r="O839" s="6" t="b">
        <v>1</v>
      </c>
      <c r="P839" s="6" t="b">
        <v>0</v>
      </c>
      <c r="Q839" s="6" t="s">
        <v>24</v>
      </c>
    </row>
    <row r="840" spans="1:17" x14ac:dyDescent="0.25">
      <c r="A840" s="3">
        <v>2012</v>
      </c>
      <c r="B840" s="3">
        <v>4</v>
      </c>
      <c r="C840" s="4" t="s">
        <v>49</v>
      </c>
      <c r="D840" s="4" t="s">
        <v>44</v>
      </c>
      <c r="E840" s="4" t="s">
        <v>45</v>
      </c>
      <c r="F840" s="4"/>
      <c r="G840" s="11" t="s">
        <v>21</v>
      </c>
      <c r="H840" s="5">
        <v>85647.159999999989</v>
      </c>
      <c r="I840" s="5">
        <v>32545.920799999996</v>
      </c>
      <c r="J840" s="3" t="s">
        <v>22</v>
      </c>
      <c r="K840" s="3" t="s">
        <v>42</v>
      </c>
      <c r="L840" s="47">
        <f t="shared" si="27"/>
        <v>85715.019957811193</v>
      </c>
      <c r="M840" s="63">
        <f t="shared" si="26"/>
        <v>6.3425490455039993E-2</v>
      </c>
      <c r="N840" s="7">
        <v>25569</v>
      </c>
      <c r="O840" s="6" t="b">
        <v>1</v>
      </c>
      <c r="P840" s="6" t="b">
        <v>0</v>
      </c>
      <c r="Q840" s="6" t="s">
        <v>24</v>
      </c>
    </row>
    <row r="841" spans="1:17" x14ac:dyDescent="0.25">
      <c r="A841" s="3">
        <v>2012</v>
      </c>
      <c r="B841" s="3">
        <v>4</v>
      </c>
      <c r="C841" s="4" t="s">
        <v>49</v>
      </c>
      <c r="D841" s="4" t="s">
        <v>44</v>
      </c>
      <c r="E841" s="4" t="s">
        <v>75</v>
      </c>
      <c r="F841" s="4"/>
      <c r="G841" s="11" t="s">
        <v>21</v>
      </c>
      <c r="H841" s="5">
        <v>21.560091428571429</v>
      </c>
      <c r="I841" s="5">
        <v>7.5460319999999994</v>
      </c>
      <c r="J841" s="3" t="s">
        <v>22</v>
      </c>
      <c r="K841" s="3" t="s">
        <v>42</v>
      </c>
      <c r="L841" s="47">
        <f t="shared" si="27"/>
        <v>19.873712821247995</v>
      </c>
      <c r="M841" s="63">
        <f t="shared" si="26"/>
        <v>1.47057071616E-5</v>
      </c>
      <c r="N841" s="7">
        <v>41210</v>
      </c>
      <c r="O841" s="6" t="b">
        <v>0</v>
      </c>
      <c r="P841" s="6" t="b">
        <v>0</v>
      </c>
      <c r="Q841" s="6" t="s">
        <v>65</v>
      </c>
    </row>
    <row r="842" spans="1:17" x14ac:dyDescent="0.25">
      <c r="A842" s="3">
        <v>2012</v>
      </c>
      <c r="B842" s="3">
        <v>4</v>
      </c>
      <c r="C842" s="4" t="s">
        <v>49</v>
      </c>
      <c r="D842" s="4" t="s">
        <v>46</v>
      </c>
      <c r="E842" s="4" t="s">
        <v>47</v>
      </c>
      <c r="F842" s="4"/>
      <c r="G842" s="11" t="s">
        <v>21</v>
      </c>
      <c r="H842" s="5">
        <v>79251.399999999994</v>
      </c>
      <c r="I842" s="5">
        <v>28530.503999999997</v>
      </c>
      <c r="J842" s="3" t="s">
        <v>22</v>
      </c>
      <c r="K842" s="3" t="s">
        <v>42</v>
      </c>
      <c r="L842" s="47">
        <f t="shared" si="27"/>
        <v>75139.761286655994</v>
      </c>
      <c r="M842" s="63">
        <f t="shared" si="26"/>
        <v>5.5600246195200001E-2</v>
      </c>
      <c r="N842" s="7">
        <v>34700</v>
      </c>
      <c r="O842" s="6" t="b">
        <v>1</v>
      </c>
      <c r="P842" s="6" t="b">
        <v>0</v>
      </c>
      <c r="Q842" s="6" t="s">
        <v>24</v>
      </c>
    </row>
    <row r="843" spans="1:17" x14ac:dyDescent="0.25">
      <c r="A843" s="3">
        <v>2012</v>
      </c>
      <c r="B843" s="3">
        <v>4</v>
      </c>
      <c r="C843" s="4" t="s">
        <v>49</v>
      </c>
      <c r="D843" s="4" t="s">
        <v>46</v>
      </c>
      <c r="E843" s="4" t="s">
        <v>48</v>
      </c>
      <c r="F843" s="4"/>
      <c r="G843" s="11" t="s">
        <v>21</v>
      </c>
      <c r="H843" s="5">
        <v>102077.42</v>
      </c>
      <c r="I843" s="5">
        <v>36747.871200000001</v>
      </c>
      <c r="J843" s="3" t="s">
        <v>22</v>
      </c>
      <c r="K843" s="3" t="s">
        <v>42</v>
      </c>
      <c r="L843" s="47">
        <f t="shared" si="27"/>
        <v>96781.545456076798</v>
      </c>
      <c r="M843" s="63">
        <f t="shared" si="26"/>
        <v>7.1614251394560013E-2</v>
      </c>
      <c r="N843" s="7">
        <v>35065</v>
      </c>
      <c r="O843" s="6" t="b">
        <v>1</v>
      </c>
      <c r="P843" s="6" t="b">
        <v>0</v>
      </c>
      <c r="Q843" s="6" t="s">
        <v>24</v>
      </c>
    </row>
    <row r="844" spans="1:17" x14ac:dyDescent="0.25">
      <c r="A844" s="3">
        <v>2012</v>
      </c>
      <c r="B844" s="3">
        <v>4</v>
      </c>
      <c r="C844" s="4" t="s">
        <v>49</v>
      </c>
      <c r="D844" s="4" t="s">
        <v>46</v>
      </c>
      <c r="E844" s="4" t="s">
        <v>58</v>
      </c>
      <c r="F844" s="4"/>
      <c r="G844" s="11" t="s">
        <v>21</v>
      </c>
      <c r="H844" s="5">
        <v>92175.38</v>
      </c>
      <c r="I844" s="5">
        <v>32261.382999999998</v>
      </c>
      <c r="J844" s="3" t="s">
        <v>22</v>
      </c>
      <c r="K844" s="3" t="s">
        <v>42</v>
      </c>
      <c r="L844" s="47">
        <f t="shared" si="27"/>
        <v>84965.642997311996</v>
      </c>
      <c r="M844" s="63">
        <f t="shared" si="26"/>
        <v>6.2870983190400007E-2</v>
      </c>
      <c r="N844" s="7">
        <v>39814</v>
      </c>
      <c r="O844" s="6" t="b">
        <v>1</v>
      </c>
      <c r="P844" s="6" t="b">
        <v>0</v>
      </c>
      <c r="Q844" s="6" t="s">
        <v>24</v>
      </c>
    </row>
    <row r="845" spans="1:17" x14ac:dyDescent="0.25">
      <c r="A845" s="3">
        <v>2012</v>
      </c>
      <c r="B845" s="3">
        <v>4</v>
      </c>
      <c r="C845" s="4" t="s">
        <v>49</v>
      </c>
      <c r="D845" s="4" t="s">
        <v>46</v>
      </c>
      <c r="E845" s="4" t="s">
        <v>61</v>
      </c>
      <c r="F845" s="4"/>
      <c r="G845" s="11" t="s">
        <v>21</v>
      </c>
      <c r="H845" s="5">
        <v>96507.794999999998</v>
      </c>
      <c r="I845" s="5">
        <v>33777.72825</v>
      </c>
      <c r="J845" s="3" t="s">
        <v>22</v>
      </c>
      <c r="K845" s="3" t="s">
        <v>42</v>
      </c>
      <c r="L845" s="47">
        <f t="shared" si="27"/>
        <v>88959.186893808001</v>
      </c>
      <c r="M845" s="63">
        <f t="shared" si="26"/>
        <v>6.5826036813600011E-2</v>
      </c>
      <c r="N845" s="7">
        <v>40179</v>
      </c>
      <c r="O845" s="6" t="b">
        <v>1</v>
      </c>
      <c r="P845" s="6" t="b">
        <v>0</v>
      </c>
      <c r="Q845" s="6" t="s">
        <v>24</v>
      </c>
    </row>
    <row r="846" spans="1:17" x14ac:dyDescent="0.25">
      <c r="A846" s="3">
        <v>2012</v>
      </c>
      <c r="B846" s="3">
        <v>4</v>
      </c>
      <c r="C846" s="4" t="s">
        <v>49</v>
      </c>
      <c r="D846" s="4" t="s">
        <v>69</v>
      </c>
      <c r="E846" s="4" t="s">
        <v>70</v>
      </c>
      <c r="F846" s="4" t="s">
        <v>71</v>
      </c>
      <c r="G846" s="11" t="s">
        <v>21</v>
      </c>
      <c r="H846" s="5">
        <v>109203</v>
      </c>
      <c r="I846" s="5">
        <v>38200.5</v>
      </c>
      <c r="J846" s="3" t="s">
        <v>22</v>
      </c>
      <c r="K846" s="3" t="s">
        <v>23</v>
      </c>
      <c r="L846" s="47">
        <f t="shared" si="27"/>
        <v>100607.28163199998</v>
      </c>
      <c r="M846" s="63">
        <f t="shared" si="26"/>
        <v>7.4445134400000001E-2</v>
      </c>
      <c r="N846" s="7">
        <v>40760</v>
      </c>
      <c r="O846" s="6" t="b">
        <v>0</v>
      </c>
      <c r="P846" s="6" t="b">
        <v>0</v>
      </c>
      <c r="Q846" s="6" t="s">
        <v>65</v>
      </c>
    </row>
    <row r="847" spans="1:17" x14ac:dyDescent="0.25">
      <c r="A847" s="3">
        <v>2012</v>
      </c>
      <c r="B847" s="3">
        <v>5</v>
      </c>
      <c r="C847" s="4" t="s">
        <v>50</v>
      </c>
      <c r="D847" s="4" t="s">
        <v>18</v>
      </c>
      <c r="E847" s="4" t="s">
        <v>19</v>
      </c>
      <c r="F847" s="4" t="s">
        <v>20</v>
      </c>
      <c r="G847" s="11" t="s">
        <v>21</v>
      </c>
      <c r="H847" s="5">
        <v>48310.191599999998</v>
      </c>
      <c r="I847" s="5">
        <v>17978.599999999999</v>
      </c>
      <c r="J847" s="3" t="s">
        <v>22</v>
      </c>
      <c r="K847" s="3" t="s">
        <v>23</v>
      </c>
      <c r="L847" s="47">
        <f t="shared" si="27"/>
        <v>47349.591590399992</v>
      </c>
      <c r="M847" s="63">
        <f t="shared" si="26"/>
        <v>3.503669568E-2</v>
      </c>
      <c r="N847" s="7">
        <v>35527</v>
      </c>
      <c r="O847" s="6" t="b">
        <v>1</v>
      </c>
      <c r="P847" s="6" t="b">
        <v>0</v>
      </c>
      <c r="Q847" s="6" t="s">
        <v>24</v>
      </c>
    </row>
    <row r="848" spans="1:17" x14ac:dyDescent="0.25">
      <c r="A848" s="3">
        <v>2012</v>
      </c>
      <c r="B848" s="3">
        <v>5</v>
      </c>
      <c r="C848" s="4" t="s">
        <v>50</v>
      </c>
      <c r="D848" s="4" t="s">
        <v>18</v>
      </c>
      <c r="E848" s="4" t="s">
        <v>19</v>
      </c>
      <c r="F848" s="4" t="s">
        <v>25</v>
      </c>
      <c r="G848" s="11" t="s">
        <v>21</v>
      </c>
      <c r="H848" s="5">
        <v>100065.3515</v>
      </c>
      <c r="I848" s="5">
        <v>37511.9</v>
      </c>
      <c r="J848" s="3" t="s">
        <v>22</v>
      </c>
      <c r="K848" s="3" t="s">
        <v>23</v>
      </c>
      <c r="L848" s="47">
        <f t="shared" si="27"/>
        <v>98793.740601600002</v>
      </c>
      <c r="M848" s="63">
        <f t="shared" si="26"/>
        <v>7.3103190720000016E-2</v>
      </c>
      <c r="N848" s="7">
        <v>35527</v>
      </c>
      <c r="O848" s="6" t="b">
        <v>1</v>
      </c>
      <c r="P848" s="6" t="b">
        <v>0</v>
      </c>
      <c r="Q848" s="6" t="s">
        <v>24</v>
      </c>
    </row>
    <row r="849" spans="1:17" x14ac:dyDescent="0.25">
      <c r="A849" s="3">
        <v>2012</v>
      </c>
      <c r="B849" s="3">
        <v>5</v>
      </c>
      <c r="C849" s="4" t="s">
        <v>50</v>
      </c>
      <c r="D849" s="4" t="s">
        <v>18</v>
      </c>
      <c r="E849" s="4" t="s">
        <v>41</v>
      </c>
      <c r="F849" s="4"/>
      <c r="G849" s="11" t="s">
        <v>21</v>
      </c>
      <c r="H849" s="5">
        <v>70763.489999999991</v>
      </c>
      <c r="I849" s="5">
        <v>29366.848349999993</v>
      </c>
      <c r="J849" s="3" t="s">
        <v>22</v>
      </c>
      <c r="K849" s="3" t="s">
        <v>42</v>
      </c>
      <c r="L849" s="47">
        <f t="shared" si="27"/>
        <v>77342.411292854376</v>
      </c>
      <c r="M849" s="63">
        <f t="shared" si="26"/>
        <v>5.7230114064479989E-2</v>
      </c>
      <c r="N849" s="7">
        <v>23377</v>
      </c>
      <c r="O849" s="6" t="b">
        <v>1</v>
      </c>
      <c r="P849" s="6" t="b">
        <v>0</v>
      </c>
      <c r="Q849" s="6" t="s">
        <v>24</v>
      </c>
    </row>
    <row r="850" spans="1:17" x14ac:dyDescent="0.25">
      <c r="A850" s="3">
        <v>2012</v>
      </c>
      <c r="B850" s="3">
        <v>5</v>
      </c>
      <c r="C850" s="4" t="s">
        <v>50</v>
      </c>
      <c r="D850" s="4" t="s">
        <v>18</v>
      </c>
      <c r="E850" s="4" t="s">
        <v>43</v>
      </c>
      <c r="F850" s="4"/>
      <c r="G850" s="11" t="s">
        <v>21</v>
      </c>
      <c r="H850" s="5">
        <v>87172.391999999993</v>
      </c>
      <c r="I850" s="5">
        <v>34607.439623999999</v>
      </c>
      <c r="J850" s="3" t="s">
        <v>22</v>
      </c>
      <c r="K850" s="3" t="s">
        <v>42</v>
      </c>
      <c r="L850" s="47">
        <f t="shared" si="27"/>
        <v>91144.367869902329</v>
      </c>
      <c r="M850" s="63">
        <f t="shared" si="26"/>
        <v>6.7442978339251197E-2</v>
      </c>
      <c r="N850" s="7">
        <v>28126</v>
      </c>
      <c r="O850" s="6" t="b">
        <v>1</v>
      </c>
      <c r="P850" s="6" t="b">
        <v>0</v>
      </c>
      <c r="Q850" s="6" t="s">
        <v>24</v>
      </c>
    </row>
    <row r="851" spans="1:17" x14ac:dyDescent="0.25">
      <c r="A851" s="3">
        <v>2012</v>
      </c>
      <c r="B851" s="3">
        <v>5</v>
      </c>
      <c r="C851" s="4" t="s">
        <v>50</v>
      </c>
      <c r="D851" s="4" t="s">
        <v>73</v>
      </c>
      <c r="E851" s="4" t="s">
        <v>74</v>
      </c>
      <c r="F851" s="4"/>
      <c r="G851" s="11" t="s">
        <v>21</v>
      </c>
      <c r="H851" s="5">
        <v>174682.53270000001</v>
      </c>
      <c r="I851" s="5">
        <v>61138.886444999996</v>
      </c>
      <c r="J851" s="3" t="s">
        <v>22</v>
      </c>
      <c r="K851" s="3" t="s">
        <v>42</v>
      </c>
      <c r="L851" s="47">
        <f t="shared" si="27"/>
        <v>161019.28423028445</v>
      </c>
      <c r="M851" s="63">
        <f t="shared" si="26"/>
        <v>0.11914746190401601</v>
      </c>
      <c r="N851" s="7">
        <v>41136</v>
      </c>
      <c r="O851" s="6" t="b">
        <v>0</v>
      </c>
      <c r="P851" s="6" t="b">
        <v>0</v>
      </c>
      <c r="Q851" s="6" t="s">
        <v>65</v>
      </c>
    </row>
    <row r="852" spans="1:17" x14ac:dyDescent="0.25">
      <c r="A852" s="3">
        <v>2012</v>
      </c>
      <c r="B852" s="3">
        <v>5</v>
      </c>
      <c r="C852" s="4" t="s">
        <v>50</v>
      </c>
      <c r="D852" s="4" t="s">
        <v>29</v>
      </c>
      <c r="E852" s="4" t="s">
        <v>30</v>
      </c>
      <c r="F852" s="4" t="s">
        <v>31</v>
      </c>
      <c r="G852" s="11" t="s">
        <v>21</v>
      </c>
      <c r="H852" s="5">
        <v>114768</v>
      </c>
      <c r="I852" s="5">
        <v>44682.2</v>
      </c>
      <c r="J852" s="3" t="s">
        <v>22</v>
      </c>
      <c r="K852" s="3" t="s">
        <v>23</v>
      </c>
      <c r="L852" s="47">
        <f t="shared" si="27"/>
        <v>117677.9015808</v>
      </c>
      <c r="M852" s="63">
        <f t="shared" si="26"/>
        <v>8.707667136000001E-2</v>
      </c>
      <c r="N852" s="7">
        <v>35885</v>
      </c>
      <c r="O852" s="6" t="b">
        <v>1</v>
      </c>
      <c r="P852" s="6" t="b">
        <v>0</v>
      </c>
      <c r="Q852" s="6" t="s">
        <v>24</v>
      </c>
    </row>
    <row r="853" spans="1:17" x14ac:dyDescent="0.25">
      <c r="A853" s="3">
        <v>2012</v>
      </c>
      <c r="B853" s="3">
        <v>5</v>
      </c>
      <c r="C853" s="4" t="s">
        <v>50</v>
      </c>
      <c r="D853" s="4" t="s">
        <v>29</v>
      </c>
      <c r="E853" s="4" t="s">
        <v>30</v>
      </c>
      <c r="F853" s="4" t="s">
        <v>33</v>
      </c>
      <c r="G853" s="11" t="s">
        <v>21</v>
      </c>
      <c r="H853" s="5">
        <v>110419</v>
      </c>
      <c r="I853" s="5">
        <v>44808.4</v>
      </c>
      <c r="J853" s="3" t="s">
        <v>22</v>
      </c>
      <c r="K853" s="3" t="s">
        <v>23</v>
      </c>
      <c r="L853" s="47">
        <f t="shared" si="27"/>
        <v>118010.26997759999</v>
      </c>
      <c r="M853" s="63">
        <f t="shared" si="26"/>
        <v>8.7322609920000002E-2</v>
      </c>
      <c r="N853" s="7">
        <v>35885</v>
      </c>
      <c r="O853" s="6" t="b">
        <v>1</v>
      </c>
      <c r="P853" s="6" t="b">
        <v>0</v>
      </c>
      <c r="Q853" s="6" t="s">
        <v>24</v>
      </c>
    </row>
    <row r="854" spans="1:17" x14ac:dyDescent="0.25">
      <c r="A854" s="3">
        <v>2012</v>
      </c>
      <c r="B854" s="3">
        <v>5</v>
      </c>
      <c r="C854" s="4" t="s">
        <v>50</v>
      </c>
      <c r="D854" s="4" t="s">
        <v>29</v>
      </c>
      <c r="E854" s="4" t="s">
        <v>34</v>
      </c>
      <c r="F854" s="4" t="s">
        <v>37</v>
      </c>
      <c r="G854" s="11" t="s">
        <v>21</v>
      </c>
      <c r="H854" s="5">
        <v>84705.153999999995</v>
      </c>
      <c r="I854" s="5">
        <v>34550.9</v>
      </c>
      <c r="J854" s="3" t="s">
        <v>22</v>
      </c>
      <c r="K854" s="3" t="s">
        <v>23</v>
      </c>
      <c r="L854" s="47">
        <f t="shared" si="27"/>
        <v>90995.461497600001</v>
      </c>
      <c r="M854" s="63">
        <f t="shared" si="26"/>
        <v>6.7332793920000009E-2</v>
      </c>
      <c r="N854" s="7">
        <v>33970</v>
      </c>
      <c r="O854" s="6" t="b">
        <v>1</v>
      </c>
      <c r="P854" s="6" t="b">
        <v>0</v>
      </c>
      <c r="Q854" s="6" t="s">
        <v>24</v>
      </c>
    </row>
    <row r="855" spans="1:17" x14ac:dyDescent="0.25">
      <c r="A855" s="3">
        <v>2012</v>
      </c>
      <c r="B855" s="3">
        <v>5</v>
      </c>
      <c r="C855" s="4" t="s">
        <v>50</v>
      </c>
      <c r="D855" s="4" t="s">
        <v>29</v>
      </c>
      <c r="E855" s="4" t="s">
        <v>34</v>
      </c>
      <c r="F855" s="4" t="s">
        <v>35</v>
      </c>
      <c r="G855" s="11" t="s">
        <v>21</v>
      </c>
      <c r="H855" s="5">
        <v>49206.012999999999</v>
      </c>
      <c r="I855" s="5">
        <v>22339.200000000001</v>
      </c>
      <c r="J855" s="3" t="s">
        <v>22</v>
      </c>
      <c r="K855" s="3" t="s">
        <v>23</v>
      </c>
      <c r="L855" s="47">
        <f t="shared" si="27"/>
        <v>58833.946828799992</v>
      </c>
      <c r="M855" s="63">
        <f t="shared" si="26"/>
        <v>4.353463296E-2</v>
      </c>
      <c r="N855" s="7">
        <v>33970</v>
      </c>
      <c r="O855" s="6" t="b">
        <v>1</v>
      </c>
      <c r="P855" s="6" t="b">
        <v>0</v>
      </c>
      <c r="Q855" s="6" t="s">
        <v>24</v>
      </c>
    </row>
    <row r="856" spans="1:17" x14ac:dyDescent="0.25">
      <c r="A856" s="3">
        <v>2012</v>
      </c>
      <c r="B856" s="3">
        <v>5</v>
      </c>
      <c r="C856" s="4" t="s">
        <v>50</v>
      </c>
      <c r="D856" s="4" t="s">
        <v>29</v>
      </c>
      <c r="E856" s="4" t="s">
        <v>34</v>
      </c>
      <c r="F856" s="4" t="s">
        <v>39</v>
      </c>
      <c r="G856" s="11" t="s">
        <v>21</v>
      </c>
      <c r="H856" s="5">
        <v>90701.561000000002</v>
      </c>
      <c r="I856" s="5">
        <v>38305.599999999999</v>
      </c>
      <c r="J856" s="3" t="s">
        <v>22</v>
      </c>
      <c r="K856" s="3" t="s">
        <v>23</v>
      </c>
      <c r="L856" s="47">
        <f t="shared" si="27"/>
        <v>100884.07971839998</v>
      </c>
      <c r="M856" s="63">
        <f t="shared" si="26"/>
        <v>7.464995328E-2</v>
      </c>
      <c r="N856" s="7">
        <v>33970</v>
      </c>
      <c r="O856" s="6" t="b">
        <v>1</v>
      </c>
      <c r="P856" s="6" t="b">
        <v>0</v>
      </c>
      <c r="Q856" s="6" t="s">
        <v>24</v>
      </c>
    </row>
    <row r="857" spans="1:17" x14ac:dyDescent="0.25">
      <c r="A857" s="3">
        <v>2012</v>
      </c>
      <c r="B857" s="3">
        <v>5</v>
      </c>
      <c r="C857" s="4" t="s">
        <v>50</v>
      </c>
      <c r="D857" s="4" t="s">
        <v>29</v>
      </c>
      <c r="E857" s="4" t="s">
        <v>34</v>
      </c>
      <c r="F857" s="4" t="s">
        <v>36</v>
      </c>
      <c r="G857" s="11" t="s">
        <v>21</v>
      </c>
      <c r="H857" s="5">
        <v>44099.025999999998</v>
      </c>
      <c r="I857" s="5">
        <v>21059.9</v>
      </c>
      <c r="J857" s="3" t="s">
        <v>22</v>
      </c>
      <c r="K857" s="3" t="s">
        <v>23</v>
      </c>
      <c r="L857" s="47">
        <f t="shared" si="27"/>
        <v>55464.700473600002</v>
      </c>
      <c r="M857" s="63">
        <f t="shared" si="26"/>
        <v>4.1041533120000008E-2</v>
      </c>
      <c r="N857" s="7">
        <v>33970</v>
      </c>
      <c r="O857" s="6" t="b">
        <v>1</v>
      </c>
      <c r="P857" s="6" t="b">
        <v>0</v>
      </c>
      <c r="Q857" s="6" t="s">
        <v>24</v>
      </c>
    </row>
    <row r="858" spans="1:17" x14ac:dyDescent="0.25">
      <c r="A858" s="3">
        <v>2012</v>
      </c>
      <c r="B858" s="3">
        <v>5</v>
      </c>
      <c r="C858" s="4" t="s">
        <v>50</v>
      </c>
      <c r="D858" s="4" t="s">
        <v>59</v>
      </c>
      <c r="E858" s="4" t="s">
        <v>60</v>
      </c>
      <c r="F858" s="4"/>
      <c r="G858" s="11" t="s">
        <v>21</v>
      </c>
      <c r="H858" s="5">
        <v>182911.56640000001</v>
      </c>
      <c r="I858" s="5">
        <v>69506.39523200001</v>
      </c>
      <c r="J858" s="3" t="s">
        <v>22</v>
      </c>
      <c r="K858" s="3" t="s">
        <v>42</v>
      </c>
      <c r="L858" s="47">
        <f t="shared" si="27"/>
        <v>183056.49089229008</v>
      </c>
      <c r="M858" s="63">
        <f t="shared" si="26"/>
        <v>0.13545406302812166</v>
      </c>
      <c r="N858" s="7">
        <v>40220</v>
      </c>
      <c r="O858" s="6" t="b">
        <v>1</v>
      </c>
      <c r="P858" s="6" t="b">
        <v>0</v>
      </c>
      <c r="Q858" s="6" t="s">
        <v>24</v>
      </c>
    </row>
    <row r="859" spans="1:17" x14ac:dyDescent="0.25">
      <c r="A859" s="3">
        <v>2012</v>
      </c>
      <c r="B859" s="3">
        <v>5</v>
      </c>
      <c r="C859" s="4" t="s">
        <v>50</v>
      </c>
      <c r="D859" s="4" t="s">
        <v>44</v>
      </c>
      <c r="E859" s="4" t="s">
        <v>45</v>
      </c>
      <c r="F859" s="4"/>
      <c r="G859" s="11" t="s">
        <v>21</v>
      </c>
      <c r="H859" s="5">
        <v>83791.599999999991</v>
      </c>
      <c r="I859" s="5">
        <v>31840.807999999997</v>
      </c>
      <c r="J859" s="3" t="s">
        <v>22</v>
      </c>
      <c r="K859" s="3" t="s">
        <v>42</v>
      </c>
      <c r="L859" s="47">
        <f t="shared" si="27"/>
        <v>83857.989760511991</v>
      </c>
      <c r="M859" s="63">
        <f t="shared" si="26"/>
        <v>6.2051366630400007E-2</v>
      </c>
      <c r="N859" s="7">
        <v>25569</v>
      </c>
      <c r="O859" s="6" t="b">
        <v>1</v>
      </c>
      <c r="P859" s="6" t="b">
        <v>0</v>
      </c>
      <c r="Q859" s="6" t="s">
        <v>24</v>
      </c>
    </row>
    <row r="860" spans="1:17" x14ac:dyDescent="0.25">
      <c r="A860" s="3">
        <v>2012</v>
      </c>
      <c r="B860" s="3">
        <v>5</v>
      </c>
      <c r="C860" s="4" t="s">
        <v>50</v>
      </c>
      <c r="D860" s="4" t="s">
        <v>44</v>
      </c>
      <c r="E860" s="4" t="s">
        <v>75</v>
      </c>
      <c r="F860" s="4"/>
      <c r="G860" s="11" t="s">
        <v>21</v>
      </c>
      <c r="H860" s="5">
        <v>1542.5600457142859</v>
      </c>
      <c r="I860" s="5">
        <v>539.89601600000003</v>
      </c>
      <c r="J860" s="3" t="s">
        <v>22</v>
      </c>
      <c r="K860" s="3" t="s">
        <v>42</v>
      </c>
      <c r="L860" s="47">
        <f t="shared" si="27"/>
        <v>1421.9047010826241</v>
      </c>
      <c r="M860" s="63">
        <f t="shared" si="26"/>
        <v>1.0521493559808002E-3</v>
      </c>
      <c r="N860" s="7">
        <v>41210</v>
      </c>
      <c r="O860" s="6" t="b">
        <v>0</v>
      </c>
      <c r="P860" s="6" t="b">
        <v>0</v>
      </c>
      <c r="Q860" s="6" t="s">
        <v>65</v>
      </c>
    </row>
    <row r="861" spans="1:17" x14ac:dyDescent="0.25">
      <c r="A861" s="3">
        <v>2012</v>
      </c>
      <c r="B861" s="3">
        <v>5</v>
      </c>
      <c r="C861" s="4" t="s">
        <v>50</v>
      </c>
      <c r="D861" s="4" t="s">
        <v>46</v>
      </c>
      <c r="E861" s="4" t="s">
        <v>47</v>
      </c>
      <c r="F861" s="4"/>
      <c r="G861" s="11" t="s">
        <v>21</v>
      </c>
      <c r="H861" s="5">
        <v>83145.819999999992</v>
      </c>
      <c r="I861" s="5">
        <v>29932.495199999998</v>
      </c>
      <c r="J861" s="3" t="s">
        <v>22</v>
      </c>
      <c r="K861" s="3" t="s">
        <v>42</v>
      </c>
      <c r="L861" s="47">
        <f t="shared" si="27"/>
        <v>78832.135038412787</v>
      </c>
      <c r="M861" s="63">
        <f t="shared" si="26"/>
        <v>5.8332446645760004E-2</v>
      </c>
      <c r="N861" s="7">
        <v>34700</v>
      </c>
      <c r="O861" s="6" t="b">
        <v>1</v>
      </c>
      <c r="P861" s="6" t="b">
        <v>0</v>
      </c>
      <c r="Q861" s="6" t="s">
        <v>24</v>
      </c>
    </row>
    <row r="862" spans="1:17" x14ac:dyDescent="0.25">
      <c r="A862" s="3">
        <v>2012</v>
      </c>
      <c r="B862" s="3">
        <v>5</v>
      </c>
      <c r="C862" s="4" t="s">
        <v>50</v>
      </c>
      <c r="D862" s="4" t="s">
        <v>46</v>
      </c>
      <c r="E862" s="4" t="s">
        <v>48</v>
      </c>
      <c r="F862" s="4"/>
      <c r="G862" s="11" t="s">
        <v>21</v>
      </c>
      <c r="H862" s="5">
        <v>104740.43999999999</v>
      </c>
      <c r="I862" s="5">
        <v>37706.558399999994</v>
      </c>
      <c r="J862" s="3" t="s">
        <v>22</v>
      </c>
      <c r="K862" s="3" t="s">
        <v>42</v>
      </c>
      <c r="L862" s="47">
        <f t="shared" si="27"/>
        <v>99306.405421977572</v>
      </c>
      <c r="M862" s="63">
        <f t="shared" si="26"/>
        <v>7.3482541009919994E-2</v>
      </c>
      <c r="N862" s="7">
        <v>35065</v>
      </c>
      <c r="O862" s="6" t="b">
        <v>1</v>
      </c>
      <c r="P862" s="6" t="b">
        <v>0</v>
      </c>
      <c r="Q862" s="6" t="s">
        <v>24</v>
      </c>
    </row>
    <row r="863" spans="1:17" x14ac:dyDescent="0.25">
      <c r="A863" s="3">
        <v>2012</v>
      </c>
      <c r="B863" s="3">
        <v>5</v>
      </c>
      <c r="C863" s="4" t="s">
        <v>50</v>
      </c>
      <c r="D863" s="4" t="s">
        <v>46</v>
      </c>
      <c r="E863" s="4" t="s">
        <v>58</v>
      </c>
      <c r="F863" s="4"/>
      <c r="G863" s="11" t="s">
        <v>21</v>
      </c>
      <c r="H863" s="5">
        <v>101702.304</v>
      </c>
      <c r="I863" s="5">
        <v>35595.806400000001</v>
      </c>
      <c r="J863" s="3" t="s">
        <v>22</v>
      </c>
      <c r="K863" s="3" t="s">
        <v>42</v>
      </c>
      <c r="L863" s="47">
        <f t="shared" si="27"/>
        <v>93747.393866649596</v>
      </c>
      <c r="M863" s="63">
        <f t="shared" si="26"/>
        <v>6.9369107512320019E-2</v>
      </c>
      <c r="N863" s="7">
        <v>39814</v>
      </c>
      <c r="O863" s="6" t="b">
        <v>1</v>
      </c>
      <c r="P863" s="6" t="b">
        <v>0</v>
      </c>
      <c r="Q863" s="6" t="s">
        <v>24</v>
      </c>
    </row>
    <row r="864" spans="1:17" x14ac:dyDescent="0.25">
      <c r="A864" s="3">
        <v>2012</v>
      </c>
      <c r="B864" s="3">
        <v>5</v>
      </c>
      <c r="C864" s="4" t="s">
        <v>50</v>
      </c>
      <c r="D864" s="4" t="s">
        <v>46</v>
      </c>
      <c r="E864" s="4" t="s">
        <v>61</v>
      </c>
      <c r="F864" s="4"/>
      <c r="G864" s="11" t="s">
        <v>21</v>
      </c>
      <c r="H864" s="5">
        <v>103697.86500000001</v>
      </c>
      <c r="I864" s="5">
        <v>36294.25275</v>
      </c>
      <c r="J864" s="3" t="s">
        <v>22</v>
      </c>
      <c r="K864" s="3" t="s">
        <v>42</v>
      </c>
      <c r="L864" s="47">
        <f t="shared" si="27"/>
        <v>95586.866874575993</v>
      </c>
      <c r="M864" s="63">
        <f t="shared" si="26"/>
        <v>7.0730239759200009E-2</v>
      </c>
      <c r="N864" s="7">
        <v>40179</v>
      </c>
      <c r="O864" s="6" t="b">
        <v>1</v>
      </c>
      <c r="P864" s="6" t="b">
        <v>0</v>
      </c>
      <c r="Q864" s="6" t="s">
        <v>24</v>
      </c>
    </row>
    <row r="865" spans="1:17" x14ac:dyDescent="0.25">
      <c r="A865" s="3">
        <v>2012</v>
      </c>
      <c r="B865" s="3">
        <v>5</v>
      </c>
      <c r="C865" s="4" t="s">
        <v>50</v>
      </c>
      <c r="D865" s="4" t="s">
        <v>69</v>
      </c>
      <c r="E865" s="4" t="s">
        <v>70</v>
      </c>
      <c r="F865" s="4" t="s">
        <v>71</v>
      </c>
      <c r="G865" s="11" t="s">
        <v>21</v>
      </c>
      <c r="H865" s="5">
        <v>109975</v>
      </c>
      <c r="I865" s="5">
        <v>38460.1</v>
      </c>
      <c r="J865" s="3" t="s">
        <v>22</v>
      </c>
      <c r="K865" s="3" t="s">
        <v>23</v>
      </c>
      <c r="L865" s="47">
        <f t="shared" si="27"/>
        <v>101290.9808064</v>
      </c>
      <c r="M865" s="63">
        <f t="shared" si="26"/>
        <v>7.4951042879999999E-2</v>
      </c>
      <c r="N865" s="7">
        <v>40760</v>
      </c>
      <c r="O865" s="6" t="b">
        <v>0</v>
      </c>
      <c r="P865" s="6" t="b">
        <v>0</v>
      </c>
      <c r="Q865" s="6" t="s">
        <v>65</v>
      </c>
    </row>
    <row r="866" spans="1:17" x14ac:dyDescent="0.25">
      <c r="A866" s="3">
        <v>2012</v>
      </c>
      <c r="B866" s="3">
        <v>6</v>
      </c>
      <c r="C866" s="4" t="s">
        <v>51</v>
      </c>
      <c r="D866" s="4" t="s">
        <v>18</v>
      </c>
      <c r="E866" s="4" t="s">
        <v>19</v>
      </c>
      <c r="F866" s="4" t="s">
        <v>25</v>
      </c>
      <c r="G866" s="11" t="s">
        <v>21</v>
      </c>
      <c r="H866" s="5">
        <v>96760.355299999996</v>
      </c>
      <c r="I866" s="5">
        <v>36275.1</v>
      </c>
      <c r="J866" s="3" t="s">
        <v>22</v>
      </c>
      <c r="K866" s="3" t="s">
        <v>23</v>
      </c>
      <c r="L866" s="47">
        <f t="shared" si="27"/>
        <v>95536.424966399994</v>
      </c>
      <c r="M866" s="63">
        <f t="shared" si="26"/>
        <v>7.0692914879999999E-2</v>
      </c>
      <c r="N866" s="7">
        <v>35527</v>
      </c>
      <c r="O866" s="6" t="b">
        <v>1</v>
      </c>
      <c r="P866" s="6" t="b">
        <v>0</v>
      </c>
      <c r="Q866" s="6" t="s">
        <v>24</v>
      </c>
    </row>
    <row r="867" spans="1:17" x14ac:dyDescent="0.25">
      <c r="A867" s="3">
        <v>2012</v>
      </c>
      <c r="B867" s="3">
        <v>6</v>
      </c>
      <c r="C867" s="4" t="s">
        <v>51</v>
      </c>
      <c r="D867" s="4" t="s">
        <v>18</v>
      </c>
      <c r="E867" s="4" t="s">
        <v>41</v>
      </c>
      <c r="F867" s="4"/>
      <c r="G867" s="11" t="s">
        <v>21</v>
      </c>
      <c r="H867" s="5">
        <v>75406.274999999994</v>
      </c>
      <c r="I867" s="5">
        <v>31293.604124999994</v>
      </c>
      <c r="J867" s="3" t="s">
        <v>22</v>
      </c>
      <c r="K867" s="3" t="s">
        <v>42</v>
      </c>
      <c r="L867" s="47">
        <f t="shared" si="27"/>
        <v>82416.838614263979</v>
      </c>
      <c r="M867" s="63">
        <f t="shared" si="26"/>
        <v>6.0984975718799996E-2</v>
      </c>
      <c r="N867" s="7">
        <v>23377</v>
      </c>
      <c r="O867" s="6" t="b">
        <v>1</v>
      </c>
      <c r="P867" s="6" t="b">
        <v>0</v>
      </c>
      <c r="Q867" s="6" t="s">
        <v>24</v>
      </c>
    </row>
    <row r="868" spans="1:17" x14ac:dyDescent="0.25">
      <c r="A868" s="3">
        <v>2012</v>
      </c>
      <c r="B868" s="3">
        <v>6</v>
      </c>
      <c r="C868" s="4" t="s">
        <v>51</v>
      </c>
      <c r="D868" s="4" t="s">
        <v>18</v>
      </c>
      <c r="E868" s="4" t="s">
        <v>43</v>
      </c>
      <c r="F868" s="4"/>
      <c r="G868" s="11" t="s">
        <v>21</v>
      </c>
      <c r="H868" s="5">
        <v>103157.568</v>
      </c>
      <c r="I868" s="5">
        <v>40953.554496000004</v>
      </c>
      <c r="J868" s="3" t="s">
        <v>22</v>
      </c>
      <c r="K868" s="3" t="s">
        <v>42</v>
      </c>
      <c r="L868" s="47">
        <f t="shared" si="27"/>
        <v>107857.90214815334</v>
      </c>
      <c r="M868" s="63">
        <f t="shared" si="26"/>
        <v>7.9810287001804814E-2</v>
      </c>
      <c r="N868" s="7">
        <v>28126</v>
      </c>
      <c r="O868" s="6" t="b">
        <v>1</v>
      </c>
      <c r="P868" s="6" t="b">
        <v>0</v>
      </c>
      <c r="Q868" s="6" t="s">
        <v>24</v>
      </c>
    </row>
    <row r="869" spans="1:17" x14ac:dyDescent="0.25">
      <c r="A869" s="3">
        <v>2012</v>
      </c>
      <c r="B869" s="3">
        <v>6</v>
      </c>
      <c r="C869" s="4" t="s">
        <v>51</v>
      </c>
      <c r="D869" s="4" t="s">
        <v>73</v>
      </c>
      <c r="E869" s="4" t="s">
        <v>74</v>
      </c>
      <c r="F869" s="4"/>
      <c r="G869" s="11" t="s">
        <v>21</v>
      </c>
      <c r="H869" s="5">
        <v>184616.90909999999</v>
      </c>
      <c r="I869" s="5">
        <v>64615.918184999995</v>
      </c>
      <c r="J869" s="3" t="s">
        <v>22</v>
      </c>
      <c r="K869" s="3" t="s">
        <v>42</v>
      </c>
      <c r="L869" s="47">
        <f t="shared" si="27"/>
        <v>170176.6175507798</v>
      </c>
      <c r="M869" s="63">
        <f t="shared" si="26"/>
        <v>0.12592350135892799</v>
      </c>
      <c r="N869" s="7">
        <v>41136</v>
      </c>
      <c r="O869" s="6" t="b">
        <v>0</v>
      </c>
      <c r="P869" s="6" t="b">
        <v>0</v>
      </c>
      <c r="Q869" s="6" t="s">
        <v>65</v>
      </c>
    </row>
    <row r="870" spans="1:17" x14ac:dyDescent="0.25">
      <c r="A870" s="3">
        <v>2012</v>
      </c>
      <c r="B870" s="3">
        <v>6</v>
      </c>
      <c r="C870" s="4" t="s">
        <v>51</v>
      </c>
      <c r="D870" s="4" t="s">
        <v>29</v>
      </c>
      <c r="E870" s="4" t="s">
        <v>30</v>
      </c>
      <c r="F870" s="4" t="s">
        <v>31</v>
      </c>
      <c r="G870" s="11" t="s">
        <v>21</v>
      </c>
      <c r="H870" s="5">
        <v>111092</v>
      </c>
      <c r="I870" s="5">
        <v>43254.3</v>
      </c>
      <c r="J870" s="3" t="s">
        <v>22</v>
      </c>
      <c r="K870" s="3" t="s">
        <v>23</v>
      </c>
      <c r="L870" s="47">
        <f t="shared" si="27"/>
        <v>113917.2927552</v>
      </c>
      <c r="M870" s="63">
        <f t="shared" si="26"/>
        <v>8.4293979840000019E-2</v>
      </c>
      <c r="N870" s="7">
        <v>35885</v>
      </c>
      <c r="O870" s="6" t="b">
        <v>1</v>
      </c>
      <c r="P870" s="6" t="b">
        <v>0</v>
      </c>
      <c r="Q870" s="6" t="s">
        <v>24</v>
      </c>
    </row>
    <row r="871" spans="1:17" x14ac:dyDescent="0.25">
      <c r="A871" s="3">
        <v>2012</v>
      </c>
      <c r="B871" s="3">
        <v>6</v>
      </c>
      <c r="C871" s="4" t="s">
        <v>51</v>
      </c>
      <c r="D871" s="4" t="s">
        <v>29</v>
      </c>
      <c r="E871" s="4" t="s">
        <v>30</v>
      </c>
      <c r="F871" s="4" t="s">
        <v>33</v>
      </c>
      <c r="G871" s="11" t="s">
        <v>21</v>
      </c>
      <c r="H871" s="5">
        <v>83308</v>
      </c>
      <c r="I871" s="5">
        <v>33811</v>
      </c>
      <c r="J871" s="3" t="s">
        <v>22</v>
      </c>
      <c r="K871" s="3" t="s">
        <v>23</v>
      </c>
      <c r="L871" s="47">
        <f t="shared" si="27"/>
        <v>89046.813503999991</v>
      </c>
      <c r="M871" s="63">
        <f t="shared" si="26"/>
        <v>6.5890876799999998E-2</v>
      </c>
      <c r="N871" s="7">
        <v>35885</v>
      </c>
      <c r="O871" s="6" t="b">
        <v>1</v>
      </c>
      <c r="P871" s="6" t="b">
        <v>0</v>
      </c>
      <c r="Q871" s="6" t="s">
        <v>24</v>
      </c>
    </row>
    <row r="872" spans="1:17" x14ac:dyDescent="0.25">
      <c r="A872" s="3">
        <v>2012</v>
      </c>
      <c r="B872" s="3">
        <v>6</v>
      </c>
      <c r="C872" s="4" t="s">
        <v>51</v>
      </c>
      <c r="D872" s="4" t="s">
        <v>29</v>
      </c>
      <c r="E872" s="4" t="s">
        <v>34</v>
      </c>
      <c r="F872" s="4" t="s">
        <v>35</v>
      </c>
      <c r="G872" s="11" t="s">
        <v>21</v>
      </c>
      <c r="H872" s="5">
        <v>22245.68</v>
      </c>
      <c r="I872" s="5">
        <v>10129.9</v>
      </c>
      <c r="J872" s="3" t="s">
        <v>22</v>
      </c>
      <c r="K872" s="3" t="s">
        <v>23</v>
      </c>
      <c r="L872" s="47">
        <f t="shared" si="27"/>
        <v>26678.752953599997</v>
      </c>
      <c r="M872" s="63">
        <f t="shared" si="26"/>
        <v>1.9741149120000002E-2</v>
      </c>
      <c r="N872" s="7">
        <v>33970</v>
      </c>
      <c r="O872" s="6" t="b">
        <v>1</v>
      </c>
      <c r="P872" s="6" t="b">
        <v>0</v>
      </c>
      <c r="Q872" s="6" t="s">
        <v>24</v>
      </c>
    </row>
    <row r="873" spans="1:17" x14ac:dyDescent="0.25">
      <c r="A873" s="3">
        <v>2012</v>
      </c>
      <c r="B873" s="3">
        <v>6</v>
      </c>
      <c r="C873" s="4" t="s">
        <v>51</v>
      </c>
      <c r="D873" s="4" t="s">
        <v>29</v>
      </c>
      <c r="E873" s="4" t="s">
        <v>34</v>
      </c>
      <c r="F873" s="4" t="s">
        <v>36</v>
      </c>
      <c r="G873" s="11" t="s">
        <v>21</v>
      </c>
      <c r="H873" s="5">
        <v>55972.04</v>
      </c>
      <c r="I873" s="5">
        <v>26705</v>
      </c>
      <c r="J873" s="3" t="s">
        <v>22</v>
      </c>
      <c r="K873" s="3" t="s">
        <v>23</v>
      </c>
      <c r="L873" s="47">
        <f t="shared" si="27"/>
        <v>70331.99712</v>
      </c>
      <c r="M873" s="63">
        <f t="shared" si="26"/>
        <v>5.2042704000000009E-2</v>
      </c>
      <c r="N873" s="7">
        <v>33970</v>
      </c>
      <c r="O873" s="6" t="b">
        <v>1</v>
      </c>
      <c r="P873" s="6" t="b">
        <v>0</v>
      </c>
      <c r="Q873" s="6" t="s">
        <v>24</v>
      </c>
    </row>
    <row r="874" spans="1:17" x14ac:dyDescent="0.25">
      <c r="A874" s="3">
        <v>2012</v>
      </c>
      <c r="B874" s="3">
        <v>6</v>
      </c>
      <c r="C874" s="4" t="s">
        <v>51</v>
      </c>
      <c r="D874" s="4" t="s">
        <v>29</v>
      </c>
      <c r="E874" s="4" t="s">
        <v>34</v>
      </c>
      <c r="F874" s="4" t="s">
        <v>39</v>
      </c>
      <c r="G874" s="11" t="s">
        <v>21</v>
      </c>
      <c r="H874" s="5">
        <v>87030.89</v>
      </c>
      <c r="I874" s="5">
        <v>36745.699999999997</v>
      </c>
      <c r="J874" s="3" t="s">
        <v>22</v>
      </c>
      <c r="K874" s="3" t="s">
        <v>23</v>
      </c>
      <c r="L874" s="47">
        <f t="shared" si="27"/>
        <v>96775.827244799992</v>
      </c>
      <c r="M874" s="63">
        <f t="shared" si="26"/>
        <v>7.161002016000001E-2</v>
      </c>
      <c r="N874" s="7">
        <v>33970</v>
      </c>
      <c r="O874" s="6" t="b">
        <v>1</v>
      </c>
      <c r="P874" s="6" t="b">
        <v>0</v>
      </c>
      <c r="Q874" s="6" t="s">
        <v>24</v>
      </c>
    </row>
    <row r="875" spans="1:17" x14ac:dyDescent="0.25">
      <c r="A875" s="3">
        <v>2012</v>
      </c>
      <c r="B875" s="3">
        <v>6</v>
      </c>
      <c r="C875" s="4" t="s">
        <v>51</v>
      </c>
      <c r="D875" s="4" t="s">
        <v>29</v>
      </c>
      <c r="E875" s="4" t="s">
        <v>34</v>
      </c>
      <c r="F875" s="4" t="s">
        <v>37</v>
      </c>
      <c r="G875" s="11" t="s">
        <v>21</v>
      </c>
      <c r="H875" s="5">
        <v>83413.324999999997</v>
      </c>
      <c r="I875" s="5">
        <v>33965.5</v>
      </c>
      <c r="J875" s="3" t="s">
        <v>22</v>
      </c>
      <c r="K875" s="3" t="s">
        <v>23</v>
      </c>
      <c r="L875" s="47">
        <f t="shared" si="27"/>
        <v>89453.714591999989</v>
      </c>
      <c r="M875" s="63">
        <f t="shared" si="26"/>
        <v>6.6191966399999996E-2</v>
      </c>
      <c r="N875" s="7">
        <v>33970</v>
      </c>
      <c r="O875" s="6" t="b">
        <v>1</v>
      </c>
      <c r="P875" s="6" t="b">
        <v>0</v>
      </c>
      <c r="Q875" s="6" t="s">
        <v>24</v>
      </c>
    </row>
    <row r="876" spans="1:17" x14ac:dyDescent="0.25">
      <c r="A876" s="3">
        <v>2012</v>
      </c>
      <c r="B876" s="3">
        <v>6</v>
      </c>
      <c r="C876" s="4" t="s">
        <v>51</v>
      </c>
      <c r="D876" s="4" t="s">
        <v>59</v>
      </c>
      <c r="E876" s="4" t="s">
        <v>60</v>
      </c>
      <c r="F876" s="4"/>
      <c r="G876" s="11" t="s">
        <v>21</v>
      </c>
      <c r="H876" s="5">
        <v>142818.87719999999</v>
      </c>
      <c r="I876" s="5">
        <v>54271.173335999993</v>
      </c>
      <c r="J876" s="3" t="s">
        <v>22</v>
      </c>
      <c r="K876" s="3" t="s">
        <v>42</v>
      </c>
      <c r="L876" s="47">
        <f t="shared" si="27"/>
        <v>142932.03545278308</v>
      </c>
      <c r="M876" s="63">
        <f t="shared" si="26"/>
        <v>0.1057636625971968</v>
      </c>
      <c r="N876" s="7">
        <v>40220</v>
      </c>
      <c r="O876" s="6" t="b">
        <v>1</v>
      </c>
      <c r="P876" s="6" t="b">
        <v>0</v>
      </c>
      <c r="Q876" s="6" t="s">
        <v>24</v>
      </c>
    </row>
    <row r="877" spans="1:17" x14ac:dyDescent="0.25">
      <c r="A877" s="3">
        <v>2012</v>
      </c>
      <c r="B877" s="3">
        <v>6</v>
      </c>
      <c r="C877" s="4" t="s">
        <v>51</v>
      </c>
      <c r="D877" s="4" t="s">
        <v>44</v>
      </c>
      <c r="E877" s="4" t="s">
        <v>45</v>
      </c>
      <c r="F877" s="4"/>
      <c r="G877" s="11" t="s">
        <v>21</v>
      </c>
      <c r="H877" s="5">
        <v>81845.799999999988</v>
      </c>
      <c r="I877" s="5">
        <v>31101.403999999995</v>
      </c>
      <c r="J877" s="3" t="s">
        <v>22</v>
      </c>
      <c r="K877" s="3" t="s">
        <v>42</v>
      </c>
      <c r="L877" s="47">
        <f t="shared" si="27"/>
        <v>81910.648064255991</v>
      </c>
      <c r="M877" s="63">
        <f t="shared" si="26"/>
        <v>6.0610416115199996E-2</v>
      </c>
      <c r="N877" s="7">
        <v>25569</v>
      </c>
      <c r="O877" s="6" t="b">
        <v>1</v>
      </c>
      <c r="P877" s="6" t="b">
        <v>0</v>
      </c>
      <c r="Q877" s="6" t="s">
        <v>24</v>
      </c>
    </row>
    <row r="878" spans="1:17" x14ac:dyDescent="0.25">
      <c r="A878" s="3">
        <v>2012</v>
      </c>
      <c r="B878" s="3">
        <v>6</v>
      </c>
      <c r="C878" s="4" t="s">
        <v>51</v>
      </c>
      <c r="D878" s="4" t="s">
        <v>44</v>
      </c>
      <c r="E878" s="4" t="s">
        <v>75</v>
      </c>
      <c r="F878" s="4"/>
      <c r="G878" s="11" t="s">
        <v>21</v>
      </c>
      <c r="H878" s="5">
        <v>30430.134171428574</v>
      </c>
      <c r="I878" s="5">
        <v>10650.54696</v>
      </c>
      <c r="J878" s="3" t="s">
        <v>22</v>
      </c>
      <c r="K878" s="3" t="s">
        <v>42</v>
      </c>
      <c r="L878" s="47">
        <f t="shared" si="27"/>
        <v>28049.962108861437</v>
      </c>
      <c r="M878" s="63">
        <f t="shared" si="26"/>
        <v>2.0755785915647997E-2</v>
      </c>
      <c r="N878" s="7">
        <v>41210</v>
      </c>
      <c r="O878" s="6" t="b">
        <v>0</v>
      </c>
      <c r="P878" s="6" t="b">
        <v>0</v>
      </c>
      <c r="Q878" s="6" t="s">
        <v>65</v>
      </c>
    </row>
    <row r="879" spans="1:17" x14ac:dyDescent="0.25">
      <c r="A879" s="3">
        <v>2012</v>
      </c>
      <c r="B879" s="3">
        <v>6</v>
      </c>
      <c r="C879" s="4" t="s">
        <v>51</v>
      </c>
      <c r="D879" s="4" t="s">
        <v>46</v>
      </c>
      <c r="E879" s="4" t="s">
        <v>47</v>
      </c>
      <c r="F879" s="4"/>
      <c r="G879" s="11" t="s">
        <v>21</v>
      </c>
      <c r="H879" s="5">
        <v>21661.360000000001</v>
      </c>
      <c r="I879" s="5">
        <v>7798.0896000000002</v>
      </c>
      <c r="J879" s="3" t="s">
        <v>22</v>
      </c>
      <c r="K879" s="3" t="s">
        <v>42</v>
      </c>
      <c r="L879" s="47">
        <f t="shared" si="27"/>
        <v>20537.547848294402</v>
      </c>
      <c r="M879" s="63">
        <f t="shared" si="26"/>
        <v>1.5196917012480002E-2</v>
      </c>
      <c r="N879" s="7">
        <v>34700</v>
      </c>
      <c r="O879" s="6" t="b">
        <v>1</v>
      </c>
      <c r="P879" s="6" t="b">
        <v>0</v>
      </c>
      <c r="Q879" s="6" t="s">
        <v>24</v>
      </c>
    </row>
    <row r="880" spans="1:17" x14ac:dyDescent="0.25">
      <c r="A880" s="3">
        <v>2012</v>
      </c>
      <c r="B880" s="3">
        <v>6</v>
      </c>
      <c r="C880" s="4" t="s">
        <v>51</v>
      </c>
      <c r="D880" s="4" t="s">
        <v>46</v>
      </c>
      <c r="E880" s="4" t="s">
        <v>48</v>
      </c>
      <c r="F880" s="4"/>
      <c r="G880" s="11" t="s">
        <v>21</v>
      </c>
      <c r="H880" s="5">
        <v>91310.659999999989</v>
      </c>
      <c r="I880" s="5">
        <v>32871.837599999992</v>
      </c>
      <c r="J880" s="3" t="s">
        <v>22</v>
      </c>
      <c r="K880" s="3" t="s">
        <v>42</v>
      </c>
      <c r="L880" s="47">
        <f t="shared" si="27"/>
        <v>86573.375300966378</v>
      </c>
      <c r="M880" s="63">
        <f t="shared" si="26"/>
        <v>6.4060637114879998E-2</v>
      </c>
      <c r="N880" s="7">
        <v>35065</v>
      </c>
      <c r="O880" s="6" t="b">
        <v>1</v>
      </c>
      <c r="P880" s="6" t="b">
        <v>0</v>
      </c>
      <c r="Q880" s="6" t="s">
        <v>24</v>
      </c>
    </row>
    <row r="881" spans="1:17" x14ac:dyDescent="0.25">
      <c r="A881" s="3">
        <v>2012</v>
      </c>
      <c r="B881" s="3">
        <v>6</v>
      </c>
      <c r="C881" s="4" t="s">
        <v>51</v>
      </c>
      <c r="D881" s="4" t="s">
        <v>46</v>
      </c>
      <c r="E881" s="4" t="s">
        <v>58</v>
      </c>
      <c r="F881" s="4"/>
      <c r="G881" s="11" t="s">
        <v>21</v>
      </c>
      <c r="H881" s="5">
        <v>98594.914000000004</v>
      </c>
      <c r="I881" s="5">
        <v>34508.219899999996</v>
      </c>
      <c r="J881" s="3" t="s">
        <v>22</v>
      </c>
      <c r="K881" s="3" t="s">
        <v>42</v>
      </c>
      <c r="L881" s="47">
        <f t="shared" si="27"/>
        <v>90883.056454713587</v>
      </c>
      <c r="M881" s="63">
        <f t="shared" si="26"/>
        <v>6.7249618941119998E-2</v>
      </c>
      <c r="N881" s="7">
        <v>39814</v>
      </c>
      <c r="O881" s="6" t="b">
        <v>1</v>
      </c>
      <c r="P881" s="6" t="b">
        <v>0</v>
      </c>
      <c r="Q881" s="6" t="s">
        <v>24</v>
      </c>
    </row>
    <row r="882" spans="1:17" x14ac:dyDescent="0.25">
      <c r="A882" s="3">
        <v>2012</v>
      </c>
      <c r="B882" s="3">
        <v>6</v>
      </c>
      <c r="C882" s="4" t="s">
        <v>51</v>
      </c>
      <c r="D882" s="4" t="s">
        <v>46</v>
      </c>
      <c r="E882" s="4" t="s">
        <v>61</v>
      </c>
      <c r="F882" s="4"/>
      <c r="G882" s="11" t="s">
        <v>21</v>
      </c>
      <c r="H882" s="5">
        <v>96149.115000000005</v>
      </c>
      <c r="I882" s="5">
        <v>33652.19025</v>
      </c>
      <c r="J882" s="3" t="s">
        <v>22</v>
      </c>
      <c r="K882" s="3" t="s">
        <v>42</v>
      </c>
      <c r="L882" s="47">
        <f t="shared" si="27"/>
        <v>88628.561982575993</v>
      </c>
      <c r="M882" s="63">
        <f t="shared" si="26"/>
        <v>6.5581388359200007E-2</v>
      </c>
      <c r="N882" s="7">
        <v>40179</v>
      </c>
      <c r="O882" s="6" t="b">
        <v>1</v>
      </c>
      <c r="P882" s="6" t="b">
        <v>0</v>
      </c>
      <c r="Q882" s="6" t="s">
        <v>24</v>
      </c>
    </row>
    <row r="883" spans="1:17" x14ac:dyDescent="0.25">
      <c r="A883" s="3">
        <v>2012</v>
      </c>
      <c r="B883" s="3">
        <v>6</v>
      </c>
      <c r="C883" s="4" t="s">
        <v>51</v>
      </c>
      <c r="D883" s="4" t="s">
        <v>69</v>
      </c>
      <c r="E883" s="4" t="s">
        <v>70</v>
      </c>
      <c r="F883" s="4" t="s">
        <v>71</v>
      </c>
      <c r="G883" s="11" t="s">
        <v>21</v>
      </c>
      <c r="H883" s="5">
        <v>112123</v>
      </c>
      <c r="I883" s="5">
        <v>39199.199999999997</v>
      </c>
      <c r="J883" s="3" t="s">
        <v>22</v>
      </c>
      <c r="K883" s="3" t="s">
        <v>23</v>
      </c>
      <c r="L883" s="47">
        <f t="shared" si="27"/>
        <v>103237.52186879997</v>
      </c>
      <c r="M883" s="63">
        <f t="shared" si="26"/>
        <v>7.6391400959999994E-2</v>
      </c>
      <c r="N883" s="7">
        <v>40760</v>
      </c>
      <c r="O883" s="6" t="b">
        <v>0</v>
      </c>
      <c r="P883" s="6" t="b">
        <v>0</v>
      </c>
      <c r="Q883" s="6" t="s">
        <v>65</v>
      </c>
    </row>
    <row r="884" spans="1:17" x14ac:dyDescent="0.25">
      <c r="A884" s="3">
        <v>2012</v>
      </c>
      <c r="B884" s="3">
        <v>7</v>
      </c>
      <c r="C884" s="4" t="s">
        <v>52</v>
      </c>
      <c r="D884" s="4" t="s">
        <v>18</v>
      </c>
      <c r="E884" s="4" t="s">
        <v>19</v>
      </c>
      <c r="F884" s="4" t="s">
        <v>20</v>
      </c>
      <c r="G884" s="11" t="s">
        <v>21</v>
      </c>
      <c r="H884" s="5">
        <v>67316.383400000006</v>
      </c>
      <c r="I884" s="5">
        <v>25004.9</v>
      </c>
      <c r="J884" s="3" t="s">
        <v>22</v>
      </c>
      <c r="K884" s="3" t="s">
        <v>23</v>
      </c>
      <c r="L884" s="47">
        <f t="shared" si="27"/>
        <v>65854.504953600001</v>
      </c>
      <c r="M884" s="63">
        <f t="shared" si="26"/>
        <v>4.8729549120000007E-2</v>
      </c>
      <c r="N884" s="7">
        <v>35527</v>
      </c>
      <c r="O884" s="6" t="b">
        <v>1</v>
      </c>
      <c r="P884" s="6" t="b">
        <v>0</v>
      </c>
      <c r="Q884" s="6" t="s">
        <v>24</v>
      </c>
    </row>
    <row r="885" spans="1:17" x14ac:dyDescent="0.25">
      <c r="A885" s="3">
        <v>2012</v>
      </c>
      <c r="B885" s="3">
        <v>7</v>
      </c>
      <c r="C885" s="4" t="s">
        <v>52</v>
      </c>
      <c r="D885" s="4" t="s">
        <v>18</v>
      </c>
      <c r="E885" s="4" t="s">
        <v>19</v>
      </c>
      <c r="F885" s="4" t="s">
        <v>25</v>
      </c>
      <c r="G885" s="11" t="s">
        <v>21</v>
      </c>
      <c r="H885" s="5">
        <v>100659.9379</v>
      </c>
      <c r="I885" s="5">
        <v>37728.5</v>
      </c>
      <c r="J885" s="3" t="s">
        <v>22</v>
      </c>
      <c r="K885" s="3" t="s">
        <v>23</v>
      </c>
      <c r="L885" s="47">
        <f t="shared" si="27"/>
        <v>99364.192223999984</v>
      </c>
      <c r="M885" s="63">
        <f t="shared" si="26"/>
        <v>7.3525300799999999E-2</v>
      </c>
      <c r="N885" s="7">
        <v>35527</v>
      </c>
      <c r="O885" s="6" t="b">
        <v>1</v>
      </c>
      <c r="P885" s="6" t="b">
        <v>0</v>
      </c>
      <c r="Q885" s="6" t="s">
        <v>24</v>
      </c>
    </row>
    <row r="886" spans="1:17" x14ac:dyDescent="0.25">
      <c r="A886" s="3">
        <v>2012</v>
      </c>
      <c r="B886" s="3">
        <v>7</v>
      </c>
      <c r="C886" s="4" t="s">
        <v>52</v>
      </c>
      <c r="D886" s="4" t="s">
        <v>18</v>
      </c>
      <c r="E886" s="4" t="s">
        <v>41</v>
      </c>
      <c r="F886" s="4"/>
      <c r="G886" s="11" t="s">
        <v>21</v>
      </c>
      <c r="H886" s="5">
        <v>79231.634999999995</v>
      </c>
      <c r="I886" s="5">
        <v>32881.128524999993</v>
      </c>
      <c r="J886" s="3" t="s">
        <v>22</v>
      </c>
      <c r="K886" s="3" t="s">
        <v>42</v>
      </c>
      <c r="L886" s="47">
        <f t="shared" si="27"/>
        <v>86597.844475665581</v>
      </c>
      <c r="M886" s="63">
        <f t="shared" si="26"/>
        <v>6.4078743269519983E-2</v>
      </c>
      <c r="N886" s="7">
        <v>23377</v>
      </c>
      <c r="O886" s="6" t="b">
        <v>1</v>
      </c>
      <c r="P886" s="6" t="b">
        <v>0</v>
      </c>
      <c r="Q886" s="6" t="s">
        <v>24</v>
      </c>
    </row>
    <row r="887" spans="1:17" x14ac:dyDescent="0.25">
      <c r="A887" s="3">
        <v>2012</v>
      </c>
      <c r="B887" s="3">
        <v>7</v>
      </c>
      <c r="C887" s="4" t="s">
        <v>52</v>
      </c>
      <c r="D887" s="4" t="s">
        <v>18</v>
      </c>
      <c r="E887" s="4" t="s">
        <v>43</v>
      </c>
      <c r="F887" s="4"/>
      <c r="G887" s="11" t="s">
        <v>21</v>
      </c>
      <c r="H887" s="5">
        <v>94774.403999999995</v>
      </c>
      <c r="I887" s="5">
        <v>37625.438388000002</v>
      </c>
      <c r="J887" s="3" t="s">
        <v>22</v>
      </c>
      <c r="K887" s="3" t="s">
        <v>42</v>
      </c>
      <c r="L887" s="47">
        <f t="shared" si="27"/>
        <v>99092.762566693622</v>
      </c>
      <c r="M887" s="63">
        <f t="shared" si="26"/>
        <v>7.3324454330534403E-2</v>
      </c>
      <c r="N887" s="7">
        <v>28126</v>
      </c>
      <c r="O887" s="6" t="b">
        <v>1</v>
      </c>
      <c r="P887" s="6" t="b">
        <v>0</v>
      </c>
      <c r="Q887" s="6" t="s">
        <v>24</v>
      </c>
    </row>
    <row r="888" spans="1:17" x14ac:dyDescent="0.25">
      <c r="A888" s="3">
        <v>2012</v>
      </c>
      <c r="B888" s="3">
        <v>7</v>
      </c>
      <c r="C888" s="4" t="s">
        <v>52</v>
      </c>
      <c r="D888" s="4" t="s">
        <v>73</v>
      </c>
      <c r="E888" s="4" t="s">
        <v>74</v>
      </c>
      <c r="F888" s="4"/>
      <c r="G888" s="11" t="s">
        <v>21</v>
      </c>
      <c r="H888" s="5">
        <v>52803.410400000001</v>
      </c>
      <c r="I888" s="5">
        <v>18481.193639999998</v>
      </c>
      <c r="J888" s="3" t="s">
        <v>22</v>
      </c>
      <c r="K888" s="3" t="s">
        <v>42</v>
      </c>
      <c r="L888" s="47">
        <f t="shared" si="27"/>
        <v>48673.25436669695</v>
      </c>
      <c r="M888" s="63">
        <f t="shared" si="26"/>
        <v>3.6016150165631998E-2</v>
      </c>
      <c r="N888" s="7">
        <v>41136</v>
      </c>
      <c r="O888" s="6" t="b">
        <v>0</v>
      </c>
      <c r="P888" s="6" t="b">
        <v>0</v>
      </c>
      <c r="Q888" s="6" t="s">
        <v>65</v>
      </c>
    </row>
    <row r="889" spans="1:17" x14ac:dyDescent="0.25">
      <c r="A889" s="3">
        <v>2012</v>
      </c>
      <c r="B889" s="3">
        <v>7</v>
      </c>
      <c r="C889" s="4" t="s">
        <v>52</v>
      </c>
      <c r="D889" s="4" t="s">
        <v>29</v>
      </c>
      <c r="E889" s="4" t="s">
        <v>30</v>
      </c>
      <c r="F889" s="4" t="s">
        <v>33</v>
      </c>
      <c r="G889" s="11" t="s">
        <v>21</v>
      </c>
      <c r="H889" s="5">
        <v>80896</v>
      </c>
      <c r="I889" s="5">
        <v>32830</v>
      </c>
      <c r="J889" s="3" t="s">
        <v>22</v>
      </c>
      <c r="K889" s="3" t="s">
        <v>23</v>
      </c>
      <c r="L889" s="47">
        <f t="shared" si="27"/>
        <v>86463.189119999995</v>
      </c>
      <c r="M889" s="63">
        <f t="shared" si="26"/>
        <v>6.3979104000000009E-2</v>
      </c>
      <c r="N889" s="7">
        <v>35885</v>
      </c>
      <c r="O889" s="6" t="b">
        <v>1</v>
      </c>
      <c r="P889" s="6" t="b">
        <v>0</v>
      </c>
      <c r="Q889" s="6" t="s">
        <v>24</v>
      </c>
    </row>
    <row r="890" spans="1:17" x14ac:dyDescent="0.25">
      <c r="A890" s="3">
        <v>2012</v>
      </c>
      <c r="B890" s="3">
        <v>7</v>
      </c>
      <c r="C890" s="4" t="s">
        <v>52</v>
      </c>
      <c r="D890" s="4" t="s">
        <v>29</v>
      </c>
      <c r="E890" s="4" t="s">
        <v>30</v>
      </c>
      <c r="F890" s="4" t="s">
        <v>31</v>
      </c>
      <c r="G890" s="11" t="s">
        <v>21</v>
      </c>
      <c r="H890" s="5">
        <v>61035</v>
      </c>
      <c r="I890" s="5">
        <v>23766</v>
      </c>
      <c r="J890" s="3" t="s">
        <v>22</v>
      </c>
      <c r="K890" s="3" t="s">
        <v>23</v>
      </c>
      <c r="L890" s="47">
        <f t="shared" si="27"/>
        <v>62591.658623999996</v>
      </c>
      <c r="M890" s="63">
        <f t="shared" si="26"/>
        <v>4.6315180800000008E-2</v>
      </c>
      <c r="N890" s="7">
        <v>35885</v>
      </c>
      <c r="O890" s="6" t="b">
        <v>1</v>
      </c>
      <c r="P890" s="6" t="b">
        <v>0</v>
      </c>
      <c r="Q890" s="6" t="s">
        <v>24</v>
      </c>
    </row>
    <row r="891" spans="1:17" x14ac:dyDescent="0.25">
      <c r="A891" s="3">
        <v>2012</v>
      </c>
      <c r="B891" s="3">
        <v>7</v>
      </c>
      <c r="C891" s="4" t="s">
        <v>52</v>
      </c>
      <c r="D891" s="4" t="s">
        <v>29</v>
      </c>
      <c r="E891" s="4" t="s">
        <v>34</v>
      </c>
      <c r="F891" s="4" t="s">
        <v>37</v>
      </c>
      <c r="G891" s="11" t="s">
        <v>21</v>
      </c>
      <c r="H891" s="5">
        <v>85535.205000000002</v>
      </c>
      <c r="I891" s="5">
        <v>34818.699999999997</v>
      </c>
      <c r="J891" s="3" t="s">
        <v>22</v>
      </c>
      <c r="K891" s="3" t="s">
        <v>23</v>
      </c>
      <c r="L891" s="47">
        <f t="shared" si="27"/>
        <v>91700.75671679998</v>
      </c>
      <c r="M891" s="63">
        <f t="shared" si="26"/>
        <v>6.7854682560000004E-2</v>
      </c>
      <c r="N891" s="7">
        <v>33970</v>
      </c>
      <c r="O891" s="6" t="b">
        <v>1</v>
      </c>
      <c r="P891" s="6" t="b">
        <v>0</v>
      </c>
      <c r="Q891" s="6" t="s">
        <v>24</v>
      </c>
    </row>
    <row r="892" spans="1:17" x14ac:dyDescent="0.25">
      <c r="A892" s="3">
        <v>2012</v>
      </c>
      <c r="B892" s="3">
        <v>7</v>
      </c>
      <c r="C892" s="4" t="s">
        <v>52</v>
      </c>
      <c r="D892" s="4" t="s">
        <v>29</v>
      </c>
      <c r="E892" s="4" t="s">
        <v>34</v>
      </c>
      <c r="F892" s="4" t="s">
        <v>36</v>
      </c>
      <c r="G892" s="11" t="s">
        <v>21</v>
      </c>
      <c r="H892" s="5">
        <v>34171.678</v>
      </c>
      <c r="I892" s="5">
        <v>16309.6</v>
      </c>
      <c r="J892" s="3" t="s">
        <v>22</v>
      </c>
      <c r="K892" s="3" t="s">
        <v>23</v>
      </c>
      <c r="L892" s="47">
        <f t="shared" si="27"/>
        <v>42954.006374399993</v>
      </c>
      <c r="M892" s="63">
        <f t="shared" si="26"/>
        <v>3.1784148480000003E-2</v>
      </c>
      <c r="N892" s="7">
        <v>33970</v>
      </c>
      <c r="O892" s="6" t="b">
        <v>1</v>
      </c>
      <c r="P892" s="6" t="b">
        <v>0</v>
      </c>
      <c r="Q892" s="6" t="s">
        <v>24</v>
      </c>
    </row>
    <row r="893" spans="1:17" x14ac:dyDescent="0.25">
      <c r="A893" s="3">
        <v>2012</v>
      </c>
      <c r="B893" s="3">
        <v>7</v>
      </c>
      <c r="C893" s="4" t="s">
        <v>52</v>
      </c>
      <c r="D893" s="4" t="s">
        <v>29</v>
      </c>
      <c r="E893" s="4" t="s">
        <v>34</v>
      </c>
      <c r="F893" s="4" t="s">
        <v>35</v>
      </c>
      <c r="G893" s="11" t="s">
        <v>21</v>
      </c>
      <c r="H893" s="5">
        <v>26582.400000000001</v>
      </c>
      <c r="I893" s="5">
        <v>12109.7</v>
      </c>
      <c r="J893" s="3" t="s">
        <v>22</v>
      </c>
      <c r="K893" s="3" t="s">
        <v>23</v>
      </c>
      <c r="L893" s="47">
        <f t="shared" si="27"/>
        <v>31892.880940799998</v>
      </c>
      <c r="M893" s="63">
        <f t="shared" si="26"/>
        <v>2.3599383360000004E-2</v>
      </c>
      <c r="N893" s="7">
        <v>33970</v>
      </c>
      <c r="O893" s="6" t="b">
        <v>1</v>
      </c>
      <c r="P893" s="6" t="b">
        <v>0</v>
      </c>
      <c r="Q893" s="6" t="s">
        <v>24</v>
      </c>
    </row>
    <row r="894" spans="1:17" x14ac:dyDescent="0.25">
      <c r="A894" s="3">
        <v>2012</v>
      </c>
      <c r="B894" s="3">
        <v>7</v>
      </c>
      <c r="C894" s="4" t="s">
        <v>52</v>
      </c>
      <c r="D894" s="4" t="s">
        <v>29</v>
      </c>
      <c r="E894" s="4" t="s">
        <v>34</v>
      </c>
      <c r="F894" s="4" t="s">
        <v>39</v>
      </c>
      <c r="G894" s="11" t="s">
        <v>21</v>
      </c>
      <c r="H894" s="5">
        <v>90541.38</v>
      </c>
      <c r="I894" s="5">
        <v>38233.300000000003</v>
      </c>
      <c r="J894" s="3" t="s">
        <v>22</v>
      </c>
      <c r="K894" s="3" t="s">
        <v>23</v>
      </c>
      <c r="L894" s="47">
        <f t="shared" si="27"/>
        <v>100693.6658112</v>
      </c>
      <c r="M894" s="63">
        <f t="shared" si="26"/>
        <v>7.4509055040000008E-2</v>
      </c>
      <c r="N894" s="7">
        <v>33970</v>
      </c>
      <c r="O894" s="6" t="b">
        <v>1</v>
      </c>
      <c r="P894" s="6" t="b">
        <v>0</v>
      </c>
      <c r="Q894" s="6" t="s">
        <v>24</v>
      </c>
    </row>
    <row r="895" spans="1:17" x14ac:dyDescent="0.25">
      <c r="A895" s="3">
        <v>2012</v>
      </c>
      <c r="B895" s="3">
        <v>7</v>
      </c>
      <c r="C895" s="4" t="s">
        <v>52</v>
      </c>
      <c r="D895" s="4" t="s">
        <v>59</v>
      </c>
      <c r="E895" s="4" t="s">
        <v>60</v>
      </c>
      <c r="F895" s="4"/>
      <c r="G895" s="11" t="s">
        <v>21</v>
      </c>
      <c r="H895" s="5">
        <v>182701.02439999999</v>
      </c>
      <c r="I895" s="5">
        <v>69426.389272</v>
      </c>
      <c r="J895" s="3" t="s">
        <v>22</v>
      </c>
      <c r="K895" s="3" t="s">
        <v>42</v>
      </c>
      <c r="L895" s="47">
        <f t="shared" si="27"/>
        <v>182845.78207565259</v>
      </c>
      <c r="M895" s="63">
        <f t="shared" si="26"/>
        <v>0.13529814741327362</v>
      </c>
      <c r="N895" s="7">
        <v>40220</v>
      </c>
      <c r="O895" s="6" t="b">
        <v>1</v>
      </c>
      <c r="P895" s="6" t="b">
        <v>0</v>
      </c>
      <c r="Q895" s="6" t="s">
        <v>24</v>
      </c>
    </row>
    <row r="896" spans="1:17" x14ac:dyDescent="0.25">
      <c r="A896" s="3">
        <v>2012</v>
      </c>
      <c r="B896" s="3">
        <v>7</v>
      </c>
      <c r="C896" s="4" t="s">
        <v>52</v>
      </c>
      <c r="D896" s="4" t="s">
        <v>44</v>
      </c>
      <c r="E896" s="4" t="s">
        <v>45</v>
      </c>
      <c r="F896" s="4"/>
      <c r="G896" s="11" t="s">
        <v>21</v>
      </c>
      <c r="H896" s="5">
        <v>68712.12</v>
      </c>
      <c r="I896" s="5">
        <v>26110.605599999999</v>
      </c>
      <c r="J896" s="3" t="s">
        <v>22</v>
      </c>
      <c r="K896" s="3" t="s">
        <v>42</v>
      </c>
      <c r="L896" s="47">
        <f t="shared" si="27"/>
        <v>68766.561986918401</v>
      </c>
      <c r="M896" s="63">
        <f t="shared" si="26"/>
        <v>5.0884348193280006E-2</v>
      </c>
      <c r="N896" s="7">
        <v>25569</v>
      </c>
      <c r="O896" s="6" t="b">
        <v>1</v>
      </c>
      <c r="P896" s="6" t="b">
        <v>0</v>
      </c>
      <c r="Q896" s="6" t="s">
        <v>24</v>
      </c>
    </row>
    <row r="897" spans="1:17" x14ac:dyDescent="0.25">
      <c r="A897" s="3">
        <v>2012</v>
      </c>
      <c r="B897" s="3">
        <v>7</v>
      </c>
      <c r="C897" s="4" t="s">
        <v>52</v>
      </c>
      <c r="D897" s="4" t="s">
        <v>44</v>
      </c>
      <c r="E897" s="4" t="s">
        <v>75</v>
      </c>
      <c r="F897" s="4"/>
      <c r="G897" s="11" t="s">
        <v>21</v>
      </c>
      <c r="H897" s="5">
        <v>20010.344685714288</v>
      </c>
      <c r="I897" s="5">
        <v>7003.6206400000001</v>
      </c>
      <c r="J897" s="3" t="s">
        <v>22</v>
      </c>
      <c r="K897" s="3" t="s">
        <v>42</v>
      </c>
      <c r="L897" s="47">
        <f t="shared" si="27"/>
        <v>18445.183549224959</v>
      </c>
      <c r="M897" s="63">
        <f t="shared" si="26"/>
        <v>1.3648655903232002E-2</v>
      </c>
      <c r="N897" s="7">
        <v>41210</v>
      </c>
      <c r="O897" s="6" t="b">
        <v>0</v>
      </c>
      <c r="P897" s="6" t="b">
        <v>0</v>
      </c>
      <c r="Q897" s="6" t="s">
        <v>65</v>
      </c>
    </row>
    <row r="898" spans="1:17" x14ac:dyDescent="0.25">
      <c r="A898" s="3">
        <v>2012</v>
      </c>
      <c r="B898" s="3">
        <v>7</v>
      </c>
      <c r="C898" s="4" t="s">
        <v>52</v>
      </c>
      <c r="D898" s="4" t="s">
        <v>46</v>
      </c>
      <c r="E898" s="4" t="s">
        <v>48</v>
      </c>
      <c r="F898" s="4"/>
      <c r="G898" s="11" t="s">
        <v>21</v>
      </c>
      <c r="H898" s="5">
        <v>103999.72</v>
      </c>
      <c r="I898" s="5">
        <v>37439.8992</v>
      </c>
      <c r="J898" s="3" t="s">
        <v>22</v>
      </c>
      <c r="K898" s="3" t="s">
        <v>42</v>
      </c>
      <c r="L898" s="47">
        <f t="shared" si="27"/>
        <v>98604.114686668792</v>
      </c>
      <c r="M898" s="63">
        <f t="shared" ref="M898:M961" si="28">I898*0.02784*0.07/1000</f>
        <v>7.2962875560959997E-2</v>
      </c>
      <c r="N898" s="7">
        <v>35065</v>
      </c>
      <c r="O898" s="6" t="b">
        <v>1</v>
      </c>
      <c r="P898" s="6" t="b">
        <v>0</v>
      </c>
      <c r="Q898" s="6" t="s">
        <v>24</v>
      </c>
    </row>
    <row r="899" spans="1:17" x14ac:dyDescent="0.25">
      <c r="A899" s="3">
        <v>2012</v>
      </c>
      <c r="B899" s="3">
        <v>7</v>
      </c>
      <c r="C899" s="4" t="s">
        <v>52</v>
      </c>
      <c r="D899" s="4" t="s">
        <v>46</v>
      </c>
      <c r="E899" s="4" t="s">
        <v>58</v>
      </c>
      <c r="F899" s="4"/>
      <c r="G899" s="11" t="s">
        <v>21</v>
      </c>
      <c r="H899" s="5">
        <v>102565.518</v>
      </c>
      <c r="I899" s="5">
        <v>35897.931299999997</v>
      </c>
      <c r="J899" s="3" t="s">
        <v>22</v>
      </c>
      <c r="K899" s="3" t="s">
        <v>42</v>
      </c>
      <c r="L899" s="47">
        <f t="shared" ref="L899:L962" si="29">I899*0.02784*94.6</f>
        <v>94543.089339283179</v>
      </c>
      <c r="M899" s="63">
        <f t="shared" si="28"/>
        <v>6.9957888517440003E-2</v>
      </c>
      <c r="N899" s="7">
        <v>39814</v>
      </c>
      <c r="O899" s="6" t="b">
        <v>1</v>
      </c>
      <c r="P899" s="6" t="b">
        <v>0</v>
      </c>
      <c r="Q899" s="6" t="s">
        <v>24</v>
      </c>
    </row>
    <row r="900" spans="1:17" x14ac:dyDescent="0.25">
      <c r="A900" s="3">
        <v>2012</v>
      </c>
      <c r="B900" s="3">
        <v>7</v>
      </c>
      <c r="C900" s="4" t="s">
        <v>52</v>
      </c>
      <c r="D900" s="4" t="s">
        <v>46</v>
      </c>
      <c r="E900" s="4" t="s">
        <v>61</v>
      </c>
      <c r="F900" s="4"/>
      <c r="G900" s="11" t="s">
        <v>21</v>
      </c>
      <c r="H900" s="5">
        <v>103930.27500000001</v>
      </c>
      <c r="I900" s="5">
        <v>36375.596250000002</v>
      </c>
      <c r="J900" s="3" t="s">
        <v>22</v>
      </c>
      <c r="K900" s="3" t="s">
        <v>42</v>
      </c>
      <c r="L900" s="47">
        <f t="shared" si="29"/>
        <v>95801.098322160004</v>
      </c>
      <c r="M900" s="63">
        <f t="shared" si="28"/>
        <v>7.0888761972000017E-2</v>
      </c>
      <c r="N900" s="7">
        <v>40179</v>
      </c>
      <c r="O900" s="6" t="b">
        <v>1</v>
      </c>
      <c r="P900" s="6" t="b">
        <v>0</v>
      </c>
      <c r="Q900" s="6" t="s">
        <v>24</v>
      </c>
    </row>
    <row r="901" spans="1:17" x14ac:dyDescent="0.25">
      <c r="A901" s="3">
        <v>2012</v>
      </c>
      <c r="B901" s="3">
        <v>7</v>
      </c>
      <c r="C901" s="4" t="s">
        <v>52</v>
      </c>
      <c r="D901" s="4" t="s">
        <v>69</v>
      </c>
      <c r="E901" s="4" t="s">
        <v>70</v>
      </c>
      <c r="F901" s="4" t="s">
        <v>71</v>
      </c>
      <c r="G901" s="11" t="s">
        <v>21</v>
      </c>
      <c r="H901" s="5">
        <v>115466</v>
      </c>
      <c r="I901" s="5">
        <v>40366.9</v>
      </c>
      <c r="J901" s="3" t="s">
        <v>22</v>
      </c>
      <c r="K901" s="3" t="s">
        <v>23</v>
      </c>
      <c r="L901" s="47">
        <f t="shared" si="29"/>
        <v>106312.85132159998</v>
      </c>
      <c r="M901" s="63">
        <f t="shared" si="28"/>
        <v>7.8667014720000011E-2</v>
      </c>
      <c r="N901" s="7">
        <v>40760</v>
      </c>
      <c r="O901" s="6" t="b">
        <v>0</v>
      </c>
      <c r="P901" s="6" t="b">
        <v>0</v>
      </c>
      <c r="Q901" s="6" t="s">
        <v>65</v>
      </c>
    </row>
    <row r="902" spans="1:17" x14ac:dyDescent="0.25">
      <c r="A902" s="3">
        <v>2012</v>
      </c>
      <c r="B902" s="3">
        <v>8</v>
      </c>
      <c r="C902" s="4" t="s">
        <v>53</v>
      </c>
      <c r="D902" s="4" t="s">
        <v>18</v>
      </c>
      <c r="E902" s="4" t="s">
        <v>19</v>
      </c>
      <c r="F902" s="4" t="s">
        <v>25</v>
      </c>
      <c r="G902" s="11" t="s">
        <v>21</v>
      </c>
      <c r="H902" s="5">
        <v>99934.435400000002</v>
      </c>
      <c r="I902" s="5">
        <v>37464.6</v>
      </c>
      <c r="J902" s="3" t="s">
        <v>22</v>
      </c>
      <c r="K902" s="3" t="s">
        <v>23</v>
      </c>
      <c r="L902" s="47">
        <f t="shared" si="29"/>
        <v>98669.168294399977</v>
      </c>
      <c r="M902" s="63">
        <f t="shared" si="28"/>
        <v>7.3011012479999984E-2</v>
      </c>
      <c r="N902" s="7">
        <v>35527</v>
      </c>
      <c r="O902" s="6" t="b">
        <v>1</v>
      </c>
      <c r="P902" s="6" t="b">
        <v>0</v>
      </c>
      <c r="Q902" s="6" t="s">
        <v>24</v>
      </c>
    </row>
    <row r="903" spans="1:17" x14ac:dyDescent="0.25">
      <c r="A903" s="3">
        <v>2012</v>
      </c>
      <c r="B903" s="3">
        <v>8</v>
      </c>
      <c r="C903" s="4" t="s">
        <v>53</v>
      </c>
      <c r="D903" s="4" t="s">
        <v>18</v>
      </c>
      <c r="E903" s="4" t="s">
        <v>19</v>
      </c>
      <c r="F903" s="4" t="s">
        <v>20</v>
      </c>
      <c r="G903" s="11" t="s">
        <v>21</v>
      </c>
      <c r="H903" s="5">
        <v>100609.2613</v>
      </c>
      <c r="I903" s="5">
        <v>37345.4</v>
      </c>
      <c r="J903" s="3" t="s">
        <v>22</v>
      </c>
      <c r="K903" s="3" t="s">
        <v>23</v>
      </c>
      <c r="L903" s="47">
        <f t="shared" si="29"/>
        <v>98355.235545600008</v>
      </c>
      <c r="M903" s="63">
        <f t="shared" si="28"/>
        <v>7.2778715520000009E-2</v>
      </c>
      <c r="N903" s="7">
        <v>35527</v>
      </c>
      <c r="O903" s="6" t="b">
        <v>1</v>
      </c>
      <c r="P903" s="6" t="b">
        <v>0</v>
      </c>
      <c r="Q903" s="6" t="s">
        <v>24</v>
      </c>
    </row>
    <row r="904" spans="1:17" x14ac:dyDescent="0.25">
      <c r="A904" s="3">
        <v>2012</v>
      </c>
      <c r="B904" s="3">
        <v>8</v>
      </c>
      <c r="C904" s="4" t="s">
        <v>53</v>
      </c>
      <c r="D904" s="4" t="s">
        <v>18</v>
      </c>
      <c r="E904" s="4" t="s">
        <v>41</v>
      </c>
      <c r="F904" s="4"/>
      <c r="G904" s="11" t="s">
        <v>21</v>
      </c>
      <c r="H904" s="5">
        <v>77148.854999999996</v>
      </c>
      <c r="I904" s="5">
        <v>32016.774824999997</v>
      </c>
      <c r="J904" s="3" t="s">
        <v>22</v>
      </c>
      <c r="K904" s="3" t="s">
        <v>42</v>
      </c>
      <c r="L904" s="47">
        <f t="shared" si="29"/>
        <v>84321.427252708789</v>
      </c>
      <c r="M904" s="63">
        <f t="shared" si="28"/>
        <v>6.2394290778960006E-2</v>
      </c>
      <c r="N904" s="7">
        <v>23377</v>
      </c>
      <c r="O904" s="6" t="b">
        <v>1</v>
      </c>
      <c r="P904" s="6" t="b">
        <v>0</v>
      </c>
      <c r="Q904" s="6" t="s">
        <v>24</v>
      </c>
    </row>
    <row r="905" spans="1:17" x14ac:dyDescent="0.25">
      <c r="A905" s="3">
        <v>2012</v>
      </c>
      <c r="B905" s="3">
        <v>8</v>
      </c>
      <c r="C905" s="4" t="s">
        <v>53</v>
      </c>
      <c r="D905" s="4" t="s">
        <v>18</v>
      </c>
      <c r="E905" s="4" t="s">
        <v>43</v>
      </c>
      <c r="F905" s="4"/>
      <c r="G905" s="11" t="s">
        <v>21</v>
      </c>
      <c r="H905" s="5">
        <v>120516.39599999999</v>
      </c>
      <c r="I905" s="5">
        <v>47845.009211999997</v>
      </c>
      <c r="J905" s="3" t="s">
        <v>22</v>
      </c>
      <c r="K905" s="3" t="s">
        <v>42</v>
      </c>
      <c r="L905" s="47">
        <f t="shared" si="29"/>
        <v>126007.67834131276</v>
      </c>
      <c r="M905" s="63">
        <f t="shared" si="28"/>
        <v>9.3240353952345603E-2</v>
      </c>
      <c r="N905" s="7">
        <v>28126</v>
      </c>
      <c r="O905" s="6" t="b">
        <v>1</v>
      </c>
      <c r="P905" s="6" t="b">
        <v>0</v>
      </c>
      <c r="Q905" s="6" t="s">
        <v>24</v>
      </c>
    </row>
    <row r="906" spans="1:17" x14ac:dyDescent="0.25">
      <c r="A906" s="3">
        <v>2012</v>
      </c>
      <c r="B906" s="3">
        <v>8</v>
      </c>
      <c r="C906" s="4" t="s">
        <v>53</v>
      </c>
      <c r="D906" s="4" t="s">
        <v>73</v>
      </c>
      <c r="E906" s="4" t="s">
        <v>74</v>
      </c>
      <c r="F906" s="4"/>
      <c r="G906" s="11" t="s">
        <v>21</v>
      </c>
      <c r="H906" s="5">
        <v>222562.19700000001</v>
      </c>
      <c r="I906" s="5">
        <v>78341.893343999996</v>
      </c>
      <c r="J906" s="3" t="s">
        <v>22</v>
      </c>
      <c r="K906" s="3" t="s">
        <v>42</v>
      </c>
      <c r="L906" s="47">
        <f t="shared" si="29"/>
        <v>206326.22419193239</v>
      </c>
      <c r="M906" s="63">
        <f t="shared" si="28"/>
        <v>0.1526726817487872</v>
      </c>
      <c r="N906" s="7">
        <v>41136</v>
      </c>
      <c r="O906" s="6" t="b">
        <v>0</v>
      </c>
      <c r="P906" s="6" t="b">
        <v>0</v>
      </c>
      <c r="Q906" s="6" t="s">
        <v>65</v>
      </c>
    </row>
    <row r="907" spans="1:17" x14ac:dyDescent="0.25">
      <c r="A907" s="3">
        <v>2012</v>
      </c>
      <c r="B907" s="3">
        <v>8</v>
      </c>
      <c r="C907" s="4" t="s">
        <v>53</v>
      </c>
      <c r="D907" s="4" t="s">
        <v>29</v>
      </c>
      <c r="E907" s="4" t="s">
        <v>30</v>
      </c>
      <c r="F907" s="4" t="s">
        <v>33</v>
      </c>
      <c r="G907" s="11" t="s">
        <v>21</v>
      </c>
      <c r="H907" s="5">
        <v>102785</v>
      </c>
      <c r="I907" s="5">
        <v>41722.800000000003</v>
      </c>
      <c r="J907" s="3" t="s">
        <v>22</v>
      </c>
      <c r="K907" s="3" t="s">
        <v>23</v>
      </c>
      <c r="L907" s="47">
        <f t="shared" si="29"/>
        <v>109883.8363392</v>
      </c>
      <c r="M907" s="63">
        <f t="shared" si="28"/>
        <v>8.1309392640000019E-2</v>
      </c>
      <c r="N907" s="7">
        <v>35885</v>
      </c>
      <c r="O907" s="6" t="b">
        <v>1</v>
      </c>
      <c r="P907" s="6" t="b">
        <v>0</v>
      </c>
      <c r="Q907" s="6" t="s">
        <v>24</v>
      </c>
    </row>
    <row r="908" spans="1:17" x14ac:dyDescent="0.25">
      <c r="A908" s="3">
        <v>2012</v>
      </c>
      <c r="B908" s="3">
        <v>8</v>
      </c>
      <c r="C908" s="4" t="s">
        <v>53</v>
      </c>
      <c r="D908" s="4" t="s">
        <v>29</v>
      </c>
      <c r="E908" s="4" t="s">
        <v>30</v>
      </c>
      <c r="F908" s="4" t="s">
        <v>31</v>
      </c>
      <c r="G908" s="11" t="s">
        <v>21</v>
      </c>
      <c r="H908" s="5">
        <v>32152</v>
      </c>
      <c r="I908" s="5">
        <v>12525.1</v>
      </c>
      <c r="J908" s="3" t="s">
        <v>22</v>
      </c>
      <c r="K908" s="3" t="s">
        <v>23</v>
      </c>
      <c r="L908" s="47">
        <f t="shared" si="29"/>
        <v>32986.904966399998</v>
      </c>
      <c r="M908" s="63">
        <f t="shared" si="28"/>
        <v>2.440891488E-2</v>
      </c>
      <c r="N908" s="7">
        <v>35885</v>
      </c>
      <c r="O908" s="6" t="b">
        <v>1</v>
      </c>
      <c r="P908" s="6" t="b">
        <v>0</v>
      </c>
      <c r="Q908" s="6" t="s">
        <v>24</v>
      </c>
    </row>
    <row r="909" spans="1:17" x14ac:dyDescent="0.25">
      <c r="A909" s="3">
        <v>2012</v>
      </c>
      <c r="B909" s="3">
        <v>8</v>
      </c>
      <c r="C909" s="4" t="s">
        <v>53</v>
      </c>
      <c r="D909" s="4" t="s">
        <v>29</v>
      </c>
      <c r="E909" s="4" t="s">
        <v>34</v>
      </c>
      <c r="F909" s="4" t="s">
        <v>36</v>
      </c>
      <c r="G909" s="11" t="s">
        <v>21</v>
      </c>
      <c r="H909" s="5">
        <v>39981.629999999997</v>
      </c>
      <c r="I909" s="5">
        <v>19079.8</v>
      </c>
      <c r="J909" s="3" t="s">
        <v>22</v>
      </c>
      <c r="K909" s="3" t="s">
        <v>23</v>
      </c>
      <c r="L909" s="47">
        <f t="shared" si="29"/>
        <v>50249.782387200001</v>
      </c>
      <c r="M909" s="63">
        <f t="shared" si="28"/>
        <v>3.7182714240000005E-2</v>
      </c>
      <c r="N909" s="7">
        <v>33970</v>
      </c>
      <c r="O909" s="6" t="b">
        <v>1</v>
      </c>
      <c r="P909" s="6" t="b">
        <v>0</v>
      </c>
      <c r="Q909" s="6" t="s">
        <v>24</v>
      </c>
    </row>
    <row r="910" spans="1:17" x14ac:dyDescent="0.25">
      <c r="A910" s="3">
        <v>2012</v>
      </c>
      <c r="B910" s="3">
        <v>8</v>
      </c>
      <c r="C910" s="4" t="s">
        <v>53</v>
      </c>
      <c r="D910" s="4" t="s">
        <v>29</v>
      </c>
      <c r="E910" s="4" t="s">
        <v>34</v>
      </c>
      <c r="F910" s="4" t="s">
        <v>39</v>
      </c>
      <c r="G910" s="11" t="s">
        <v>21</v>
      </c>
      <c r="H910" s="5">
        <v>89736.106</v>
      </c>
      <c r="I910" s="5">
        <v>37908.6</v>
      </c>
      <c r="J910" s="3" t="s">
        <v>22</v>
      </c>
      <c r="K910" s="3" t="s">
        <v>23</v>
      </c>
      <c r="L910" s="47">
        <f t="shared" si="29"/>
        <v>99838.515110399996</v>
      </c>
      <c r="M910" s="63">
        <f t="shared" si="28"/>
        <v>7.3876279680000004E-2</v>
      </c>
      <c r="N910" s="7">
        <v>33970</v>
      </c>
      <c r="O910" s="6" t="b">
        <v>1</v>
      </c>
      <c r="P910" s="6" t="b">
        <v>0</v>
      </c>
      <c r="Q910" s="6" t="s">
        <v>24</v>
      </c>
    </row>
    <row r="911" spans="1:17" x14ac:dyDescent="0.25">
      <c r="A911" s="3">
        <v>2012</v>
      </c>
      <c r="B911" s="3">
        <v>8</v>
      </c>
      <c r="C911" s="4" t="s">
        <v>53</v>
      </c>
      <c r="D911" s="4" t="s">
        <v>29</v>
      </c>
      <c r="E911" s="4" t="s">
        <v>34</v>
      </c>
      <c r="F911" s="4" t="s">
        <v>37</v>
      </c>
      <c r="G911" s="11" t="s">
        <v>21</v>
      </c>
      <c r="H911" s="5">
        <v>69369.620999999999</v>
      </c>
      <c r="I911" s="5">
        <v>28258.5</v>
      </c>
      <c r="J911" s="3" t="s">
        <v>22</v>
      </c>
      <c r="K911" s="3" t="s">
        <v>23</v>
      </c>
      <c r="L911" s="47">
        <f t="shared" si="29"/>
        <v>74423.394143999991</v>
      </c>
      <c r="M911" s="63">
        <f t="shared" si="28"/>
        <v>5.5070164800000002E-2</v>
      </c>
      <c r="N911" s="7">
        <v>33970</v>
      </c>
      <c r="O911" s="6" t="b">
        <v>1</v>
      </c>
      <c r="P911" s="6" t="b">
        <v>0</v>
      </c>
      <c r="Q911" s="6" t="s">
        <v>24</v>
      </c>
    </row>
    <row r="912" spans="1:17" x14ac:dyDescent="0.25">
      <c r="A912" s="3">
        <v>2012</v>
      </c>
      <c r="B912" s="3">
        <v>8</v>
      </c>
      <c r="C912" s="4" t="s">
        <v>53</v>
      </c>
      <c r="D912" s="4" t="s">
        <v>29</v>
      </c>
      <c r="E912" s="4" t="s">
        <v>34</v>
      </c>
      <c r="F912" s="4" t="s">
        <v>35</v>
      </c>
      <c r="G912" s="11" t="s">
        <v>21</v>
      </c>
      <c r="H912" s="5">
        <v>56803.167999999998</v>
      </c>
      <c r="I912" s="5">
        <v>25889.3</v>
      </c>
      <c r="J912" s="3" t="s">
        <v>22</v>
      </c>
      <c r="K912" s="3" t="s">
        <v>23</v>
      </c>
      <c r="L912" s="47">
        <f t="shared" si="29"/>
        <v>68183.717395200001</v>
      </c>
      <c r="M912" s="63">
        <f t="shared" si="28"/>
        <v>5.0453067840000004E-2</v>
      </c>
      <c r="N912" s="7">
        <v>33970</v>
      </c>
      <c r="O912" s="6" t="b">
        <v>1</v>
      </c>
      <c r="P912" s="6" t="b">
        <v>0</v>
      </c>
      <c r="Q912" s="6" t="s">
        <v>24</v>
      </c>
    </row>
    <row r="913" spans="1:17" x14ac:dyDescent="0.25">
      <c r="A913" s="3">
        <v>2012</v>
      </c>
      <c r="B913" s="3">
        <v>8</v>
      </c>
      <c r="C913" s="4" t="s">
        <v>53</v>
      </c>
      <c r="D913" s="4" t="s">
        <v>59</v>
      </c>
      <c r="E913" s="4" t="s">
        <v>60</v>
      </c>
      <c r="F913" s="4"/>
      <c r="G913" s="11" t="s">
        <v>21</v>
      </c>
      <c r="H913" s="5">
        <v>184805.52900000001</v>
      </c>
      <c r="I913" s="5">
        <v>70226.101020000002</v>
      </c>
      <c r="J913" s="3" t="s">
        <v>22</v>
      </c>
      <c r="K913" s="3" t="s">
        <v>42</v>
      </c>
      <c r="L913" s="47">
        <f t="shared" si="29"/>
        <v>184951.95411673727</v>
      </c>
      <c r="M913" s="63">
        <f t="shared" si="28"/>
        <v>0.13685662566777601</v>
      </c>
      <c r="N913" s="7">
        <v>40220</v>
      </c>
      <c r="O913" s="6" t="b">
        <v>1</v>
      </c>
      <c r="P913" s="6" t="b">
        <v>0</v>
      </c>
      <c r="Q913" s="6" t="s">
        <v>24</v>
      </c>
    </row>
    <row r="914" spans="1:17" x14ac:dyDescent="0.25">
      <c r="A914" s="3">
        <v>2012</v>
      </c>
      <c r="B914" s="3">
        <v>8</v>
      </c>
      <c r="C914" s="4" t="s">
        <v>53</v>
      </c>
      <c r="D914" s="4" t="s">
        <v>44</v>
      </c>
      <c r="E914" s="4" t="s">
        <v>45</v>
      </c>
      <c r="F914" s="4"/>
      <c r="G914" s="11" t="s">
        <v>21</v>
      </c>
      <c r="H914" s="5">
        <v>86122.799999999988</v>
      </c>
      <c r="I914" s="5">
        <v>32726.663999999997</v>
      </c>
      <c r="J914" s="3" t="s">
        <v>22</v>
      </c>
      <c r="K914" s="3" t="s">
        <v>42</v>
      </c>
      <c r="L914" s="47">
        <f t="shared" si="29"/>
        <v>86191.036816895983</v>
      </c>
      <c r="M914" s="63">
        <f t="shared" si="28"/>
        <v>6.3777722803200002E-2</v>
      </c>
      <c r="N914" s="7">
        <v>25569</v>
      </c>
      <c r="O914" s="6" t="b">
        <v>1</v>
      </c>
      <c r="P914" s="6" t="b">
        <v>0</v>
      </c>
      <c r="Q914" s="6" t="s">
        <v>24</v>
      </c>
    </row>
    <row r="915" spans="1:17" x14ac:dyDescent="0.25">
      <c r="A915" s="3">
        <v>2012</v>
      </c>
      <c r="B915" s="3">
        <v>8</v>
      </c>
      <c r="C915" s="4" t="s">
        <v>53</v>
      </c>
      <c r="D915" s="4" t="s">
        <v>44</v>
      </c>
      <c r="E915" s="4" t="s">
        <v>75</v>
      </c>
      <c r="F915" s="4"/>
      <c r="G915" s="11" t="s">
        <v>21</v>
      </c>
      <c r="H915" s="5">
        <v>52700.602971428576</v>
      </c>
      <c r="I915" s="5">
        <v>18445.211040000002</v>
      </c>
      <c r="J915" s="3" t="s">
        <v>22</v>
      </c>
      <c r="K915" s="3" t="s">
        <v>42</v>
      </c>
      <c r="L915" s="47">
        <f t="shared" si="29"/>
        <v>48578.488288450564</v>
      </c>
      <c r="M915" s="63">
        <f t="shared" si="28"/>
        <v>3.5946027274752004E-2</v>
      </c>
      <c r="N915" s="7">
        <v>41210</v>
      </c>
      <c r="O915" s="6" t="b">
        <v>0</v>
      </c>
      <c r="P915" s="6" t="b">
        <v>0</v>
      </c>
      <c r="Q915" s="6" t="s">
        <v>65</v>
      </c>
    </row>
    <row r="916" spans="1:17" x14ac:dyDescent="0.25">
      <c r="A916" s="3">
        <v>2012</v>
      </c>
      <c r="B916" s="3">
        <v>8</v>
      </c>
      <c r="C916" s="4" t="s">
        <v>53</v>
      </c>
      <c r="D916" s="4" t="s">
        <v>46</v>
      </c>
      <c r="E916" s="4" t="s">
        <v>47</v>
      </c>
      <c r="F916" s="4"/>
      <c r="G916" s="11" t="s">
        <v>21</v>
      </c>
      <c r="H916" s="5">
        <v>3779.7587999999996</v>
      </c>
      <c r="I916" s="5">
        <v>1360.7131679999998</v>
      </c>
      <c r="J916" s="3" t="s">
        <v>22</v>
      </c>
      <c r="K916" s="3" t="s">
        <v>42</v>
      </c>
      <c r="L916" s="47">
        <f t="shared" si="29"/>
        <v>3583.6612848875516</v>
      </c>
      <c r="M916" s="63">
        <f t="shared" si="28"/>
        <v>2.6517578217984E-3</v>
      </c>
      <c r="N916" s="7">
        <v>34700</v>
      </c>
      <c r="O916" s="6" t="b">
        <v>1</v>
      </c>
      <c r="P916" s="6" t="b">
        <v>0</v>
      </c>
      <c r="Q916" s="6" t="s">
        <v>24</v>
      </c>
    </row>
    <row r="917" spans="1:17" x14ac:dyDescent="0.25">
      <c r="A917" s="3">
        <v>2012</v>
      </c>
      <c r="B917" s="3">
        <v>8</v>
      </c>
      <c r="C917" s="4" t="s">
        <v>53</v>
      </c>
      <c r="D917" s="4" t="s">
        <v>46</v>
      </c>
      <c r="E917" s="4" t="s">
        <v>48</v>
      </c>
      <c r="F917" s="4"/>
      <c r="G917" s="11" t="s">
        <v>21</v>
      </c>
      <c r="H917" s="5">
        <v>91923.549399999989</v>
      </c>
      <c r="I917" s="5">
        <v>33092.477783999995</v>
      </c>
      <c r="J917" s="3" t="s">
        <v>22</v>
      </c>
      <c r="K917" s="3" t="s">
        <v>42</v>
      </c>
      <c r="L917" s="47">
        <f t="shared" si="29"/>
        <v>87154.467410520563</v>
      </c>
      <c r="M917" s="63">
        <f t="shared" si="28"/>
        <v>6.449062070545919E-2</v>
      </c>
      <c r="N917" s="7">
        <v>35065</v>
      </c>
      <c r="O917" s="6" t="b">
        <v>1</v>
      </c>
      <c r="P917" s="6" t="b">
        <v>0</v>
      </c>
      <c r="Q917" s="6" t="s">
        <v>24</v>
      </c>
    </row>
    <row r="918" spans="1:17" x14ac:dyDescent="0.25">
      <c r="A918" s="3">
        <v>2012</v>
      </c>
      <c r="B918" s="3">
        <v>8</v>
      </c>
      <c r="C918" s="4" t="s">
        <v>53</v>
      </c>
      <c r="D918" s="4" t="s">
        <v>46</v>
      </c>
      <c r="E918" s="4" t="s">
        <v>58</v>
      </c>
      <c r="F918" s="4"/>
      <c r="G918" s="11" t="s">
        <v>21</v>
      </c>
      <c r="H918" s="5">
        <v>95721.142000000007</v>
      </c>
      <c r="I918" s="5">
        <v>33502.399700000002</v>
      </c>
      <c r="J918" s="3" t="s">
        <v>22</v>
      </c>
      <c r="K918" s="3" t="s">
        <v>42</v>
      </c>
      <c r="L918" s="47">
        <f t="shared" si="29"/>
        <v>88234.064003500811</v>
      </c>
      <c r="M918" s="63">
        <f t="shared" si="28"/>
        <v>6.5289476535360005E-2</v>
      </c>
      <c r="N918" s="7">
        <v>39814</v>
      </c>
      <c r="O918" s="6" t="b">
        <v>1</v>
      </c>
      <c r="P918" s="6" t="b">
        <v>0</v>
      </c>
      <c r="Q918" s="6" t="s">
        <v>24</v>
      </c>
    </row>
    <row r="919" spans="1:17" x14ac:dyDescent="0.25">
      <c r="A919" s="3">
        <v>2012</v>
      </c>
      <c r="B919" s="3">
        <v>8</v>
      </c>
      <c r="C919" s="4" t="s">
        <v>53</v>
      </c>
      <c r="D919" s="4" t="s">
        <v>46</v>
      </c>
      <c r="E919" s="4" t="s">
        <v>61</v>
      </c>
      <c r="F919" s="4"/>
      <c r="G919" s="11" t="s">
        <v>21</v>
      </c>
      <c r="H919" s="5">
        <v>90709.440000000002</v>
      </c>
      <c r="I919" s="5">
        <v>31748.304</v>
      </c>
      <c r="J919" s="3" t="s">
        <v>22</v>
      </c>
      <c r="K919" s="3" t="s">
        <v>42</v>
      </c>
      <c r="L919" s="47">
        <f t="shared" si="29"/>
        <v>83614.365305855987</v>
      </c>
      <c r="M919" s="63">
        <f t="shared" si="28"/>
        <v>6.1871094835200008E-2</v>
      </c>
      <c r="N919" s="7">
        <v>40179</v>
      </c>
      <c r="O919" s="6" t="b">
        <v>1</v>
      </c>
      <c r="P919" s="6" t="b">
        <v>0</v>
      </c>
      <c r="Q919" s="6" t="s">
        <v>24</v>
      </c>
    </row>
    <row r="920" spans="1:17" x14ac:dyDescent="0.25">
      <c r="A920" s="3">
        <v>2012</v>
      </c>
      <c r="B920" s="3">
        <v>8</v>
      </c>
      <c r="C920" s="4" t="s">
        <v>53</v>
      </c>
      <c r="D920" s="4" t="s">
        <v>69</v>
      </c>
      <c r="E920" s="4" t="s">
        <v>70</v>
      </c>
      <c r="F920" s="4" t="s">
        <v>71</v>
      </c>
      <c r="G920" s="11" t="s">
        <v>21</v>
      </c>
      <c r="H920" s="5">
        <v>115761</v>
      </c>
      <c r="I920" s="5">
        <v>40511.5</v>
      </c>
      <c r="J920" s="3" t="s">
        <v>22</v>
      </c>
      <c r="K920" s="3" t="s">
        <v>23</v>
      </c>
      <c r="L920" s="47">
        <f t="shared" si="29"/>
        <v>106693.67913599999</v>
      </c>
      <c r="M920" s="63">
        <f t="shared" si="28"/>
        <v>7.894881120000001E-2</v>
      </c>
      <c r="N920" s="7">
        <v>40760</v>
      </c>
      <c r="O920" s="6" t="b">
        <v>0</v>
      </c>
      <c r="P920" s="6" t="b">
        <v>0</v>
      </c>
      <c r="Q920" s="6" t="s">
        <v>65</v>
      </c>
    </row>
    <row r="921" spans="1:17" x14ac:dyDescent="0.25">
      <c r="A921" s="3">
        <v>2012</v>
      </c>
      <c r="B921" s="3">
        <v>9</v>
      </c>
      <c r="C921" s="4" t="s">
        <v>54</v>
      </c>
      <c r="D921" s="4" t="s">
        <v>18</v>
      </c>
      <c r="E921" s="4" t="s">
        <v>19</v>
      </c>
      <c r="F921" s="4" t="s">
        <v>25</v>
      </c>
      <c r="G921" s="11" t="s">
        <v>21</v>
      </c>
      <c r="H921" s="5">
        <v>96859.482900000003</v>
      </c>
      <c r="I921" s="5">
        <v>36313.4</v>
      </c>
      <c r="J921" s="3" t="s">
        <v>22</v>
      </c>
      <c r="K921" s="3" t="s">
        <v>23</v>
      </c>
      <c r="L921" s="47">
        <f t="shared" si="29"/>
        <v>95637.29429759999</v>
      </c>
      <c r="M921" s="63">
        <f t="shared" si="28"/>
        <v>7.0767553920000018E-2</v>
      </c>
      <c r="N921" s="7">
        <v>35527</v>
      </c>
      <c r="O921" s="6" t="b">
        <v>1</v>
      </c>
      <c r="P921" s="6" t="b">
        <v>0</v>
      </c>
      <c r="Q921" s="6" t="s">
        <v>24</v>
      </c>
    </row>
    <row r="922" spans="1:17" x14ac:dyDescent="0.25">
      <c r="A922" s="3">
        <v>2012</v>
      </c>
      <c r="B922" s="3">
        <v>9</v>
      </c>
      <c r="C922" s="4" t="s">
        <v>54</v>
      </c>
      <c r="D922" s="4" t="s">
        <v>18</v>
      </c>
      <c r="E922" s="4" t="s">
        <v>19</v>
      </c>
      <c r="F922" s="4" t="s">
        <v>20</v>
      </c>
      <c r="G922" s="11" t="s">
        <v>21</v>
      </c>
      <c r="H922" s="5">
        <v>97052.331999999995</v>
      </c>
      <c r="I922" s="5">
        <v>36030.9</v>
      </c>
      <c r="J922" s="3" t="s">
        <v>22</v>
      </c>
      <c r="K922" s="3" t="s">
        <v>23</v>
      </c>
      <c r="L922" s="47">
        <f t="shared" si="29"/>
        <v>94893.284217599998</v>
      </c>
      <c r="M922" s="63">
        <f t="shared" si="28"/>
        <v>7.0217017920000013E-2</v>
      </c>
      <c r="N922" s="7">
        <v>35527</v>
      </c>
      <c r="O922" s="6" t="b">
        <v>1</v>
      </c>
      <c r="P922" s="6" t="b">
        <v>0</v>
      </c>
      <c r="Q922" s="6" t="s">
        <v>24</v>
      </c>
    </row>
    <row r="923" spans="1:17" x14ac:dyDescent="0.25">
      <c r="A923" s="3">
        <v>2012</v>
      </c>
      <c r="B923" s="3">
        <v>9</v>
      </c>
      <c r="C923" s="4" t="s">
        <v>54</v>
      </c>
      <c r="D923" s="4" t="s">
        <v>18</v>
      </c>
      <c r="E923" s="4" t="s">
        <v>41</v>
      </c>
      <c r="F923" s="4"/>
      <c r="G923" s="11" t="s">
        <v>21</v>
      </c>
      <c r="H923" s="5">
        <v>77508.899999999994</v>
      </c>
      <c r="I923" s="5">
        <v>32166.193499999998</v>
      </c>
      <c r="J923" s="3" t="s">
        <v>22</v>
      </c>
      <c r="K923" s="3" t="s">
        <v>42</v>
      </c>
      <c r="L923" s="47">
        <f t="shared" si="29"/>
        <v>84714.945837983993</v>
      </c>
      <c r="M923" s="63">
        <f t="shared" si="28"/>
        <v>6.2685477892800004E-2</v>
      </c>
      <c r="N923" s="7">
        <v>23377</v>
      </c>
      <c r="O923" s="6" t="b">
        <v>1</v>
      </c>
      <c r="P923" s="6" t="b">
        <v>0</v>
      </c>
      <c r="Q923" s="6" t="s">
        <v>24</v>
      </c>
    </row>
    <row r="924" spans="1:17" x14ac:dyDescent="0.25">
      <c r="A924" s="3">
        <v>2012</v>
      </c>
      <c r="B924" s="3">
        <v>9</v>
      </c>
      <c r="C924" s="4" t="s">
        <v>54</v>
      </c>
      <c r="D924" s="4" t="s">
        <v>18</v>
      </c>
      <c r="E924" s="4" t="s">
        <v>43</v>
      </c>
      <c r="F924" s="4"/>
      <c r="G924" s="11" t="s">
        <v>21</v>
      </c>
      <c r="H924" s="5">
        <v>133149.44399999999</v>
      </c>
      <c r="I924" s="5">
        <v>52860.329268000001</v>
      </c>
      <c r="J924" s="3" t="s">
        <v>22</v>
      </c>
      <c r="K924" s="3" t="s">
        <v>42</v>
      </c>
      <c r="L924" s="47">
        <f t="shared" si="29"/>
        <v>139216.34622127796</v>
      </c>
      <c r="M924" s="63">
        <f t="shared" si="28"/>
        <v>0.1030142096774784</v>
      </c>
      <c r="N924" s="7">
        <v>28126</v>
      </c>
      <c r="O924" s="6" t="b">
        <v>1</v>
      </c>
      <c r="P924" s="6" t="b">
        <v>0</v>
      </c>
      <c r="Q924" s="6" t="s">
        <v>24</v>
      </c>
    </row>
    <row r="925" spans="1:17" x14ac:dyDescent="0.25">
      <c r="A925" s="3">
        <v>2012</v>
      </c>
      <c r="B925" s="3">
        <v>9</v>
      </c>
      <c r="C925" s="4" t="s">
        <v>54</v>
      </c>
      <c r="D925" s="4" t="s">
        <v>73</v>
      </c>
      <c r="E925" s="4" t="s">
        <v>74</v>
      </c>
      <c r="F925" s="4"/>
      <c r="G925" s="11" t="s">
        <v>21</v>
      </c>
      <c r="H925" s="5">
        <v>235353.58470000001</v>
      </c>
      <c r="I925" s="5">
        <v>82844.461814399998</v>
      </c>
      <c r="J925" s="3" t="s">
        <v>22</v>
      </c>
      <c r="K925" s="3" t="s">
        <v>42</v>
      </c>
      <c r="L925" s="47">
        <f t="shared" si="29"/>
        <v>218184.47667995995</v>
      </c>
      <c r="M925" s="63">
        <f t="shared" si="28"/>
        <v>0.16144728718390275</v>
      </c>
      <c r="N925" s="7">
        <v>41136</v>
      </c>
      <c r="O925" s="6" t="b">
        <v>0</v>
      </c>
      <c r="P925" s="6" t="b">
        <v>0</v>
      </c>
      <c r="Q925" s="6" t="s">
        <v>65</v>
      </c>
    </row>
    <row r="926" spans="1:17" x14ac:dyDescent="0.25">
      <c r="A926" s="3">
        <v>2012</v>
      </c>
      <c r="B926" s="3">
        <v>9</v>
      </c>
      <c r="C926" s="4" t="s">
        <v>54</v>
      </c>
      <c r="D926" s="4" t="s">
        <v>29</v>
      </c>
      <c r="E926" s="4" t="s">
        <v>30</v>
      </c>
      <c r="F926" s="4" t="s">
        <v>33</v>
      </c>
      <c r="G926" s="11" t="s">
        <v>21</v>
      </c>
      <c r="H926" s="5">
        <v>105026</v>
      </c>
      <c r="I926" s="5">
        <v>42623.4</v>
      </c>
      <c r="J926" s="3" t="s">
        <v>22</v>
      </c>
      <c r="K926" s="3" t="s">
        <v>23</v>
      </c>
      <c r="L926" s="47">
        <f t="shared" si="29"/>
        <v>112255.71413759999</v>
      </c>
      <c r="M926" s="63">
        <f t="shared" si="28"/>
        <v>8.3064481920000002E-2</v>
      </c>
      <c r="N926" s="7">
        <v>35885</v>
      </c>
      <c r="O926" s="6" t="b">
        <v>1</v>
      </c>
      <c r="P926" s="6" t="b">
        <v>0</v>
      </c>
      <c r="Q926" s="6" t="s">
        <v>24</v>
      </c>
    </row>
    <row r="927" spans="1:17" x14ac:dyDescent="0.25">
      <c r="A927" s="3">
        <v>2012</v>
      </c>
      <c r="B927" s="3">
        <v>9</v>
      </c>
      <c r="C927" s="4" t="s">
        <v>54</v>
      </c>
      <c r="D927" s="4" t="s">
        <v>29</v>
      </c>
      <c r="E927" s="4" t="s">
        <v>30</v>
      </c>
      <c r="F927" s="4" t="s">
        <v>31</v>
      </c>
      <c r="G927" s="11" t="s">
        <v>21</v>
      </c>
      <c r="H927" s="5">
        <v>106197</v>
      </c>
      <c r="I927" s="5">
        <v>41341.5</v>
      </c>
      <c r="J927" s="3" t="s">
        <v>22</v>
      </c>
      <c r="K927" s="3" t="s">
        <v>23</v>
      </c>
      <c r="L927" s="47">
        <f t="shared" si="29"/>
        <v>108879.62025600001</v>
      </c>
      <c r="M927" s="63">
        <f t="shared" si="28"/>
        <v>8.0566315200000016E-2</v>
      </c>
      <c r="N927" s="7">
        <v>35885</v>
      </c>
      <c r="O927" s="6" t="b">
        <v>1</v>
      </c>
      <c r="P927" s="6" t="b">
        <v>0</v>
      </c>
      <c r="Q927" s="6" t="s">
        <v>24</v>
      </c>
    </row>
    <row r="928" spans="1:17" x14ac:dyDescent="0.25">
      <c r="A928" s="3">
        <v>2012</v>
      </c>
      <c r="B928" s="3">
        <v>9</v>
      </c>
      <c r="C928" s="4" t="s">
        <v>54</v>
      </c>
      <c r="D928" s="4" t="s">
        <v>29</v>
      </c>
      <c r="E928" s="4" t="s">
        <v>34</v>
      </c>
      <c r="F928" s="4" t="s">
        <v>36</v>
      </c>
      <c r="G928" s="11" t="s">
        <v>21</v>
      </c>
      <c r="H928" s="5">
        <v>49372.58</v>
      </c>
      <c r="I928" s="5">
        <v>23552.799999999999</v>
      </c>
      <c r="J928" s="3" t="s">
        <v>22</v>
      </c>
      <c r="K928" s="3" t="s">
        <v>23</v>
      </c>
      <c r="L928" s="47">
        <f t="shared" si="29"/>
        <v>62030.16145919999</v>
      </c>
      <c r="M928" s="63">
        <f t="shared" si="28"/>
        <v>4.5899696640000001E-2</v>
      </c>
      <c r="N928" s="7">
        <v>33970</v>
      </c>
      <c r="O928" s="6" t="b">
        <v>1</v>
      </c>
      <c r="P928" s="6" t="b">
        <v>0</v>
      </c>
      <c r="Q928" s="6" t="s">
        <v>24</v>
      </c>
    </row>
    <row r="929" spans="1:17" x14ac:dyDescent="0.25">
      <c r="A929" s="3">
        <v>2012</v>
      </c>
      <c r="B929" s="3">
        <v>9</v>
      </c>
      <c r="C929" s="4" t="s">
        <v>54</v>
      </c>
      <c r="D929" s="4" t="s">
        <v>29</v>
      </c>
      <c r="E929" s="4" t="s">
        <v>34</v>
      </c>
      <c r="F929" s="4" t="s">
        <v>39</v>
      </c>
      <c r="G929" s="11" t="s">
        <v>21</v>
      </c>
      <c r="H929" s="5">
        <v>87623.115000000005</v>
      </c>
      <c r="I929" s="5">
        <v>36989.4</v>
      </c>
      <c r="J929" s="3" t="s">
        <v>22</v>
      </c>
      <c r="K929" s="3" t="s">
        <v>23</v>
      </c>
      <c r="L929" s="47">
        <f t="shared" si="29"/>
        <v>97417.651161600006</v>
      </c>
      <c r="M929" s="63">
        <f t="shared" si="28"/>
        <v>7.2084942720000017E-2</v>
      </c>
      <c r="N929" s="7">
        <v>33970</v>
      </c>
      <c r="O929" s="6" t="b">
        <v>1</v>
      </c>
      <c r="P929" s="6" t="b">
        <v>0</v>
      </c>
      <c r="Q929" s="6" t="s">
        <v>24</v>
      </c>
    </row>
    <row r="930" spans="1:17" x14ac:dyDescent="0.25">
      <c r="A930" s="3">
        <v>2012</v>
      </c>
      <c r="B930" s="3">
        <v>9</v>
      </c>
      <c r="C930" s="4" t="s">
        <v>54</v>
      </c>
      <c r="D930" s="4" t="s">
        <v>29</v>
      </c>
      <c r="E930" s="4" t="s">
        <v>34</v>
      </c>
      <c r="F930" s="4" t="s">
        <v>35</v>
      </c>
      <c r="G930" s="11" t="s">
        <v>21</v>
      </c>
      <c r="H930" s="5">
        <v>57204.23</v>
      </c>
      <c r="I930" s="5">
        <v>26073.5</v>
      </c>
      <c r="J930" s="3" t="s">
        <v>22</v>
      </c>
      <c r="K930" s="3" t="s">
        <v>23</v>
      </c>
      <c r="L930" s="47">
        <f t="shared" si="29"/>
        <v>68668.838304000004</v>
      </c>
      <c r="M930" s="63">
        <f t="shared" si="28"/>
        <v>5.0812036800000009E-2</v>
      </c>
      <c r="N930" s="7">
        <v>33970</v>
      </c>
      <c r="O930" s="6" t="b">
        <v>1</v>
      </c>
      <c r="P930" s="6" t="b">
        <v>0</v>
      </c>
      <c r="Q930" s="6" t="s">
        <v>24</v>
      </c>
    </row>
    <row r="931" spans="1:17" x14ac:dyDescent="0.25">
      <c r="A931" s="3">
        <v>2012</v>
      </c>
      <c r="B931" s="3">
        <v>9</v>
      </c>
      <c r="C931" s="4" t="s">
        <v>54</v>
      </c>
      <c r="D931" s="4" t="s">
        <v>59</v>
      </c>
      <c r="E931" s="4" t="s">
        <v>60</v>
      </c>
      <c r="F931" s="4"/>
      <c r="G931" s="11" t="s">
        <v>21</v>
      </c>
      <c r="H931" s="5">
        <v>178318.08919999999</v>
      </c>
      <c r="I931" s="5">
        <v>67760.87389599999</v>
      </c>
      <c r="J931" s="3" t="s">
        <v>22</v>
      </c>
      <c r="K931" s="3" t="s">
        <v>42</v>
      </c>
      <c r="L931" s="47">
        <f t="shared" si="29"/>
        <v>178459.37418843491</v>
      </c>
      <c r="M931" s="63">
        <f t="shared" si="28"/>
        <v>0.13205239104852481</v>
      </c>
      <c r="N931" s="7">
        <v>40220</v>
      </c>
      <c r="O931" s="6" t="b">
        <v>1</v>
      </c>
      <c r="P931" s="6" t="b">
        <v>0</v>
      </c>
      <c r="Q931" s="6" t="s">
        <v>24</v>
      </c>
    </row>
    <row r="932" spans="1:17" x14ac:dyDescent="0.25">
      <c r="A932" s="3">
        <v>2012</v>
      </c>
      <c r="B932" s="3">
        <v>9</v>
      </c>
      <c r="C932" s="4" t="s">
        <v>54</v>
      </c>
      <c r="D932" s="4" t="s">
        <v>44</v>
      </c>
      <c r="E932" s="4" t="s">
        <v>45</v>
      </c>
      <c r="F932" s="4"/>
      <c r="G932" s="11" t="s">
        <v>21</v>
      </c>
      <c r="H932" s="5">
        <v>82171.039999999994</v>
      </c>
      <c r="I932" s="5">
        <v>31224.995199999998</v>
      </c>
      <c r="J932" s="3" t="s">
        <v>22</v>
      </c>
      <c r="K932" s="3" t="s">
        <v>42</v>
      </c>
      <c r="L932" s="47">
        <f t="shared" si="29"/>
        <v>82236.145758412793</v>
      </c>
      <c r="M932" s="63">
        <f t="shared" si="28"/>
        <v>6.085127064576E-2</v>
      </c>
      <c r="N932" s="7">
        <v>25569</v>
      </c>
      <c r="O932" s="6" t="b">
        <v>1</v>
      </c>
      <c r="P932" s="6" t="b">
        <v>0</v>
      </c>
      <c r="Q932" s="6" t="s">
        <v>24</v>
      </c>
    </row>
    <row r="933" spans="1:17" x14ac:dyDescent="0.25">
      <c r="A933" s="3">
        <v>2012</v>
      </c>
      <c r="B933" s="3">
        <v>9</v>
      </c>
      <c r="C933" s="4" t="s">
        <v>54</v>
      </c>
      <c r="D933" s="4" t="s">
        <v>44</v>
      </c>
      <c r="E933" s="4" t="s">
        <v>75</v>
      </c>
      <c r="F933" s="4"/>
      <c r="G933" s="11" t="s">
        <v>21</v>
      </c>
      <c r="H933" s="5">
        <v>40518.229942857142</v>
      </c>
      <c r="I933" s="5">
        <v>14181.38048</v>
      </c>
      <c r="J933" s="3" t="s">
        <v>22</v>
      </c>
      <c r="K933" s="3" t="s">
        <v>42</v>
      </c>
      <c r="L933" s="47">
        <f t="shared" si="29"/>
        <v>37348.991240478717</v>
      </c>
      <c r="M933" s="63">
        <f t="shared" si="28"/>
        <v>2.7636674279424005E-2</v>
      </c>
      <c r="N933" s="7">
        <v>41210</v>
      </c>
      <c r="O933" s="6" t="b">
        <v>0</v>
      </c>
      <c r="P933" s="6" t="b">
        <v>0</v>
      </c>
      <c r="Q933" s="6" t="s">
        <v>65</v>
      </c>
    </row>
    <row r="934" spans="1:17" x14ac:dyDescent="0.25">
      <c r="A934" s="3">
        <v>2012</v>
      </c>
      <c r="B934" s="3">
        <v>9</v>
      </c>
      <c r="C934" s="4" t="s">
        <v>54</v>
      </c>
      <c r="D934" s="4" t="s">
        <v>46</v>
      </c>
      <c r="E934" s="4" t="s">
        <v>47</v>
      </c>
      <c r="F934" s="4"/>
      <c r="G934" s="11" t="s">
        <v>21</v>
      </c>
      <c r="H934" s="5">
        <v>71717.631819999995</v>
      </c>
      <c r="I934" s="5">
        <v>25818.347455199997</v>
      </c>
      <c r="J934" s="3" t="s">
        <v>22</v>
      </c>
      <c r="K934" s="3" t="s">
        <v>42</v>
      </c>
      <c r="L934" s="47">
        <f t="shared" si="29"/>
        <v>67996.85223225184</v>
      </c>
      <c r="M934" s="63">
        <f t="shared" si="28"/>
        <v>5.0314795520693754E-2</v>
      </c>
      <c r="N934" s="7">
        <v>34700</v>
      </c>
      <c r="O934" s="6" t="b">
        <v>1</v>
      </c>
      <c r="P934" s="6" t="b">
        <v>0</v>
      </c>
      <c r="Q934" s="6" t="s">
        <v>24</v>
      </c>
    </row>
    <row r="935" spans="1:17" x14ac:dyDescent="0.25">
      <c r="A935" s="3">
        <v>2012</v>
      </c>
      <c r="B935" s="3">
        <v>9</v>
      </c>
      <c r="C935" s="4" t="s">
        <v>54</v>
      </c>
      <c r="D935" s="4" t="s">
        <v>46</v>
      </c>
      <c r="E935" s="4" t="s">
        <v>48</v>
      </c>
      <c r="F935" s="4"/>
      <c r="G935" s="11" t="s">
        <v>21</v>
      </c>
      <c r="H935" s="5">
        <v>96550.248200000002</v>
      </c>
      <c r="I935" s="5">
        <v>34758.089352000003</v>
      </c>
      <c r="J935" s="3" t="s">
        <v>22</v>
      </c>
      <c r="K935" s="3" t="s">
        <v>42</v>
      </c>
      <c r="L935" s="47">
        <f t="shared" si="29"/>
        <v>91541.128635145724</v>
      </c>
      <c r="M935" s="63">
        <f t="shared" si="28"/>
        <v>6.7736564529177617E-2</v>
      </c>
      <c r="N935" s="7">
        <v>35065</v>
      </c>
      <c r="O935" s="6" t="b">
        <v>1</v>
      </c>
      <c r="P935" s="6" t="b">
        <v>0</v>
      </c>
      <c r="Q935" s="6" t="s">
        <v>24</v>
      </c>
    </row>
    <row r="936" spans="1:17" x14ac:dyDescent="0.25">
      <c r="A936" s="3">
        <v>2012</v>
      </c>
      <c r="B936" s="3">
        <v>9</v>
      </c>
      <c r="C936" s="4" t="s">
        <v>54</v>
      </c>
      <c r="D936" s="4" t="s">
        <v>46</v>
      </c>
      <c r="E936" s="4" t="s">
        <v>58</v>
      </c>
      <c r="F936" s="4"/>
      <c r="G936" s="11" t="s">
        <v>21</v>
      </c>
      <c r="H936" s="5">
        <v>75263.782000000007</v>
      </c>
      <c r="I936" s="5">
        <v>26342.323700000001</v>
      </c>
      <c r="J936" s="3" t="s">
        <v>22</v>
      </c>
      <c r="K936" s="3" t="s">
        <v>42</v>
      </c>
      <c r="L936" s="47">
        <f t="shared" si="29"/>
        <v>69376.829605036794</v>
      </c>
      <c r="M936" s="63">
        <f t="shared" si="28"/>
        <v>5.133592042656001E-2</v>
      </c>
      <c r="N936" s="7">
        <v>39814</v>
      </c>
      <c r="O936" s="6" t="b">
        <v>1</v>
      </c>
      <c r="P936" s="6" t="b">
        <v>0</v>
      </c>
      <c r="Q936" s="6" t="s">
        <v>24</v>
      </c>
    </row>
    <row r="937" spans="1:17" x14ac:dyDescent="0.25">
      <c r="A937" s="3">
        <v>2012</v>
      </c>
      <c r="B937" s="3">
        <v>9</v>
      </c>
      <c r="C937" s="4" t="s">
        <v>54</v>
      </c>
      <c r="D937" s="4" t="s">
        <v>46</v>
      </c>
      <c r="E937" s="4" t="s">
        <v>61</v>
      </c>
      <c r="F937" s="4"/>
      <c r="G937" s="11" t="s">
        <v>21</v>
      </c>
      <c r="H937" s="5">
        <v>96515.115000000005</v>
      </c>
      <c r="I937" s="5">
        <v>33780.290249999998</v>
      </c>
      <c r="J937" s="3" t="s">
        <v>22</v>
      </c>
      <c r="K937" s="3" t="s">
        <v>42</v>
      </c>
      <c r="L937" s="47">
        <f t="shared" si="29"/>
        <v>88965.934340975989</v>
      </c>
      <c r="M937" s="63">
        <f t="shared" si="28"/>
        <v>6.5831029639199998E-2</v>
      </c>
      <c r="N937" s="7">
        <v>40179</v>
      </c>
      <c r="O937" s="6" t="b">
        <v>1</v>
      </c>
      <c r="P937" s="6" t="b">
        <v>0</v>
      </c>
      <c r="Q937" s="6" t="s">
        <v>24</v>
      </c>
    </row>
    <row r="938" spans="1:17" x14ac:dyDescent="0.25">
      <c r="A938" s="3">
        <v>2012</v>
      </c>
      <c r="B938" s="3">
        <v>9</v>
      </c>
      <c r="C938" s="4" t="s">
        <v>54</v>
      </c>
      <c r="D938" s="4" t="s">
        <v>69</v>
      </c>
      <c r="E938" s="4" t="s">
        <v>70</v>
      </c>
      <c r="F938" s="4" t="s">
        <v>71</v>
      </c>
      <c r="G938" s="11" t="s">
        <v>21</v>
      </c>
      <c r="H938" s="5">
        <v>68723</v>
      </c>
      <c r="I938" s="5">
        <v>24021.7</v>
      </c>
      <c r="J938" s="3" t="s">
        <v>22</v>
      </c>
      <c r="K938" s="3" t="s">
        <v>23</v>
      </c>
      <c r="L938" s="47">
        <f t="shared" si="29"/>
        <v>63265.086508799999</v>
      </c>
      <c r="M938" s="63">
        <f t="shared" si="28"/>
        <v>4.681348896000001E-2</v>
      </c>
      <c r="N938" s="7">
        <v>40760</v>
      </c>
      <c r="O938" s="6" t="b">
        <v>0</v>
      </c>
      <c r="P938" s="6" t="b">
        <v>0</v>
      </c>
      <c r="Q938" s="6" t="s">
        <v>65</v>
      </c>
    </row>
    <row r="939" spans="1:17" x14ac:dyDescent="0.25">
      <c r="A939" s="3">
        <v>2012</v>
      </c>
      <c r="B939" s="3">
        <v>10</v>
      </c>
      <c r="C939" s="4" t="s">
        <v>55</v>
      </c>
      <c r="D939" s="4" t="s">
        <v>18</v>
      </c>
      <c r="E939" s="4" t="s">
        <v>19</v>
      </c>
      <c r="F939" s="4" t="s">
        <v>25</v>
      </c>
      <c r="G939" s="11" t="s">
        <v>21</v>
      </c>
      <c r="H939" s="5">
        <v>73301.135500000004</v>
      </c>
      <c r="I939" s="5">
        <v>27475.3</v>
      </c>
      <c r="J939" s="3" t="s">
        <v>22</v>
      </c>
      <c r="K939" s="3" t="s">
        <v>23</v>
      </c>
      <c r="L939" s="47">
        <f t="shared" si="29"/>
        <v>72360.708499199987</v>
      </c>
      <c r="M939" s="63">
        <f t="shared" si="28"/>
        <v>5.3543864640000001E-2</v>
      </c>
      <c r="N939" s="7">
        <v>35527</v>
      </c>
      <c r="O939" s="6" t="b">
        <v>1</v>
      </c>
      <c r="P939" s="6" t="b">
        <v>0</v>
      </c>
      <c r="Q939" s="6" t="s">
        <v>24</v>
      </c>
    </row>
    <row r="940" spans="1:17" x14ac:dyDescent="0.25">
      <c r="A940" s="3">
        <v>2012</v>
      </c>
      <c r="B940" s="3">
        <v>10</v>
      </c>
      <c r="C940" s="4" t="s">
        <v>55</v>
      </c>
      <c r="D940" s="4" t="s">
        <v>18</v>
      </c>
      <c r="E940" s="4" t="s">
        <v>19</v>
      </c>
      <c r="F940" s="4" t="s">
        <v>20</v>
      </c>
      <c r="G940" s="11" t="s">
        <v>21</v>
      </c>
      <c r="H940" s="5">
        <v>100827.07859999999</v>
      </c>
      <c r="I940" s="5">
        <v>37426</v>
      </c>
      <c r="J940" s="3" t="s">
        <v>22</v>
      </c>
      <c r="K940" s="3" t="s">
        <v>23</v>
      </c>
      <c r="L940" s="47">
        <f t="shared" si="29"/>
        <v>98567.508863999989</v>
      </c>
      <c r="M940" s="63">
        <f t="shared" si="28"/>
        <v>7.2935788800000012E-2</v>
      </c>
      <c r="N940" s="7">
        <v>35527</v>
      </c>
      <c r="O940" s="6" t="b">
        <v>1</v>
      </c>
      <c r="P940" s="6" t="b">
        <v>0</v>
      </c>
      <c r="Q940" s="6" t="s">
        <v>24</v>
      </c>
    </row>
    <row r="941" spans="1:17" x14ac:dyDescent="0.25">
      <c r="A941" s="3">
        <v>2012</v>
      </c>
      <c r="B941" s="3">
        <v>10</v>
      </c>
      <c r="C941" s="4" t="s">
        <v>55</v>
      </c>
      <c r="D941" s="4" t="s">
        <v>18</v>
      </c>
      <c r="E941" s="4" t="s">
        <v>41</v>
      </c>
      <c r="F941" s="4"/>
      <c r="G941" s="11" t="s">
        <v>21</v>
      </c>
      <c r="H941" s="5">
        <v>77916.194999999992</v>
      </c>
      <c r="I941" s="5">
        <v>32335.220924999994</v>
      </c>
      <c r="J941" s="3" t="s">
        <v>22</v>
      </c>
      <c r="K941" s="3" t="s">
        <v>42</v>
      </c>
      <c r="L941" s="47">
        <f t="shared" si="29"/>
        <v>85160.107282219178</v>
      </c>
      <c r="M941" s="63">
        <f t="shared" si="28"/>
        <v>6.301487853863999E-2</v>
      </c>
      <c r="N941" s="7">
        <v>23377</v>
      </c>
      <c r="O941" s="6" t="b">
        <v>1</v>
      </c>
      <c r="P941" s="6" t="b">
        <v>0</v>
      </c>
      <c r="Q941" s="6" t="s">
        <v>24</v>
      </c>
    </row>
    <row r="942" spans="1:17" x14ac:dyDescent="0.25">
      <c r="A942" s="3">
        <v>2012</v>
      </c>
      <c r="B942" s="3">
        <v>10</v>
      </c>
      <c r="C942" s="4" t="s">
        <v>55</v>
      </c>
      <c r="D942" s="4" t="s">
        <v>18</v>
      </c>
      <c r="E942" s="4" t="s">
        <v>43</v>
      </c>
      <c r="F942" s="4"/>
      <c r="G942" s="11" t="s">
        <v>21</v>
      </c>
      <c r="H942" s="5">
        <v>117030.59999999999</v>
      </c>
      <c r="I942" s="5">
        <v>46461.148199999996</v>
      </c>
      <c r="J942" s="3" t="s">
        <v>22</v>
      </c>
      <c r="K942" s="3" t="s">
        <v>42</v>
      </c>
      <c r="L942" s="47">
        <f t="shared" si="29"/>
        <v>122363.05341300477</v>
      </c>
      <c r="M942" s="63">
        <f t="shared" si="28"/>
        <v>9.0543485612159996E-2</v>
      </c>
      <c r="N942" s="7">
        <v>28126</v>
      </c>
      <c r="O942" s="6" t="b">
        <v>1</v>
      </c>
      <c r="P942" s="6" t="b">
        <v>0</v>
      </c>
      <c r="Q942" s="6" t="s">
        <v>24</v>
      </c>
    </row>
    <row r="943" spans="1:17" x14ac:dyDescent="0.25">
      <c r="A943" s="3">
        <v>2012</v>
      </c>
      <c r="B943" s="3">
        <v>10</v>
      </c>
      <c r="C943" s="4" t="s">
        <v>55</v>
      </c>
      <c r="D943" s="4" t="s">
        <v>73</v>
      </c>
      <c r="E943" s="4" t="s">
        <v>74</v>
      </c>
      <c r="F943" s="4"/>
      <c r="G943" s="11" t="s">
        <v>21</v>
      </c>
      <c r="H943" s="5">
        <v>205794.47070000001</v>
      </c>
      <c r="I943" s="5">
        <v>72439.653686399994</v>
      </c>
      <c r="J943" s="3" t="s">
        <v>22</v>
      </c>
      <c r="K943" s="3" t="s">
        <v>42</v>
      </c>
      <c r="L943" s="47">
        <f t="shared" si="29"/>
        <v>190781.70808633894</v>
      </c>
      <c r="M943" s="63">
        <f t="shared" si="28"/>
        <v>0.14117039710405632</v>
      </c>
      <c r="N943" s="7">
        <v>41136</v>
      </c>
      <c r="O943" s="6" t="b">
        <v>0</v>
      </c>
      <c r="P943" s="6" t="b">
        <v>0</v>
      </c>
      <c r="Q943" s="6" t="s">
        <v>65</v>
      </c>
    </row>
    <row r="944" spans="1:17" x14ac:dyDescent="0.25">
      <c r="A944" s="3">
        <v>2012</v>
      </c>
      <c r="B944" s="3">
        <v>10</v>
      </c>
      <c r="C944" s="4" t="s">
        <v>55</v>
      </c>
      <c r="D944" s="4" t="s">
        <v>29</v>
      </c>
      <c r="E944" s="4" t="s">
        <v>30</v>
      </c>
      <c r="F944" s="4" t="s">
        <v>33</v>
      </c>
      <c r="G944" s="11" t="s">
        <v>21</v>
      </c>
      <c r="H944" s="5">
        <v>110415</v>
      </c>
      <c r="I944" s="5">
        <v>44820</v>
      </c>
      <c r="J944" s="3" t="s">
        <v>22</v>
      </c>
      <c r="K944" s="3" t="s">
        <v>23</v>
      </c>
      <c r="L944" s="47">
        <f t="shared" si="29"/>
        <v>118040.82047999999</v>
      </c>
      <c r="M944" s="63">
        <f t="shared" si="28"/>
        <v>8.7345216000000003E-2</v>
      </c>
      <c r="N944" s="7">
        <v>35885</v>
      </c>
      <c r="O944" s="6" t="b">
        <v>1</v>
      </c>
      <c r="P944" s="6" t="b">
        <v>0</v>
      </c>
      <c r="Q944" s="6" t="s">
        <v>24</v>
      </c>
    </row>
    <row r="945" spans="1:17" x14ac:dyDescent="0.25">
      <c r="A945" s="3">
        <v>2012</v>
      </c>
      <c r="B945" s="3">
        <v>10</v>
      </c>
      <c r="C945" s="4" t="s">
        <v>55</v>
      </c>
      <c r="D945" s="4" t="s">
        <v>29</v>
      </c>
      <c r="E945" s="4" t="s">
        <v>30</v>
      </c>
      <c r="F945" s="4" t="s">
        <v>31</v>
      </c>
      <c r="G945" s="11" t="s">
        <v>21</v>
      </c>
      <c r="H945" s="5">
        <v>93904</v>
      </c>
      <c r="I945" s="5">
        <v>36542.199999999997</v>
      </c>
      <c r="J945" s="3" t="s">
        <v>22</v>
      </c>
      <c r="K945" s="3" t="s">
        <v>23</v>
      </c>
      <c r="L945" s="47">
        <f t="shared" si="29"/>
        <v>96239.876620799987</v>
      </c>
      <c r="M945" s="63">
        <f t="shared" si="28"/>
        <v>7.1213439360000005E-2</v>
      </c>
      <c r="N945" s="7">
        <v>35885</v>
      </c>
      <c r="O945" s="6" t="b">
        <v>1</v>
      </c>
      <c r="P945" s="6" t="b">
        <v>0</v>
      </c>
      <c r="Q945" s="6" t="s">
        <v>24</v>
      </c>
    </row>
    <row r="946" spans="1:17" x14ac:dyDescent="0.25">
      <c r="A946" s="3">
        <v>2012</v>
      </c>
      <c r="B946" s="3">
        <v>10</v>
      </c>
      <c r="C946" s="4" t="s">
        <v>55</v>
      </c>
      <c r="D946" s="4" t="s">
        <v>29</v>
      </c>
      <c r="E946" s="4" t="s">
        <v>34</v>
      </c>
      <c r="F946" s="4" t="s">
        <v>37</v>
      </c>
      <c r="G946" s="11" t="s">
        <v>21</v>
      </c>
      <c r="H946" s="5">
        <v>69864.345000000001</v>
      </c>
      <c r="I946" s="5">
        <v>28534.7</v>
      </c>
      <c r="J946" s="3" t="s">
        <v>22</v>
      </c>
      <c r="K946" s="3" t="s">
        <v>23</v>
      </c>
      <c r="L946" s="47">
        <f t="shared" si="29"/>
        <v>75150.812140800001</v>
      </c>
      <c r="M946" s="63">
        <f t="shared" si="28"/>
        <v>5.5608423360000013E-2</v>
      </c>
      <c r="N946" s="7">
        <v>33970</v>
      </c>
      <c r="O946" s="6" t="b">
        <v>1</v>
      </c>
      <c r="P946" s="6" t="b">
        <v>0</v>
      </c>
      <c r="Q946" s="6" t="s">
        <v>24</v>
      </c>
    </row>
    <row r="947" spans="1:17" x14ac:dyDescent="0.25">
      <c r="A947" s="3">
        <v>2012</v>
      </c>
      <c r="B947" s="3">
        <v>10</v>
      </c>
      <c r="C947" s="4" t="s">
        <v>55</v>
      </c>
      <c r="D947" s="4" t="s">
        <v>29</v>
      </c>
      <c r="E947" s="4" t="s">
        <v>34</v>
      </c>
      <c r="F947" s="4" t="s">
        <v>39</v>
      </c>
      <c r="G947" s="11" t="s">
        <v>21</v>
      </c>
      <c r="H947" s="5">
        <v>91096.365000000005</v>
      </c>
      <c r="I947" s="5">
        <v>38453.300000000003</v>
      </c>
      <c r="J947" s="3" t="s">
        <v>22</v>
      </c>
      <c r="K947" s="3" t="s">
        <v>23</v>
      </c>
      <c r="L947" s="47">
        <f t="shared" si="29"/>
        <v>101273.0718912</v>
      </c>
      <c r="M947" s="63">
        <f t="shared" si="28"/>
        <v>7.4937791040000007E-2</v>
      </c>
      <c r="N947" s="7">
        <v>33970</v>
      </c>
      <c r="O947" s="6" t="b">
        <v>1</v>
      </c>
      <c r="P947" s="6" t="b">
        <v>0</v>
      </c>
      <c r="Q947" s="6" t="s">
        <v>24</v>
      </c>
    </row>
    <row r="948" spans="1:17" x14ac:dyDescent="0.25">
      <c r="A948" s="3">
        <v>2012</v>
      </c>
      <c r="B948" s="3">
        <v>10</v>
      </c>
      <c r="C948" s="4" t="s">
        <v>55</v>
      </c>
      <c r="D948" s="4" t="s">
        <v>29</v>
      </c>
      <c r="E948" s="4" t="s">
        <v>34</v>
      </c>
      <c r="F948" s="4" t="s">
        <v>36</v>
      </c>
      <c r="G948" s="11" t="s">
        <v>21</v>
      </c>
      <c r="H948" s="5">
        <v>49215.32</v>
      </c>
      <c r="I948" s="5">
        <v>23478.5</v>
      </c>
      <c r="J948" s="3" t="s">
        <v>22</v>
      </c>
      <c r="K948" s="3" t="s">
        <v>23</v>
      </c>
      <c r="L948" s="47">
        <f t="shared" si="29"/>
        <v>61834.480223999992</v>
      </c>
      <c r="M948" s="63">
        <f t="shared" si="28"/>
        <v>4.5754900800000005E-2</v>
      </c>
      <c r="N948" s="7">
        <v>33970</v>
      </c>
      <c r="O948" s="6" t="b">
        <v>1</v>
      </c>
      <c r="P948" s="6" t="b">
        <v>0</v>
      </c>
      <c r="Q948" s="6" t="s">
        <v>24</v>
      </c>
    </row>
    <row r="949" spans="1:17" x14ac:dyDescent="0.25">
      <c r="A949" s="3">
        <v>2012</v>
      </c>
      <c r="B949" s="3">
        <v>10</v>
      </c>
      <c r="C949" s="4" t="s">
        <v>55</v>
      </c>
      <c r="D949" s="4" t="s">
        <v>29</v>
      </c>
      <c r="E949" s="4" t="s">
        <v>34</v>
      </c>
      <c r="F949" s="4" t="s">
        <v>35</v>
      </c>
      <c r="G949" s="11" t="s">
        <v>21</v>
      </c>
      <c r="H949" s="5">
        <v>56368.75</v>
      </c>
      <c r="I949" s="5">
        <v>25695.8</v>
      </c>
      <c r="J949" s="3" t="s">
        <v>22</v>
      </c>
      <c r="K949" s="3" t="s">
        <v>23</v>
      </c>
      <c r="L949" s="47">
        <f t="shared" si="29"/>
        <v>67674.103411200005</v>
      </c>
      <c r="M949" s="63">
        <f t="shared" si="28"/>
        <v>5.0075975040000012E-2</v>
      </c>
      <c r="N949" s="7">
        <v>33970</v>
      </c>
      <c r="O949" s="6" t="b">
        <v>1</v>
      </c>
      <c r="P949" s="6" t="b">
        <v>0</v>
      </c>
      <c r="Q949" s="6" t="s">
        <v>24</v>
      </c>
    </row>
    <row r="950" spans="1:17" x14ac:dyDescent="0.25">
      <c r="A950" s="3">
        <v>2012</v>
      </c>
      <c r="B950" s="3">
        <v>10</v>
      </c>
      <c r="C950" s="4" t="s">
        <v>55</v>
      </c>
      <c r="D950" s="4" t="s">
        <v>59</v>
      </c>
      <c r="E950" s="4" t="s">
        <v>60</v>
      </c>
      <c r="F950" s="4"/>
      <c r="G950" s="11" t="s">
        <v>21</v>
      </c>
      <c r="H950" s="5">
        <v>186273.83059999999</v>
      </c>
      <c r="I950" s="5">
        <v>70784.055628000002</v>
      </c>
      <c r="J950" s="3" t="s">
        <v>22</v>
      </c>
      <c r="K950" s="3" t="s">
        <v>42</v>
      </c>
      <c r="L950" s="47">
        <f t="shared" si="29"/>
        <v>186421.419081461</v>
      </c>
      <c r="M950" s="63">
        <f t="shared" si="28"/>
        <v>0.13794396760784641</v>
      </c>
      <c r="N950" s="7">
        <v>40220</v>
      </c>
      <c r="O950" s="6" t="b">
        <v>1</v>
      </c>
      <c r="P950" s="6" t="b">
        <v>0</v>
      </c>
      <c r="Q950" s="6" t="s">
        <v>24</v>
      </c>
    </row>
    <row r="951" spans="1:17" x14ac:dyDescent="0.25">
      <c r="A951" s="3">
        <v>2012</v>
      </c>
      <c r="B951" s="3">
        <v>10</v>
      </c>
      <c r="C951" s="4" t="s">
        <v>55</v>
      </c>
      <c r="D951" s="4" t="s">
        <v>44</v>
      </c>
      <c r="E951" s="4" t="s">
        <v>45</v>
      </c>
      <c r="F951" s="4"/>
      <c r="G951" s="11" t="s">
        <v>21</v>
      </c>
      <c r="H951" s="5">
        <v>85033.34</v>
      </c>
      <c r="I951" s="5">
        <v>32312.6692</v>
      </c>
      <c r="J951" s="3" t="s">
        <v>22</v>
      </c>
      <c r="K951" s="3" t="s">
        <v>42</v>
      </c>
      <c r="L951" s="47">
        <f t="shared" si="29"/>
        <v>85100.713615948785</v>
      </c>
      <c r="M951" s="63">
        <f t="shared" si="28"/>
        <v>6.2970929736960002E-2</v>
      </c>
      <c r="N951" s="7">
        <v>25569</v>
      </c>
      <c r="O951" s="6" t="b">
        <v>1</v>
      </c>
      <c r="P951" s="6" t="b">
        <v>0</v>
      </c>
      <c r="Q951" s="6" t="s">
        <v>24</v>
      </c>
    </row>
    <row r="952" spans="1:17" x14ac:dyDescent="0.25">
      <c r="A952" s="3">
        <v>2012</v>
      </c>
      <c r="B952" s="3">
        <v>10</v>
      </c>
      <c r="C952" s="4" t="s">
        <v>55</v>
      </c>
      <c r="D952" s="4" t="s">
        <v>44</v>
      </c>
      <c r="E952" s="4" t="s">
        <v>75</v>
      </c>
      <c r="F952" s="4"/>
      <c r="G952" s="11" t="s">
        <v>21</v>
      </c>
      <c r="H952" s="5">
        <v>69919.192228571439</v>
      </c>
      <c r="I952" s="5">
        <v>24471.717280000001</v>
      </c>
      <c r="J952" s="3" t="s">
        <v>22</v>
      </c>
      <c r="K952" s="3" t="s">
        <v>42</v>
      </c>
      <c r="L952" s="47">
        <f t="shared" si="29"/>
        <v>64450.280818513922</v>
      </c>
      <c r="M952" s="63">
        <f t="shared" si="28"/>
        <v>4.7690482635264014E-2</v>
      </c>
      <c r="N952" s="7">
        <v>41210</v>
      </c>
      <c r="O952" s="6" t="b">
        <v>0</v>
      </c>
      <c r="P952" s="6" t="b">
        <v>0</v>
      </c>
      <c r="Q952" s="6" t="s">
        <v>65</v>
      </c>
    </row>
    <row r="953" spans="1:17" x14ac:dyDescent="0.25">
      <c r="A953" s="3">
        <v>2012</v>
      </c>
      <c r="B953" s="3">
        <v>10</v>
      </c>
      <c r="C953" s="4" t="s">
        <v>55</v>
      </c>
      <c r="D953" s="4" t="s">
        <v>46</v>
      </c>
      <c r="E953" s="4" t="s">
        <v>47</v>
      </c>
      <c r="F953" s="4"/>
      <c r="G953" s="11" t="s">
        <v>21</v>
      </c>
      <c r="H953" s="5">
        <v>91002.67839999999</v>
      </c>
      <c r="I953" s="5">
        <v>32760.964223999996</v>
      </c>
      <c r="J953" s="3" t="s">
        <v>22</v>
      </c>
      <c r="K953" s="3" t="s">
        <v>42</v>
      </c>
      <c r="L953" s="47">
        <f t="shared" si="29"/>
        <v>86281.372082036716</v>
      </c>
      <c r="M953" s="63">
        <f t="shared" si="28"/>
        <v>6.3844567079731199E-2</v>
      </c>
      <c r="N953" s="7">
        <v>34700</v>
      </c>
      <c r="O953" s="6" t="b">
        <v>1</v>
      </c>
      <c r="P953" s="6" t="b">
        <v>0</v>
      </c>
      <c r="Q953" s="6" t="s">
        <v>24</v>
      </c>
    </row>
    <row r="954" spans="1:17" x14ac:dyDescent="0.25">
      <c r="A954" s="3">
        <v>2012</v>
      </c>
      <c r="B954" s="3">
        <v>10</v>
      </c>
      <c r="C954" s="4" t="s">
        <v>55</v>
      </c>
      <c r="D954" s="4" t="s">
        <v>46</v>
      </c>
      <c r="E954" s="4" t="s">
        <v>48</v>
      </c>
      <c r="F954" s="4"/>
      <c r="G954" s="11" t="s">
        <v>21</v>
      </c>
      <c r="H954" s="5">
        <v>104942.35199999998</v>
      </c>
      <c r="I954" s="5">
        <v>37779.246719999996</v>
      </c>
      <c r="J954" s="3" t="s">
        <v>22</v>
      </c>
      <c r="K954" s="3" t="s">
        <v>42</v>
      </c>
      <c r="L954" s="47">
        <f t="shared" si="29"/>
        <v>99497.84203358207</v>
      </c>
      <c r="M954" s="63">
        <f t="shared" si="28"/>
        <v>7.3624196007936002E-2</v>
      </c>
      <c r="N954" s="7">
        <v>35065</v>
      </c>
      <c r="O954" s="6" t="b">
        <v>1</v>
      </c>
      <c r="P954" s="6" t="b">
        <v>0</v>
      </c>
      <c r="Q954" s="6" t="s">
        <v>24</v>
      </c>
    </row>
    <row r="955" spans="1:17" x14ac:dyDescent="0.25">
      <c r="A955" s="3">
        <v>2012</v>
      </c>
      <c r="B955" s="3">
        <v>10</v>
      </c>
      <c r="C955" s="4" t="s">
        <v>55</v>
      </c>
      <c r="D955" s="4" t="s">
        <v>46</v>
      </c>
      <c r="E955" s="4" t="s">
        <v>58</v>
      </c>
      <c r="F955" s="4"/>
      <c r="G955" s="11" t="s">
        <v>21</v>
      </c>
      <c r="H955" s="5">
        <v>11685.41</v>
      </c>
      <c r="I955" s="5">
        <v>4089.8934999999997</v>
      </c>
      <c r="J955" s="3" t="s">
        <v>22</v>
      </c>
      <c r="K955" s="3" t="s">
        <v>42</v>
      </c>
      <c r="L955" s="47">
        <f t="shared" si="29"/>
        <v>10771.405274783998</v>
      </c>
      <c r="M955" s="63">
        <f t="shared" si="28"/>
        <v>7.9703844527999994E-3</v>
      </c>
      <c r="N955" s="7">
        <v>39814</v>
      </c>
      <c r="O955" s="6" t="b">
        <v>1</v>
      </c>
      <c r="P955" s="6" t="b">
        <v>0</v>
      </c>
      <c r="Q955" s="6" t="s">
        <v>24</v>
      </c>
    </row>
    <row r="956" spans="1:17" x14ac:dyDescent="0.25">
      <c r="A956" s="3">
        <v>2012</v>
      </c>
      <c r="B956" s="3">
        <v>10</v>
      </c>
      <c r="C956" s="4" t="s">
        <v>55</v>
      </c>
      <c r="D956" s="4" t="s">
        <v>46</v>
      </c>
      <c r="E956" s="4" t="s">
        <v>61</v>
      </c>
      <c r="F956" s="4"/>
      <c r="G956" s="11" t="s">
        <v>21</v>
      </c>
      <c r="H956" s="5">
        <v>103313.74800000002</v>
      </c>
      <c r="I956" s="5">
        <v>36159.811800000003</v>
      </c>
      <c r="J956" s="3" t="s">
        <v>22</v>
      </c>
      <c r="K956" s="3" t="s">
        <v>42</v>
      </c>
      <c r="L956" s="47">
        <f t="shared" si="29"/>
        <v>95232.794584435193</v>
      </c>
      <c r="M956" s="63">
        <f t="shared" si="28"/>
        <v>7.0468241235840015E-2</v>
      </c>
      <c r="N956" s="7">
        <v>40179</v>
      </c>
      <c r="O956" s="6" t="b">
        <v>1</v>
      </c>
      <c r="P956" s="6" t="b">
        <v>0</v>
      </c>
      <c r="Q956" s="6" t="s">
        <v>24</v>
      </c>
    </row>
    <row r="957" spans="1:17" x14ac:dyDescent="0.25">
      <c r="A957" s="3">
        <v>2012</v>
      </c>
      <c r="B957" s="3">
        <v>11</v>
      </c>
      <c r="C957" s="4" t="s">
        <v>56</v>
      </c>
      <c r="D957" s="4" t="s">
        <v>18</v>
      </c>
      <c r="E957" s="4" t="s">
        <v>19</v>
      </c>
      <c r="F957" s="4" t="s">
        <v>25</v>
      </c>
      <c r="G957" s="11" t="s">
        <v>21</v>
      </c>
      <c r="H957" s="5">
        <v>75150.490000000005</v>
      </c>
      <c r="I957" s="5">
        <v>28170.6</v>
      </c>
      <c r="J957" s="3" t="s">
        <v>22</v>
      </c>
      <c r="K957" s="3" t="s">
        <v>23</v>
      </c>
      <c r="L957" s="47">
        <f t="shared" si="29"/>
        <v>74191.89507839999</v>
      </c>
      <c r="M957" s="63">
        <f t="shared" si="28"/>
        <v>5.489886528E-2</v>
      </c>
      <c r="N957" s="7">
        <v>35527</v>
      </c>
      <c r="O957" s="6" t="b">
        <v>1</v>
      </c>
      <c r="P957" s="6" t="b">
        <v>0</v>
      </c>
      <c r="Q957" s="6" t="s">
        <v>24</v>
      </c>
    </row>
    <row r="958" spans="1:17" x14ac:dyDescent="0.25">
      <c r="A958" s="3">
        <v>2012</v>
      </c>
      <c r="B958" s="3">
        <v>11</v>
      </c>
      <c r="C958" s="4" t="s">
        <v>56</v>
      </c>
      <c r="D958" s="4" t="s">
        <v>18</v>
      </c>
      <c r="E958" s="4" t="s">
        <v>19</v>
      </c>
      <c r="F958" s="4" t="s">
        <v>20</v>
      </c>
      <c r="G958" s="11" t="s">
        <v>21</v>
      </c>
      <c r="H958" s="5">
        <v>84687.306700000001</v>
      </c>
      <c r="I958" s="5">
        <v>31435.7</v>
      </c>
      <c r="J958" s="3" t="s">
        <v>22</v>
      </c>
      <c r="K958" s="3" t="s">
        <v>23</v>
      </c>
      <c r="L958" s="47">
        <f t="shared" si="29"/>
        <v>82791.071404799994</v>
      </c>
      <c r="M958" s="63">
        <f t="shared" si="28"/>
        <v>6.1261892160000012E-2</v>
      </c>
      <c r="N958" s="7">
        <v>35527</v>
      </c>
      <c r="O958" s="6" t="b">
        <v>1</v>
      </c>
      <c r="P958" s="6" t="b">
        <v>0</v>
      </c>
      <c r="Q958" s="6" t="s">
        <v>24</v>
      </c>
    </row>
    <row r="959" spans="1:17" x14ac:dyDescent="0.25">
      <c r="A959" s="3">
        <v>2012</v>
      </c>
      <c r="B959" s="3">
        <v>11</v>
      </c>
      <c r="C959" s="4" t="s">
        <v>56</v>
      </c>
      <c r="D959" s="4" t="s">
        <v>18</v>
      </c>
      <c r="E959" s="4" t="s">
        <v>41</v>
      </c>
      <c r="F959" s="4"/>
      <c r="G959" s="11" t="s">
        <v>21</v>
      </c>
      <c r="H959" s="5">
        <v>84620</v>
      </c>
      <c r="I959" s="5">
        <v>35117.299999999996</v>
      </c>
      <c r="J959" s="3" t="s">
        <v>22</v>
      </c>
      <c r="K959" s="3" t="s">
        <v>42</v>
      </c>
      <c r="L959" s="47">
        <f t="shared" si="29"/>
        <v>92487.168787199975</v>
      </c>
      <c r="M959" s="63">
        <f t="shared" si="28"/>
        <v>6.8436594239999995E-2</v>
      </c>
      <c r="N959" s="7">
        <v>23377</v>
      </c>
      <c r="O959" s="6" t="b">
        <v>1</v>
      </c>
      <c r="P959" s="6" t="b">
        <v>0</v>
      </c>
      <c r="Q959" s="6" t="s">
        <v>24</v>
      </c>
    </row>
    <row r="960" spans="1:17" x14ac:dyDescent="0.25">
      <c r="A960" s="3">
        <v>2012</v>
      </c>
      <c r="B960" s="3">
        <v>11</v>
      </c>
      <c r="C960" s="4" t="s">
        <v>56</v>
      </c>
      <c r="D960" s="4" t="s">
        <v>18</v>
      </c>
      <c r="E960" s="4" t="s">
        <v>43</v>
      </c>
      <c r="F960" s="4"/>
      <c r="G960" s="11" t="s">
        <v>21</v>
      </c>
      <c r="H960" s="5">
        <v>139666</v>
      </c>
      <c r="I960" s="5">
        <v>55447.402000000002</v>
      </c>
      <c r="J960" s="3" t="s">
        <v>22</v>
      </c>
      <c r="K960" s="3" t="s">
        <v>42</v>
      </c>
      <c r="L960" s="47">
        <f t="shared" si="29"/>
        <v>146029.82654092798</v>
      </c>
      <c r="M960" s="63">
        <f t="shared" si="28"/>
        <v>0.10805589701760002</v>
      </c>
      <c r="N960" s="7">
        <v>28126</v>
      </c>
      <c r="O960" s="6" t="b">
        <v>1</v>
      </c>
      <c r="P960" s="6" t="b">
        <v>0</v>
      </c>
      <c r="Q960" s="6" t="s">
        <v>24</v>
      </c>
    </row>
    <row r="961" spans="1:17" x14ac:dyDescent="0.25">
      <c r="A961" s="3">
        <v>2012</v>
      </c>
      <c r="B961" s="3">
        <v>11</v>
      </c>
      <c r="C961" s="4" t="s">
        <v>56</v>
      </c>
      <c r="D961" s="4" t="s">
        <v>73</v>
      </c>
      <c r="E961" s="4" t="s">
        <v>74</v>
      </c>
      <c r="F961" s="4"/>
      <c r="G961" s="11" t="s">
        <v>21</v>
      </c>
      <c r="H961" s="5">
        <v>247474</v>
      </c>
      <c r="I961" s="5">
        <v>87110.847999999998</v>
      </c>
      <c r="J961" s="3" t="s">
        <v>22</v>
      </c>
      <c r="K961" s="3" t="s">
        <v>42</v>
      </c>
      <c r="L961" s="47">
        <f t="shared" si="29"/>
        <v>229420.70438707198</v>
      </c>
      <c r="M961" s="63">
        <f t="shared" si="28"/>
        <v>0.16976162058240002</v>
      </c>
      <c r="N961" s="7">
        <v>41136</v>
      </c>
      <c r="O961" s="6" t="b">
        <v>0</v>
      </c>
      <c r="P961" s="6" t="b">
        <v>0</v>
      </c>
      <c r="Q961" s="6" t="s">
        <v>65</v>
      </c>
    </row>
    <row r="962" spans="1:17" x14ac:dyDescent="0.25">
      <c r="A962" s="3">
        <v>2012</v>
      </c>
      <c r="B962" s="3">
        <v>11</v>
      </c>
      <c r="C962" s="4" t="s">
        <v>56</v>
      </c>
      <c r="D962" s="4" t="s">
        <v>29</v>
      </c>
      <c r="E962" s="4" t="s">
        <v>30</v>
      </c>
      <c r="F962" s="4" t="s">
        <v>33</v>
      </c>
      <c r="G962" s="11" t="s">
        <v>21</v>
      </c>
      <c r="H962" s="5">
        <v>92260</v>
      </c>
      <c r="I962" s="5">
        <v>37450.800000000003</v>
      </c>
      <c r="J962" s="3" t="s">
        <v>22</v>
      </c>
      <c r="K962" s="3" t="s">
        <v>23</v>
      </c>
      <c r="L962" s="47">
        <f t="shared" si="29"/>
        <v>98632.823731199998</v>
      </c>
      <c r="M962" s="63">
        <f t="shared" ref="M962:M1025" si="30">I962*0.02784*0.07/1000</f>
        <v>7.2984119040000003E-2</v>
      </c>
      <c r="N962" s="7">
        <v>35885</v>
      </c>
      <c r="O962" s="6" t="b">
        <v>1</v>
      </c>
      <c r="P962" s="6" t="b">
        <v>0</v>
      </c>
      <c r="Q962" s="6" t="s">
        <v>24</v>
      </c>
    </row>
    <row r="963" spans="1:17" x14ac:dyDescent="0.25">
      <c r="A963" s="3">
        <v>2012</v>
      </c>
      <c r="B963" s="3">
        <v>11</v>
      </c>
      <c r="C963" s="4" t="s">
        <v>56</v>
      </c>
      <c r="D963" s="4" t="s">
        <v>29</v>
      </c>
      <c r="E963" s="4" t="s">
        <v>30</v>
      </c>
      <c r="F963" s="4" t="s">
        <v>31</v>
      </c>
      <c r="G963" s="11" t="s">
        <v>21</v>
      </c>
      <c r="H963" s="5">
        <v>95223</v>
      </c>
      <c r="I963" s="5">
        <v>37082.1</v>
      </c>
      <c r="J963" s="3" t="s">
        <v>22</v>
      </c>
      <c r="K963" s="3" t="s">
        <v>23</v>
      </c>
      <c r="L963" s="47">
        <f t="shared" ref="L963:L1048" si="31">I963*0.02784*94.6</f>
        <v>97661.791814399985</v>
      </c>
      <c r="M963" s="63">
        <f t="shared" si="30"/>
        <v>7.2265596479999999E-2</v>
      </c>
      <c r="N963" s="7">
        <v>35885</v>
      </c>
      <c r="O963" s="6" t="b">
        <v>1</v>
      </c>
      <c r="P963" s="6" t="b">
        <v>0</v>
      </c>
      <c r="Q963" s="6" t="s">
        <v>24</v>
      </c>
    </row>
    <row r="964" spans="1:17" x14ac:dyDescent="0.25">
      <c r="A964" s="3">
        <v>2012</v>
      </c>
      <c r="B964" s="3">
        <v>11</v>
      </c>
      <c r="C964" s="4" t="s">
        <v>56</v>
      </c>
      <c r="D964" s="4" t="s">
        <v>29</v>
      </c>
      <c r="E964" s="4" t="s">
        <v>34</v>
      </c>
      <c r="F964" s="4" t="s">
        <v>35</v>
      </c>
      <c r="G964" s="11" t="s">
        <v>21</v>
      </c>
      <c r="H964" s="5">
        <v>50160.06</v>
      </c>
      <c r="I964" s="5">
        <v>22870.5</v>
      </c>
      <c r="J964" s="3" t="s">
        <v>22</v>
      </c>
      <c r="K964" s="3" t="s">
        <v>23</v>
      </c>
      <c r="L964" s="47">
        <f t="shared" si="31"/>
        <v>60233.212511999998</v>
      </c>
      <c r="M964" s="63">
        <f t="shared" si="30"/>
        <v>4.4570030400000009E-2</v>
      </c>
      <c r="N964" s="7">
        <v>33970</v>
      </c>
      <c r="O964" s="6" t="b">
        <v>1</v>
      </c>
      <c r="P964" s="6" t="b">
        <v>0</v>
      </c>
      <c r="Q964" s="6" t="s">
        <v>24</v>
      </c>
    </row>
    <row r="965" spans="1:17" x14ac:dyDescent="0.25">
      <c r="A965" s="3">
        <v>2012</v>
      </c>
      <c r="B965" s="3">
        <v>11</v>
      </c>
      <c r="C965" s="4" t="s">
        <v>56</v>
      </c>
      <c r="D965" s="4" t="s">
        <v>29</v>
      </c>
      <c r="E965" s="4" t="s">
        <v>34</v>
      </c>
      <c r="F965" s="4" t="s">
        <v>36</v>
      </c>
      <c r="G965" s="11" t="s">
        <v>21</v>
      </c>
      <c r="H965" s="5">
        <v>44162.400000000001</v>
      </c>
      <c r="I965" s="5">
        <v>21067.4</v>
      </c>
      <c r="J965" s="3" t="s">
        <v>22</v>
      </c>
      <c r="K965" s="3" t="s">
        <v>23</v>
      </c>
      <c r="L965" s="47">
        <f t="shared" si="31"/>
        <v>55484.452953600005</v>
      </c>
      <c r="M965" s="63">
        <f t="shared" si="30"/>
        <v>4.105614912000001E-2</v>
      </c>
      <c r="N965" s="7">
        <v>33970</v>
      </c>
      <c r="O965" s="6" t="b">
        <v>1</v>
      </c>
      <c r="P965" s="6" t="b">
        <v>0</v>
      </c>
      <c r="Q965" s="6" t="s">
        <v>24</v>
      </c>
    </row>
    <row r="966" spans="1:17" x14ac:dyDescent="0.25">
      <c r="A966" s="3">
        <v>2012</v>
      </c>
      <c r="B966" s="3">
        <v>11</v>
      </c>
      <c r="C966" s="4" t="s">
        <v>56</v>
      </c>
      <c r="D966" s="4" t="s">
        <v>29</v>
      </c>
      <c r="E966" s="4" t="s">
        <v>34</v>
      </c>
      <c r="F966" s="4" t="s">
        <v>37</v>
      </c>
      <c r="G966" s="11" t="s">
        <v>21</v>
      </c>
      <c r="H966" s="5">
        <v>72193.05</v>
      </c>
      <c r="I966" s="5">
        <v>29406.799999999999</v>
      </c>
      <c r="J966" s="3" t="s">
        <v>22</v>
      </c>
      <c r="K966" s="3" t="s">
        <v>23</v>
      </c>
      <c r="L966" s="47">
        <f t="shared" si="31"/>
        <v>77447.630515199984</v>
      </c>
      <c r="M966" s="63">
        <f t="shared" si="30"/>
        <v>5.7307971839999999E-2</v>
      </c>
      <c r="N966" s="7">
        <v>33970</v>
      </c>
      <c r="O966" s="6" t="b">
        <v>1</v>
      </c>
      <c r="P966" s="6" t="b">
        <v>0</v>
      </c>
      <c r="Q966" s="6" t="s">
        <v>24</v>
      </c>
    </row>
    <row r="967" spans="1:17" x14ac:dyDescent="0.25">
      <c r="A967" s="3">
        <v>2012</v>
      </c>
      <c r="B967" s="3">
        <v>11</v>
      </c>
      <c r="C967" s="4" t="s">
        <v>56</v>
      </c>
      <c r="D967" s="4" t="s">
        <v>29</v>
      </c>
      <c r="E967" s="4" t="s">
        <v>34</v>
      </c>
      <c r="F967" s="4" t="s">
        <v>39</v>
      </c>
      <c r="G967" s="11" t="s">
        <v>21</v>
      </c>
      <c r="H967" s="5">
        <v>76542.92</v>
      </c>
      <c r="I967" s="5">
        <v>32313.1</v>
      </c>
      <c r="J967" s="3" t="s">
        <v>22</v>
      </c>
      <c r="K967" s="3" t="s">
        <v>23</v>
      </c>
      <c r="L967" s="47">
        <f t="shared" si="31"/>
        <v>85101.848198399995</v>
      </c>
      <c r="M967" s="63">
        <f t="shared" si="30"/>
        <v>6.2971769280000006E-2</v>
      </c>
      <c r="N967" s="7">
        <v>33970</v>
      </c>
      <c r="O967" s="6" t="b">
        <v>1</v>
      </c>
      <c r="P967" s="6" t="b">
        <v>0</v>
      </c>
      <c r="Q967" s="6" t="s">
        <v>24</v>
      </c>
    </row>
    <row r="968" spans="1:17" x14ac:dyDescent="0.25">
      <c r="A968" s="3">
        <v>2012</v>
      </c>
      <c r="B968" s="3">
        <v>11</v>
      </c>
      <c r="C968" s="4" t="s">
        <v>56</v>
      </c>
      <c r="D968" s="4" t="s">
        <v>59</v>
      </c>
      <c r="E968" s="4" t="s">
        <v>60</v>
      </c>
      <c r="F968" s="4"/>
      <c r="G968" s="11" t="s">
        <v>21</v>
      </c>
      <c r="H968" s="5">
        <v>193344</v>
      </c>
      <c r="I968" s="5">
        <v>73470.720000000001</v>
      </c>
      <c r="J968" s="3" t="s">
        <v>22</v>
      </c>
      <c r="K968" s="3" t="s">
        <v>42</v>
      </c>
      <c r="L968" s="47">
        <f t="shared" si="31"/>
        <v>193497.19031807999</v>
      </c>
      <c r="M968" s="63">
        <f t="shared" si="30"/>
        <v>0.14317973913600002</v>
      </c>
      <c r="N968" s="7">
        <v>40220</v>
      </c>
      <c r="O968" s="6" t="b">
        <v>1</v>
      </c>
      <c r="P968" s="6" t="b">
        <v>0</v>
      </c>
      <c r="Q968" s="6" t="s">
        <v>24</v>
      </c>
    </row>
    <row r="969" spans="1:17" x14ac:dyDescent="0.25">
      <c r="A969" s="3">
        <v>2012</v>
      </c>
      <c r="B969" s="3">
        <v>11</v>
      </c>
      <c r="C969" s="4" t="s">
        <v>56</v>
      </c>
      <c r="D969" s="4" t="s">
        <v>44</v>
      </c>
      <c r="E969" s="4" t="s">
        <v>45</v>
      </c>
      <c r="F969" s="4"/>
      <c r="G969" s="11" t="s">
        <v>21</v>
      </c>
      <c r="H969" s="5">
        <v>83199</v>
      </c>
      <c r="I969" s="5">
        <v>31615.62</v>
      </c>
      <c r="J969" s="3" t="s">
        <v>22</v>
      </c>
      <c r="K969" s="3" t="s">
        <v>42</v>
      </c>
      <c r="L969" s="47">
        <f t="shared" si="31"/>
        <v>83264.920231679993</v>
      </c>
      <c r="M969" s="63">
        <f t="shared" si="30"/>
        <v>6.1612520256000003E-2</v>
      </c>
      <c r="N969" s="7">
        <v>25569</v>
      </c>
      <c r="O969" s="6" t="b">
        <v>1</v>
      </c>
      <c r="P969" s="6" t="b">
        <v>0</v>
      </c>
      <c r="Q969" s="6" t="s">
        <v>24</v>
      </c>
    </row>
    <row r="970" spans="1:17" x14ac:dyDescent="0.25">
      <c r="A970" s="3">
        <v>2012</v>
      </c>
      <c r="B970" s="3">
        <v>11</v>
      </c>
      <c r="C970" s="4" t="s">
        <v>56</v>
      </c>
      <c r="D970" s="4" t="s">
        <v>44</v>
      </c>
      <c r="E970" s="4" t="s">
        <v>75</v>
      </c>
      <c r="F970" s="4"/>
      <c r="G970" s="11" t="s">
        <v>21</v>
      </c>
      <c r="H970" s="5">
        <v>114898</v>
      </c>
      <c r="I970" s="5">
        <v>40214.299999999996</v>
      </c>
      <c r="J970" s="3" t="s">
        <v>22</v>
      </c>
      <c r="K970" s="3" t="s">
        <v>42</v>
      </c>
      <c r="L970" s="47">
        <f t="shared" si="31"/>
        <v>105910.95419519999</v>
      </c>
      <c r="M970" s="63">
        <f t="shared" si="30"/>
        <v>7.8369627840000011E-2</v>
      </c>
      <c r="N970" s="7">
        <v>41210</v>
      </c>
      <c r="O970" s="6" t="b">
        <v>0</v>
      </c>
      <c r="P970" s="6" t="b">
        <v>0</v>
      </c>
      <c r="Q970" s="6" t="s">
        <v>65</v>
      </c>
    </row>
    <row r="971" spans="1:17" x14ac:dyDescent="0.25">
      <c r="A971" s="3">
        <v>2012</v>
      </c>
      <c r="B971" s="3">
        <v>11</v>
      </c>
      <c r="C971" s="4" t="s">
        <v>56</v>
      </c>
      <c r="D971" s="4" t="s">
        <v>46</v>
      </c>
      <c r="E971" s="4" t="s">
        <v>47</v>
      </c>
      <c r="F971" s="4"/>
      <c r="G971" s="11" t="s">
        <v>21</v>
      </c>
      <c r="H971" s="5">
        <v>107195.20000000001</v>
      </c>
      <c r="I971" s="5">
        <v>38590.272000000004</v>
      </c>
      <c r="J971" s="3" t="s">
        <v>22</v>
      </c>
      <c r="K971" s="3" t="s">
        <v>42</v>
      </c>
      <c r="L971" s="47">
        <f t="shared" si="31"/>
        <v>101633.81011660802</v>
      </c>
      <c r="M971" s="63">
        <f t="shared" si="30"/>
        <v>7.520472207360003E-2</v>
      </c>
      <c r="N971" s="7">
        <v>34700</v>
      </c>
      <c r="O971" s="6" t="b">
        <v>1</v>
      </c>
      <c r="P971" s="6" t="b">
        <v>0</v>
      </c>
      <c r="Q971" s="6" t="s">
        <v>24</v>
      </c>
    </row>
    <row r="972" spans="1:17" x14ac:dyDescent="0.25">
      <c r="A972" s="3">
        <v>2012</v>
      </c>
      <c r="B972" s="3">
        <v>11</v>
      </c>
      <c r="C972" s="4" t="s">
        <v>56</v>
      </c>
      <c r="D972" s="4" t="s">
        <v>46</v>
      </c>
      <c r="E972" s="4" t="s">
        <v>48</v>
      </c>
      <c r="F972" s="4"/>
      <c r="G972" s="11" t="s">
        <v>21</v>
      </c>
      <c r="H972" s="5">
        <v>108607.37999999999</v>
      </c>
      <c r="I972" s="5">
        <v>39098.656799999997</v>
      </c>
      <c r="J972" s="3" t="s">
        <v>22</v>
      </c>
      <c r="K972" s="3" t="s">
        <v>42</v>
      </c>
      <c r="L972" s="47">
        <f t="shared" si="31"/>
        <v>102972.72486251518</v>
      </c>
      <c r="M972" s="63">
        <f t="shared" si="30"/>
        <v>7.6195462371840009E-2</v>
      </c>
      <c r="N972" s="7">
        <v>35065</v>
      </c>
      <c r="O972" s="6" t="b">
        <v>1</v>
      </c>
      <c r="P972" s="6" t="b">
        <v>0</v>
      </c>
      <c r="Q972" s="6" t="s">
        <v>24</v>
      </c>
    </row>
    <row r="973" spans="1:17" x14ac:dyDescent="0.25">
      <c r="A973" s="3">
        <v>2012</v>
      </c>
      <c r="B973" s="3">
        <v>11</v>
      </c>
      <c r="C973" s="4" t="s">
        <v>56</v>
      </c>
      <c r="D973" s="4" t="s">
        <v>46</v>
      </c>
      <c r="E973" s="4" t="s">
        <v>58</v>
      </c>
      <c r="F973" s="4"/>
      <c r="G973" s="11" t="s">
        <v>21</v>
      </c>
      <c r="H973" s="5">
        <v>110052</v>
      </c>
      <c r="I973" s="5">
        <v>38518.199999999997</v>
      </c>
      <c r="J973" s="3" t="s">
        <v>22</v>
      </c>
      <c r="K973" s="3" t="s">
        <v>42</v>
      </c>
      <c r="L973" s="47">
        <f t="shared" si="31"/>
        <v>101443.99668479997</v>
      </c>
      <c r="M973" s="63">
        <f t="shared" si="30"/>
        <v>7.5064268160000003E-2</v>
      </c>
      <c r="N973" s="7">
        <v>39814</v>
      </c>
      <c r="O973" s="6" t="b">
        <v>1</v>
      </c>
      <c r="P973" s="6" t="b">
        <v>0</v>
      </c>
      <c r="Q973" s="6" t="s">
        <v>24</v>
      </c>
    </row>
    <row r="974" spans="1:17" x14ac:dyDescent="0.25">
      <c r="A974" s="3">
        <v>2012</v>
      </c>
      <c r="B974" s="3">
        <v>11</v>
      </c>
      <c r="C974" s="4" t="s">
        <v>56</v>
      </c>
      <c r="D974" s="4" t="s">
        <v>46</v>
      </c>
      <c r="E974" s="4" t="s">
        <v>61</v>
      </c>
      <c r="F974" s="4"/>
      <c r="G974" s="11" t="s">
        <v>21</v>
      </c>
      <c r="H974" s="5">
        <v>7107</v>
      </c>
      <c r="I974" s="5">
        <v>2487.4499999999998</v>
      </c>
      <c r="J974" s="3" t="s">
        <v>22</v>
      </c>
      <c r="K974" s="3" t="s">
        <v>42</v>
      </c>
      <c r="L974" s="47">
        <f t="shared" si="31"/>
        <v>6551.1075167999998</v>
      </c>
      <c r="M974" s="63">
        <f t="shared" si="30"/>
        <v>4.8475425600000011E-3</v>
      </c>
      <c r="N974" s="7">
        <v>40179</v>
      </c>
      <c r="O974" s="6" t="b">
        <v>1</v>
      </c>
      <c r="P974" s="6" t="b">
        <v>0</v>
      </c>
      <c r="Q974" s="6" t="s">
        <v>24</v>
      </c>
    </row>
    <row r="975" spans="1:17" x14ac:dyDescent="0.25">
      <c r="A975" s="3">
        <v>2012</v>
      </c>
      <c r="B975" s="3">
        <v>12</v>
      </c>
      <c r="C975" s="4" t="s">
        <v>57</v>
      </c>
      <c r="D975" s="4" t="s">
        <v>18</v>
      </c>
      <c r="E975" s="4" t="s">
        <v>76</v>
      </c>
      <c r="F975" s="4"/>
      <c r="G975" s="11" t="s">
        <v>21</v>
      </c>
      <c r="H975" s="5">
        <v>728.5</v>
      </c>
      <c r="I975" s="5">
        <v>256.79624999999999</v>
      </c>
      <c r="J975" s="3" t="s">
        <v>22</v>
      </c>
      <c r="K975" s="3" t="s">
        <v>42</v>
      </c>
      <c r="L975" s="47">
        <f t="shared" si="31"/>
        <v>676.31503895999992</v>
      </c>
      <c r="M975" s="63">
        <f t="shared" si="30"/>
        <v>5.0044453200000011E-4</v>
      </c>
      <c r="N975" s="7">
        <v>41348</v>
      </c>
      <c r="O975" s="6" t="b">
        <v>0</v>
      </c>
      <c r="P975" s="6" t="b">
        <v>0</v>
      </c>
      <c r="Q975" s="6" t="s">
        <v>65</v>
      </c>
    </row>
    <row r="976" spans="1:17" x14ac:dyDescent="0.25">
      <c r="A976" s="3">
        <v>2012</v>
      </c>
      <c r="B976" s="3">
        <v>12</v>
      </c>
      <c r="C976" s="4" t="s">
        <v>57</v>
      </c>
      <c r="D976" s="4" t="s">
        <v>18</v>
      </c>
      <c r="E976" s="4" t="s">
        <v>19</v>
      </c>
      <c r="F976" s="4" t="s">
        <v>20</v>
      </c>
      <c r="G976" s="11" t="s">
        <v>21</v>
      </c>
      <c r="H976" s="5">
        <v>100888.7432</v>
      </c>
      <c r="I976" s="5">
        <v>37449.699999999997</v>
      </c>
      <c r="J976" s="3" t="s">
        <v>22</v>
      </c>
      <c r="K976" s="3" t="s">
        <v>23</v>
      </c>
      <c r="L976" s="47">
        <f t="shared" si="31"/>
        <v>98629.926700799988</v>
      </c>
      <c r="M976" s="63">
        <f t="shared" si="30"/>
        <v>7.2981975359999993E-2</v>
      </c>
      <c r="N976" s="7">
        <v>35527</v>
      </c>
      <c r="O976" s="6" t="b">
        <v>1</v>
      </c>
      <c r="P976" s="6" t="b">
        <v>0</v>
      </c>
      <c r="Q976" s="6" t="s">
        <v>24</v>
      </c>
    </row>
    <row r="977" spans="1:17" x14ac:dyDescent="0.25">
      <c r="A977" s="3">
        <v>2012</v>
      </c>
      <c r="B977" s="3">
        <v>12</v>
      </c>
      <c r="C977" s="4" t="s">
        <v>57</v>
      </c>
      <c r="D977" s="4" t="s">
        <v>18</v>
      </c>
      <c r="E977" s="4" t="s">
        <v>19</v>
      </c>
      <c r="F977" s="4" t="s">
        <v>25</v>
      </c>
      <c r="G977" s="11" t="s">
        <v>21</v>
      </c>
      <c r="H977" s="5">
        <v>100233.2804</v>
      </c>
      <c r="I977" s="5">
        <v>37564.6</v>
      </c>
      <c r="J977" s="3" t="s">
        <v>22</v>
      </c>
      <c r="K977" s="3" t="s">
        <v>23</v>
      </c>
      <c r="L977" s="47">
        <f t="shared" si="31"/>
        <v>98932.53469439999</v>
      </c>
      <c r="M977" s="63">
        <f t="shared" si="30"/>
        <v>7.3205892480000007E-2</v>
      </c>
      <c r="N977" s="7">
        <v>35527</v>
      </c>
      <c r="O977" s="6" t="b">
        <v>1</v>
      </c>
      <c r="P977" s="6" t="b">
        <v>0</v>
      </c>
      <c r="Q977" s="6" t="s">
        <v>24</v>
      </c>
    </row>
    <row r="978" spans="1:17" x14ac:dyDescent="0.25">
      <c r="A978" s="3">
        <v>2012</v>
      </c>
      <c r="B978" s="3">
        <v>12</v>
      </c>
      <c r="C978" s="4" t="s">
        <v>57</v>
      </c>
      <c r="D978" s="4" t="s">
        <v>18</v>
      </c>
      <c r="E978" s="4" t="s">
        <v>41</v>
      </c>
      <c r="F978" s="4"/>
      <c r="G978" s="11" t="s">
        <v>21</v>
      </c>
      <c r="H978" s="5">
        <v>66005</v>
      </c>
      <c r="I978" s="5">
        <v>25885.510874999996</v>
      </c>
      <c r="J978" s="3" t="s">
        <v>22</v>
      </c>
      <c r="K978" s="3" t="s">
        <v>42</v>
      </c>
      <c r="L978" s="47">
        <f t="shared" si="31"/>
        <v>68173.738113095984</v>
      </c>
      <c r="M978" s="63">
        <f t="shared" si="30"/>
        <v>5.0445683593199994E-2</v>
      </c>
      <c r="N978" s="7">
        <v>23377</v>
      </c>
      <c r="O978" s="6" t="b">
        <v>1</v>
      </c>
      <c r="P978" s="6" t="b">
        <v>0</v>
      </c>
      <c r="Q978" s="6" t="s">
        <v>24</v>
      </c>
    </row>
    <row r="979" spans="1:17" x14ac:dyDescent="0.25">
      <c r="A979" s="3">
        <v>2012</v>
      </c>
      <c r="B979" s="3">
        <v>12</v>
      </c>
      <c r="C979" s="4" t="s">
        <v>57</v>
      </c>
      <c r="D979" s="4" t="s">
        <v>18</v>
      </c>
      <c r="E979" s="4" t="s">
        <v>43</v>
      </c>
      <c r="F979" s="4"/>
      <c r="G979" s="11" t="s">
        <v>21</v>
      </c>
      <c r="H979" s="5">
        <v>144327</v>
      </c>
      <c r="I979" s="5">
        <v>54318.332412000003</v>
      </c>
      <c r="J979" s="3" t="s">
        <v>22</v>
      </c>
      <c r="K979" s="3" t="s">
        <v>42</v>
      </c>
      <c r="L979" s="47">
        <f t="shared" si="31"/>
        <v>143056.23661351757</v>
      </c>
      <c r="M979" s="63">
        <f t="shared" si="30"/>
        <v>0.10585556620450562</v>
      </c>
      <c r="N979" s="7">
        <v>28126</v>
      </c>
      <c r="O979" s="6" t="b">
        <v>1</v>
      </c>
      <c r="P979" s="6" t="b">
        <v>0</v>
      </c>
      <c r="Q979" s="6" t="s">
        <v>24</v>
      </c>
    </row>
    <row r="980" spans="1:17" x14ac:dyDescent="0.25">
      <c r="A980" s="3">
        <v>2012</v>
      </c>
      <c r="B980" s="3">
        <v>12</v>
      </c>
      <c r="C980" s="4" t="s">
        <v>57</v>
      </c>
      <c r="D980" s="4" t="s">
        <v>62</v>
      </c>
      <c r="E980" s="4" t="s">
        <v>63</v>
      </c>
      <c r="F980" s="4" t="s">
        <v>64</v>
      </c>
      <c r="G980" s="11" t="s">
        <v>21</v>
      </c>
      <c r="H980" s="5">
        <v>45175</v>
      </c>
      <c r="I980" s="5">
        <v>16224.9</v>
      </c>
      <c r="J980" s="3" t="s">
        <v>22</v>
      </c>
      <c r="K980" s="3" t="s">
        <v>23</v>
      </c>
      <c r="L980" s="47">
        <f t="shared" si="31"/>
        <v>42730.935033599999</v>
      </c>
      <c r="M980" s="63">
        <f t="shared" si="30"/>
        <v>3.1619085120000001E-2</v>
      </c>
      <c r="N980" s="7">
        <v>40739</v>
      </c>
      <c r="O980" s="6" t="b">
        <v>0</v>
      </c>
      <c r="P980" s="6" t="b">
        <v>0</v>
      </c>
      <c r="Q980" s="6" t="s">
        <v>65</v>
      </c>
    </row>
    <row r="981" spans="1:17" x14ac:dyDescent="0.25">
      <c r="A981" s="3">
        <v>2012</v>
      </c>
      <c r="B981" s="3">
        <v>1</v>
      </c>
      <c r="C981" s="4" t="s">
        <v>17</v>
      </c>
      <c r="D981" s="4" t="s">
        <v>66</v>
      </c>
      <c r="E981" s="4" t="s">
        <v>67</v>
      </c>
      <c r="F981" s="4" t="s">
        <v>72</v>
      </c>
      <c r="G981" s="11" t="s">
        <v>21</v>
      </c>
      <c r="H981" s="5">
        <v>144345</v>
      </c>
      <c r="I981" s="5">
        <f t="shared" ref="I981:I990" si="32">+$I$992/$H$992*H981</f>
        <v>54257.364223367149</v>
      </c>
      <c r="J981" s="3" t="s">
        <v>22</v>
      </c>
      <c r="K981" s="3" t="s">
        <v>23</v>
      </c>
      <c r="L981" s="47">
        <f t="shared" si="31"/>
        <v>142895.66688997002</v>
      </c>
      <c r="M981" s="63">
        <f t="shared" si="30"/>
        <v>0.10573675139849792</v>
      </c>
      <c r="N981" s="7">
        <v>40644</v>
      </c>
      <c r="O981" s="6" t="b">
        <v>0</v>
      </c>
      <c r="P981" s="6" t="b">
        <v>1</v>
      </c>
      <c r="Q981" s="6" t="s">
        <v>15</v>
      </c>
    </row>
    <row r="982" spans="1:17" x14ac:dyDescent="0.25">
      <c r="A982" s="3">
        <v>2012</v>
      </c>
      <c r="B982" s="3">
        <v>2</v>
      </c>
      <c r="C982" s="4" t="s">
        <v>38</v>
      </c>
      <c r="D982" s="4" t="s">
        <v>66</v>
      </c>
      <c r="E982" s="4" t="s">
        <v>67</v>
      </c>
      <c r="F982" s="4" t="s">
        <v>72</v>
      </c>
      <c r="G982" s="11" t="s">
        <v>21</v>
      </c>
      <c r="H982" s="5">
        <v>135563</v>
      </c>
      <c r="I982" s="5">
        <f t="shared" si="32"/>
        <v>50956.327314505674</v>
      </c>
      <c r="J982" s="3" t="s">
        <v>22</v>
      </c>
      <c r="K982" s="3" t="s">
        <v>23</v>
      </c>
      <c r="L982" s="47">
        <f t="shared" si="31"/>
        <v>134201.84482043027</v>
      </c>
      <c r="M982" s="63">
        <f t="shared" si="30"/>
        <v>9.9303690670508662E-2</v>
      </c>
      <c r="N982" s="7">
        <v>40644</v>
      </c>
      <c r="O982" s="6" t="b">
        <v>0</v>
      </c>
      <c r="P982" s="6" t="b">
        <v>1</v>
      </c>
      <c r="Q982" s="6" t="s">
        <v>15</v>
      </c>
    </row>
    <row r="983" spans="1:17" x14ac:dyDescent="0.25">
      <c r="A983" s="3">
        <v>2012</v>
      </c>
      <c r="B983" s="3">
        <v>3</v>
      </c>
      <c r="C983" s="4" t="s">
        <v>40</v>
      </c>
      <c r="D983" s="4" t="s">
        <v>66</v>
      </c>
      <c r="E983" s="4" t="s">
        <v>67</v>
      </c>
      <c r="F983" s="4" t="s">
        <v>72</v>
      </c>
      <c r="G983" s="11" t="s">
        <v>21</v>
      </c>
      <c r="H983" s="5">
        <v>177588</v>
      </c>
      <c r="I983" s="5">
        <f t="shared" si="32"/>
        <v>66752.965448746589</v>
      </c>
      <c r="J983" s="3" t="s">
        <v>22</v>
      </c>
      <c r="K983" s="3" t="s">
        <v>23</v>
      </c>
      <c r="L983" s="47">
        <f t="shared" si="31"/>
        <v>175804.88199560772</v>
      </c>
      <c r="M983" s="63">
        <f t="shared" si="30"/>
        <v>0.13008817906651737</v>
      </c>
      <c r="N983" s="7">
        <v>40644</v>
      </c>
      <c r="O983" s="6" t="b">
        <v>0</v>
      </c>
      <c r="P983" s="6" t="b">
        <v>1</v>
      </c>
      <c r="Q983" s="6" t="s">
        <v>15</v>
      </c>
    </row>
    <row r="984" spans="1:17" x14ac:dyDescent="0.25">
      <c r="A984" s="3">
        <v>2012</v>
      </c>
      <c r="B984" s="3">
        <v>4</v>
      </c>
      <c r="C984" s="4" t="s">
        <v>49</v>
      </c>
      <c r="D984" s="4" t="s">
        <v>66</v>
      </c>
      <c r="E984" s="4" t="s">
        <v>67</v>
      </c>
      <c r="F984" s="4" t="s">
        <v>72</v>
      </c>
      <c r="G984" s="11" t="s">
        <v>21</v>
      </c>
      <c r="H984" s="5">
        <v>58636</v>
      </c>
      <c r="I984" s="5">
        <f t="shared" si="32"/>
        <v>22040.491936688879</v>
      </c>
      <c r="J984" s="3" t="s">
        <v>22</v>
      </c>
      <c r="K984" s="3" t="s">
        <v>23</v>
      </c>
      <c r="L984" s="47">
        <f t="shared" si="31"/>
        <v>58047.250155947775</v>
      </c>
      <c r="M984" s="63">
        <f t="shared" si="30"/>
        <v>4.2952510686219289E-2</v>
      </c>
      <c r="N984" s="7">
        <v>40644</v>
      </c>
      <c r="O984" s="6" t="b">
        <v>0</v>
      </c>
      <c r="P984" s="6" t="b">
        <v>1</v>
      </c>
      <c r="Q984" s="6" t="s">
        <v>15</v>
      </c>
    </row>
    <row r="985" spans="1:17" x14ac:dyDescent="0.25">
      <c r="A985" s="3">
        <v>2012</v>
      </c>
      <c r="B985" s="3">
        <v>5</v>
      </c>
      <c r="C985" s="4" t="s">
        <v>50</v>
      </c>
      <c r="D985" s="4" t="s">
        <v>66</v>
      </c>
      <c r="E985" s="4" t="s">
        <v>67</v>
      </c>
      <c r="F985" s="4" t="s">
        <v>72</v>
      </c>
      <c r="G985" s="11" t="s">
        <v>21</v>
      </c>
      <c r="H985" s="5">
        <v>94121</v>
      </c>
      <c r="I985" s="5">
        <f t="shared" si="32"/>
        <v>35378.831120354291</v>
      </c>
      <c r="J985" s="3" t="s">
        <v>22</v>
      </c>
      <c r="K985" s="3" t="s">
        <v>23</v>
      </c>
      <c r="L985" s="47">
        <f t="shared" si="31"/>
        <v>93175.953883756767</v>
      </c>
      <c r="M985" s="63">
        <f t="shared" si="30"/>
        <v>6.8946266087346456E-2</v>
      </c>
      <c r="N985" s="7">
        <v>40644</v>
      </c>
      <c r="O985" s="6" t="b">
        <v>0</v>
      </c>
      <c r="P985" s="6" t="b">
        <v>1</v>
      </c>
      <c r="Q985" s="6" t="s">
        <v>15</v>
      </c>
    </row>
    <row r="986" spans="1:17" x14ac:dyDescent="0.25">
      <c r="A986" s="3">
        <v>2012</v>
      </c>
      <c r="B986" s="3">
        <v>6</v>
      </c>
      <c r="C986" s="4" t="s">
        <v>51</v>
      </c>
      <c r="D986" s="4" t="s">
        <v>66</v>
      </c>
      <c r="E986" s="4" t="s">
        <v>67</v>
      </c>
      <c r="F986" s="4" t="s">
        <v>72</v>
      </c>
      <c r="G986" s="11" t="s">
        <v>21</v>
      </c>
      <c r="H986" s="5">
        <v>186349</v>
      </c>
      <c r="I986" s="5">
        <f t="shared" si="32"/>
        <v>70046.108737124567</v>
      </c>
      <c r="J986" s="3" t="s">
        <v>22</v>
      </c>
      <c r="K986" s="3" t="s">
        <v>23</v>
      </c>
      <c r="L986" s="47">
        <f t="shared" si="31"/>
        <v>184477.91492105043</v>
      </c>
      <c r="M986" s="63">
        <f t="shared" si="30"/>
        <v>0.13650585670690837</v>
      </c>
      <c r="N986" s="7">
        <v>40644</v>
      </c>
      <c r="O986" s="6" t="b">
        <v>0</v>
      </c>
      <c r="P986" s="6" t="b">
        <v>1</v>
      </c>
      <c r="Q986" s="6" t="s">
        <v>15</v>
      </c>
    </row>
    <row r="987" spans="1:17" x14ac:dyDescent="0.25">
      <c r="A987" s="3">
        <v>2012</v>
      </c>
      <c r="B987" s="3">
        <v>7</v>
      </c>
      <c r="C987" s="4" t="s">
        <v>52</v>
      </c>
      <c r="D987" s="4" t="s">
        <v>66</v>
      </c>
      <c r="E987" s="4" t="s">
        <v>67</v>
      </c>
      <c r="F987" s="4" t="s">
        <v>72</v>
      </c>
      <c r="G987" s="11" t="s">
        <v>21</v>
      </c>
      <c r="H987" s="5">
        <v>172343</v>
      </c>
      <c r="I987" s="5">
        <f t="shared" si="32"/>
        <v>64781.439761320202</v>
      </c>
      <c r="J987" s="3" t="s">
        <v>22</v>
      </c>
      <c r="K987" s="3" t="s">
        <v>23</v>
      </c>
      <c r="L987" s="47">
        <f t="shared" si="31"/>
        <v>170612.5457675576</v>
      </c>
      <c r="M987" s="63">
        <f t="shared" si="30"/>
        <v>0.12624606980686082</v>
      </c>
      <c r="N987" s="7">
        <v>40644</v>
      </c>
      <c r="O987" s="6" t="b">
        <v>0</v>
      </c>
      <c r="P987" s="6" t="b">
        <v>1</v>
      </c>
      <c r="Q987" s="6" t="s">
        <v>15</v>
      </c>
    </row>
    <row r="988" spans="1:17" x14ac:dyDescent="0.25">
      <c r="A988" s="3">
        <v>2012</v>
      </c>
      <c r="B988" s="3">
        <v>8</v>
      </c>
      <c r="C988" s="4" t="s">
        <v>53</v>
      </c>
      <c r="D988" s="4" t="s">
        <v>66</v>
      </c>
      <c r="E988" s="4" t="s">
        <v>67</v>
      </c>
      <c r="F988" s="4" t="s">
        <v>72</v>
      </c>
      <c r="G988" s="11" t="s">
        <v>21</v>
      </c>
      <c r="H988" s="5">
        <v>175077</v>
      </c>
      <c r="I988" s="5">
        <f t="shared" si="32"/>
        <v>65809.113970933875</v>
      </c>
      <c r="J988" s="3" t="s">
        <v>22</v>
      </c>
      <c r="K988" s="3" t="s">
        <v>23</v>
      </c>
      <c r="L988" s="47">
        <f t="shared" si="31"/>
        <v>173319.09433714559</v>
      </c>
      <c r="M988" s="63">
        <f t="shared" si="30"/>
        <v>0.12824880130655594</v>
      </c>
      <c r="N988" s="7">
        <v>40644</v>
      </c>
      <c r="O988" s="6" t="b">
        <v>0</v>
      </c>
      <c r="P988" s="6" t="b">
        <v>1</v>
      </c>
      <c r="Q988" s="6" t="s">
        <v>15</v>
      </c>
    </row>
    <row r="989" spans="1:17" x14ac:dyDescent="0.25">
      <c r="A989" s="3">
        <v>2012</v>
      </c>
      <c r="B989" s="3">
        <v>9</v>
      </c>
      <c r="C989" s="4" t="s">
        <v>54</v>
      </c>
      <c r="D989" s="4" t="s">
        <v>66</v>
      </c>
      <c r="E989" s="4" t="s">
        <v>67</v>
      </c>
      <c r="F989" s="4" t="s">
        <v>72</v>
      </c>
      <c r="G989" s="11" t="s">
        <v>21</v>
      </c>
      <c r="H989" s="5">
        <v>174839</v>
      </c>
      <c r="I989" s="5">
        <f t="shared" si="32"/>
        <v>65719.652938787549</v>
      </c>
      <c r="J989" s="3" t="s">
        <v>22</v>
      </c>
      <c r="K989" s="3" t="s">
        <v>23</v>
      </c>
      <c r="L989" s="47">
        <f t="shared" si="31"/>
        <v>173083.48403737895</v>
      </c>
      <c r="M989" s="63">
        <f t="shared" si="30"/>
        <v>0.1280744596471092</v>
      </c>
      <c r="N989" s="7">
        <v>40644</v>
      </c>
      <c r="O989" s="6" t="b">
        <v>0</v>
      </c>
      <c r="P989" s="6" t="b">
        <v>1</v>
      </c>
      <c r="Q989" s="6" t="s">
        <v>15</v>
      </c>
    </row>
    <row r="990" spans="1:17" x14ac:dyDescent="0.25">
      <c r="A990" s="3">
        <v>2012</v>
      </c>
      <c r="B990" s="3">
        <v>10</v>
      </c>
      <c r="C990" s="4" t="s">
        <v>55</v>
      </c>
      <c r="D990" s="4" t="s">
        <v>66</v>
      </c>
      <c r="E990" s="4" t="s">
        <v>67</v>
      </c>
      <c r="F990" s="4" t="s">
        <v>72</v>
      </c>
      <c r="G990" s="11" t="s">
        <v>21</v>
      </c>
      <c r="H990" s="5">
        <v>184472</v>
      </c>
      <c r="I990" s="5">
        <f t="shared" si="32"/>
        <v>69340.569420575601</v>
      </c>
      <c r="J990" s="3" t="s">
        <v>22</v>
      </c>
      <c r="K990" s="3" t="s">
        <v>23</v>
      </c>
      <c r="L990" s="47">
        <f t="shared" si="31"/>
        <v>182619.76142247079</v>
      </c>
      <c r="M990" s="63">
        <f t="shared" si="30"/>
        <v>0.13513090168681774</v>
      </c>
      <c r="N990" s="7">
        <v>40644</v>
      </c>
      <c r="O990" s="6" t="b">
        <v>0</v>
      </c>
      <c r="P990" s="6" t="b">
        <v>1</v>
      </c>
      <c r="Q990" s="6" t="s">
        <v>15</v>
      </c>
    </row>
    <row r="991" spans="1:17" x14ac:dyDescent="0.25">
      <c r="A991" s="3">
        <v>2012</v>
      </c>
      <c r="B991" s="3">
        <v>11</v>
      </c>
      <c r="C991" s="4" t="s">
        <v>56</v>
      </c>
      <c r="D991" s="4" t="s">
        <v>66</v>
      </c>
      <c r="E991" s="4" t="s">
        <v>67</v>
      </c>
      <c r="F991" s="4" t="s">
        <v>72</v>
      </c>
      <c r="G991" s="11" t="s">
        <v>21</v>
      </c>
      <c r="H991" s="5">
        <v>184739</v>
      </c>
      <c r="I991" s="5">
        <f>+$I$992/$H$992*H991</f>
        <v>69440.931166722949</v>
      </c>
      <c r="J991" s="3" t="s">
        <v>22</v>
      </c>
      <c r="K991" s="3" t="s">
        <v>23</v>
      </c>
      <c r="L991" s="47">
        <f>I991*0.02784*94.6</f>
        <v>182884.08054027622</v>
      </c>
      <c r="M991" s="63">
        <f t="shared" si="30"/>
        <v>0.13532648665770969</v>
      </c>
      <c r="N991" s="7">
        <v>40644</v>
      </c>
      <c r="O991" s="6" t="b">
        <v>0</v>
      </c>
      <c r="P991" s="6" t="b">
        <v>1</v>
      </c>
      <c r="Q991" s="6" t="s">
        <v>15</v>
      </c>
    </row>
    <row r="992" spans="1:17" x14ac:dyDescent="0.25">
      <c r="A992" s="3">
        <v>2012</v>
      </c>
      <c r="B992" s="3">
        <v>12</v>
      </c>
      <c r="C992" s="4" t="s">
        <v>57</v>
      </c>
      <c r="D992" s="4" t="s">
        <v>66</v>
      </c>
      <c r="E992" s="4" t="s">
        <v>67</v>
      </c>
      <c r="F992" s="4" t="s">
        <v>72</v>
      </c>
      <c r="G992" s="11" t="s">
        <v>21</v>
      </c>
      <c r="H992" s="5">
        <v>191303.1293</v>
      </c>
      <c r="I992" s="5">
        <v>71908.3</v>
      </c>
      <c r="J992" s="3" t="s">
        <v>22</v>
      </c>
      <c r="K992" s="3" t="s">
        <v>23</v>
      </c>
      <c r="L992" s="47">
        <f>I992*0.02784*94.6</f>
        <v>189382.3010112</v>
      </c>
      <c r="M992" s="63">
        <f t="shared" si="30"/>
        <v>0.14013489504000004</v>
      </c>
      <c r="N992" s="7">
        <v>40644</v>
      </c>
      <c r="O992" s="6" t="b">
        <v>0</v>
      </c>
      <c r="P992" s="6" t="b">
        <v>1</v>
      </c>
      <c r="Q992" s="6" t="s">
        <v>15</v>
      </c>
    </row>
    <row r="993" spans="1:17" x14ac:dyDescent="0.25">
      <c r="A993" s="3">
        <v>2012</v>
      </c>
      <c r="B993" s="3">
        <v>1</v>
      </c>
      <c r="C993" s="4" t="s">
        <v>17</v>
      </c>
      <c r="D993" s="4" t="s">
        <v>66</v>
      </c>
      <c r="E993" s="4" t="s">
        <v>67</v>
      </c>
      <c r="F993" s="4" t="s">
        <v>68</v>
      </c>
      <c r="G993" s="11" t="s">
        <v>21</v>
      </c>
      <c r="H993" s="5">
        <v>77602</v>
      </c>
      <c r="I993" s="5">
        <f t="shared" ref="I993:I1002" si="33">+$I$1004/$H$1004*H993</f>
        <v>29409.369234792866</v>
      </c>
      <c r="J993" s="3" t="s">
        <v>22</v>
      </c>
      <c r="K993" s="3" t="s">
        <v>23</v>
      </c>
      <c r="L993" s="47">
        <f t="shared" ref="L993:L1003" si="34">I993*0.02784*94.6</f>
        <v>77454.39701638151</v>
      </c>
      <c r="M993" s="63">
        <f t="shared" si="30"/>
        <v>5.7312978764764336E-2</v>
      </c>
      <c r="N993" s="7">
        <v>40644</v>
      </c>
      <c r="O993" s="6" t="b">
        <v>0</v>
      </c>
      <c r="P993" s="6" t="b">
        <v>1</v>
      </c>
      <c r="Q993" s="6" t="s">
        <v>15</v>
      </c>
    </row>
    <row r="994" spans="1:17" x14ac:dyDescent="0.25">
      <c r="A994" s="3">
        <v>2012</v>
      </c>
      <c r="B994" s="3">
        <v>2</v>
      </c>
      <c r="C994" s="4" t="s">
        <v>38</v>
      </c>
      <c r="D994" s="4" t="s">
        <v>66</v>
      </c>
      <c r="E994" s="4" t="s">
        <v>67</v>
      </c>
      <c r="F994" s="4" t="s">
        <v>68</v>
      </c>
      <c r="G994" s="11" t="s">
        <v>21</v>
      </c>
      <c r="H994" s="5">
        <v>103403</v>
      </c>
      <c r="I994" s="5">
        <f t="shared" si="33"/>
        <v>39187.353508740583</v>
      </c>
      <c r="J994" s="3" t="s">
        <v>22</v>
      </c>
      <c r="K994" s="3" t="s">
        <v>23</v>
      </c>
      <c r="L994" s="47">
        <f t="shared" si="34"/>
        <v>103206.32219124376</v>
      </c>
      <c r="M994" s="63">
        <f t="shared" si="30"/>
        <v>7.6368314517833671E-2</v>
      </c>
      <c r="N994" s="7">
        <v>40644</v>
      </c>
      <c r="O994" s="6" t="b">
        <v>0</v>
      </c>
      <c r="P994" s="6" t="b">
        <v>1</v>
      </c>
      <c r="Q994" s="6" t="s">
        <v>15</v>
      </c>
    </row>
    <row r="995" spans="1:17" x14ac:dyDescent="0.25">
      <c r="A995" s="3">
        <v>2012</v>
      </c>
      <c r="B995" s="3">
        <v>3</v>
      </c>
      <c r="C995" s="4" t="s">
        <v>40</v>
      </c>
      <c r="D995" s="4" t="s">
        <v>66</v>
      </c>
      <c r="E995" s="4" t="s">
        <v>67</v>
      </c>
      <c r="F995" s="4" t="s">
        <v>68</v>
      </c>
      <c r="G995" s="11" t="s">
        <v>21</v>
      </c>
      <c r="H995" s="5">
        <v>135275</v>
      </c>
      <c r="I995" s="5">
        <f t="shared" si="33"/>
        <v>51266.106843078851</v>
      </c>
      <c r="J995" s="3" t="s">
        <v>22</v>
      </c>
      <c r="K995" s="3" t="s">
        <v>23</v>
      </c>
      <c r="L995" s="47">
        <f t="shared" si="34"/>
        <v>135017.70001277042</v>
      </c>
      <c r="M995" s="63">
        <f t="shared" si="30"/>
        <v>9.9907389015792075E-2</v>
      </c>
      <c r="N995" s="7">
        <v>40644</v>
      </c>
      <c r="O995" s="6" t="b">
        <v>0</v>
      </c>
      <c r="P995" s="6" t="b">
        <v>1</v>
      </c>
      <c r="Q995" s="6" t="s">
        <v>15</v>
      </c>
    </row>
    <row r="996" spans="1:17" x14ac:dyDescent="0.25">
      <c r="A996" s="3">
        <v>2012</v>
      </c>
      <c r="B996" s="3">
        <v>4</v>
      </c>
      <c r="C996" s="4" t="s">
        <v>49</v>
      </c>
      <c r="D996" s="4" t="s">
        <v>66</v>
      </c>
      <c r="E996" s="4" t="s">
        <v>67</v>
      </c>
      <c r="F996" s="4" t="s">
        <v>68</v>
      </c>
      <c r="G996" s="11" t="s">
        <v>21</v>
      </c>
      <c r="H996" s="5">
        <v>170967</v>
      </c>
      <c r="I996" s="5">
        <f t="shared" si="33"/>
        <v>64792.552124492053</v>
      </c>
      <c r="J996" s="3" t="s">
        <v>22</v>
      </c>
      <c r="K996" s="3" t="s">
        <v>23</v>
      </c>
      <c r="L996" s="47">
        <f t="shared" si="34"/>
        <v>170641.81199839822</v>
      </c>
      <c r="M996" s="63">
        <f t="shared" si="30"/>
        <v>0.12626772558021013</v>
      </c>
      <c r="N996" s="7">
        <v>40644</v>
      </c>
      <c r="O996" s="6" t="b">
        <v>0</v>
      </c>
      <c r="P996" s="6" t="b">
        <v>1</v>
      </c>
      <c r="Q996" s="6" t="s">
        <v>15</v>
      </c>
    </row>
    <row r="997" spans="1:17" x14ac:dyDescent="0.25">
      <c r="A997" s="3">
        <v>2012</v>
      </c>
      <c r="B997" s="3">
        <v>5</v>
      </c>
      <c r="C997" s="4" t="s">
        <v>50</v>
      </c>
      <c r="D997" s="4" t="s">
        <v>66</v>
      </c>
      <c r="E997" s="4" t="s">
        <v>67</v>
      </c>
      <c r="F997" s="4" t="s">
        <v>68</v>
      </c>
      <c r="G997" s="11" t="s">
        <v>21</v>
      </c>
      <c r="H997" s="5">
        <v>145202</v>
      </c>
      <c r="I997" s="5">
        <f t="shared" si="33"/>
        <v>55028.211020726194</v>
      </c>
      <c r="J997" s="3" t="s">
        <v>22</v>
      </c>
      <c r="K997" s="3" t="s">
        <v>23</v>
      </c>
      <c r="L997" s="47">
        <f t="shared" si="34"/>
        <v>144925.81834968983</v>
      </c>
      <c r="M997" s="63">
        <f t="shared" si="30"/>
        <v>0.10723897763719123</v>
      </c>
      <c r="N997" s="7">
        <v>40644</v>
      </c>
      <c r="O997" s="6" t="b">
        <v>0</v>
      </c>
      <c r="P997" s="6" t="b">
        <v>1</v>
      </c>
      <c r="Q997" s="6" t="s">
        <v>15</v>
      </c>
    </row>
    <row r="998" spans="1:17" x14ac:dyDescent="0.25">
      <c r="A998" s="3">
        <v>2012</v>
      </c>
      <c r="B998" s="3">
        <v>6</v>
      </c>
      <c r="C998" s="4" t="s">
        <v>51</v>
      </c>
      <c r="D998" s="4" t="s">
        <v>66</v>
      </c>
      <c r="E998" s="4" t="s">
        <v>67</v>
      </c>
      <c r="F998" s="4" t="s">
        <v>68</v>
      </c>
      <c r="G998" s="11" t="s">
        <v>21</v>
      </c>
      <c r="H998" s="5">
        <v>86956</v>
      </c>
      <c r="I998" s="5">
        <f t="shared" si="33"/>
        <v>32954.31962037897</v>
      </c>
      <c r="J998" s="3" t="s">
        <v>22</v>
      </c>
      <c r="K998" s="3" t="s">
        <v>23</v>
      </c>
      <c r="L998" s="47">
        <f t="shared" si="34"/>
        <v>86790.605228685759</v>
      </c>
      <c r="M998" s="63">
        <f t="shared" si="30"/>
        <v>6.4221378076194546E-2</v>
      </c>
      <c r="N998" s="7">
        <v>40644</v>
      </c>
      <c r="O998" s="6" t="b">
        <v>0</v>
      </c>
      <c r="P998" s="6" t="b">
        <v>1</v>
      </c>
      <c r="Q998" s="6" t="s">
        <v>15</v>
      </c>
    </row>
    <row r="999" spans="1:17" x14ac:dyDescent="0.25">
      <c r="A999" s="3">
        <v>2012</v>
      </c>
      <c r="B999" s="3">
        <v>7</v>
      </c>
      <c r="C999" s="4" t="s">
        <v>52</v>
      </c>
      <c r="D999" s="4" t="s">
        <v>66</v>
      </c>
      <c r="E999" s="4" t="s">
        <v>67</v>
      </c>
      <c r="F999" s="4" t="s">
        <v>68</v>
      </c>
      <c r="G999" s="11" t="s">
        <v>21</v>
      </c>
      <c r="H999" s="5">
        <v>66531</v>
      </c>
      <c r="I999" s="5">
        <f t="shared" si="33"/>
        <v>25213.715426922041</v>
      </c>
      <c r="J999" s="3" t="s">
        <v>22</v>
      </c>
      <c r="K999" s="3" t="s">
        <v>23</v>
      </c>
      <c r="L999" s="47">
        <f t="shared" si="34"/>
        <v>66404.454626129213</v>
      </c>
      <c r="M999" s="63">
        <f t="shared" si="30"/>
        <v>4.9136488623985675E-2</v>
      </c>
      <c r="N999" s="7">
        <v>40644</v>
      </c>
      <c r="O999" s="6" t="b">
        <v>0</v>
      </c>
      <c r="P999" s="6" t="b">
        <v>1</v>
      </c>
      <c r="Q999" s="6" t="s">
        <v>15</v>
      </c>
    </row>
    <row r="1000" spans="1:17" x14ac:dyDescent="0.25">
      <c r="A1000" s="3">
        <v>2012</v>
      </c>
      <c r="B1000" s="3">
        <v>8</v>
      </c>
      <c r="C1000" s="4" t="s">
        <v>53</v>
      </c>
      <c r="D1000" s="4" t="s">
        <v>66</v>
      </c>
      <c r="E1000" s="4" t="s">
        <v>67</v>
      </c>
      <c r="F1000" s="4" t="s">
        <v>68</v>
      </c>
      <c r="G1000" s="11" t="s">
        <v>21</v>
      </c>
      <c r="H1000" s="5">
        <v>120714</v>
      </c>
      <c r="I1000" s="5">
        <f t="shared" si="33"/>
        <v>45747.823481466796</v>
      </c>
      <c r="J1000" s="3" t="s">
        <v>22</v>
      </c>
      <c r="K1000" s="3" t="s">
        <v>23</v>
      </c>
      <c r="L1000" s="47">
        <f t="shared" si="34"/>
        <v>120484.39578149377</v>
      </c>
      <c r="M1000" s="63">
        <f t="shared" si="30"/>
        <v>8.9153358400682503E-2</v>
      </c>
      <c r="N1000" s="7">
        <v>40644</v>
      </c>
      <c r="O1000" s="6" t="b">
        <v>0</v>
      </c>
      <c r="P1000" s="6" t="b">
        <v>1</v>
      </c>
      <c r="Q1000" s="6" t="s">
        <v>15</v>
      </c>
    </row>
    <row r="1001" spans="1:17" x14ac:dyDescent="0.25">
      <c r="A1001" s="3">
        <v>2012</v>
      </c>
      <c r="B1001" s="3">
        <v>9</v>
      </c>
      <c r="C1001" s="4" t="s">
        <v>54</v>
      </c>
      <c r="D1001" s="4" t="s">
        <v>66</v>
      </c>
      <c r="E1001" s="4" t="s">
        <v>67</v>
      </c>
      <c r="F1001" s="4" t="s">
        <v>68</v>
      </c>
      <c r="G1001" s="11" t="s">
        <v>21</v>
      </c>
      <c r="H1001" s="5">
        <v>86305</v>
      </c>
      <c r="I1001" s="5">
        <f t="shared" si="33"/>
        <v>32707.605626257035</v>
      </c>
      <c r="J1001" s="3" t="s">
        <v>22</v>
      </c>
      <c r="K1001" s="3" t="s">
        <v>23</v>
      </c>
      <c r="L1001" s="47">
        <f t="shared" si="34"/>
        <v>86140.843464070596</v>
      </c>
      <c r="M1001" s="63">
        <f t="shared" si="30"/>
        <v>6.3740581844449709E-2</v>
      </c>
      <c r="N1001" s="7">
        <v>40644</v>
      </c>
      <c r="O1001" s="6" t="b">
        <v>0</v>
      </c>
      <c r="P1001" s="6" t="b">
        <v>1</v>
      </c>
      <c r="Q1001" s="6" t="s">
        <v>15</v>
      </c>
    </row>
    <row r="1002" spans="1:17" x14ac:dyDescent="0.25">
      <c r="A1002" s="3">
        <v>2012</v>
      </c>
      <c r="B1002" s="3">
        <v>10</v>
      </c>
      <c r="C1002" s="4" t="s">
        <v>55</v>
      </c>
      <c r="D1002" s="4" t="s">
        <v>66</v>
      </c>
      <c r="E1002" s="4" t="s">
        <v>67</v>
      </c>
      <c r="F1002" s="4" t="s">
        <v>68</v>
      </c>
      <c r="G1002" s="11" t="s">
        <v>21</v>
      </c>
      <c r="H1002" s="5">
        <v>150946</v>
      </c>
      <c r="I1002" s="5">
        <f t="shared" si="33"/>
        <v>57205.054618631533</v>
      </c>
      <c r="J1002" s="3" t="s">
        <v>22</v>
      </c>
      <c r="K1002" s="3" t="s">
        <v>23</v>
      </c>
      <c r="L1002" s="47">
        <f t="shared" si="34"/>
        <v>150658.8929671236</v>
      </c>
      <c r="M1002" s="63">
        <f t="shared" si="30"/>
        <v>0.11148121044078914</v>
      </c>
      <c r="N1002" s="7">
        <v>40644</v>
      </c>
      <c r="O1002" s="6" t="b">
        <v>0</v>
      </c>
      <c r="P1002" s="6" t="b">
        <v>1</v>
      </c>
      <c r="Q1002" s="6" t="s">
        <v>15</v>
      </c>
    </row>
    <row r="1003" spans="1:17" x14ac:dyDescent="0.25">
      <c r="A1003" s="3">
        <v>2012</v>
      </c>
      <c r="B1003" s="3">
        <v>11</v>
      </c>
      <c r="C1003" s="4" t="s">
        <v>56</v>
      </c>
      <c r="D1003" s="4" t="s">
        <v>66</v>
      </c>
      <c r="E1003" s="4" t="s">
        <v>67</v>
      </c>
      <c r="F1003" s="4" t="s">
        <v>68</v>
      </c>
      <c r="G1003" s="11" t="s">
        <v>21</v>
      </c>
      <c r="H1003" s="5">
        <v>165061</v>
      </c>
      <c r="I1003" s="5">
        <f>+$I$1004/$H$1004*H1003</f>
        <v>62554.314260768348</v>
      </c>
      <c r="J1003" s="3" t="s">
        <v>22</v>
      </c>
      <c r="K1003" s="3" t="s">
        <v>23</v>
      </c>
      <c r="L1003" s="47">
        <f t="shared" si="34"/>
        <v>164747.0455132722</v>
      </c>
      <c r="M1003" s="63">
        <f t="shared" si="30"/>
        <v>0.12190584763138537</v>
      </c>
      <c r="N1003" s="7">
        <v>40644</v>
      </c>
      <c r="O1003" s="6" t="b">
        <v>0</v>
      </c>
      <c r="P1003" s="6" t="b">
        <v>1</v>
      </c>
      <c r="Q1003" s="6" t="s">
        <v>15</v>
      </c>
    </row>
    <row r="1004" spans="1:17" x14ac:dyDescent="0.25">
      <c r="A1004" s="3">
        <v>2012</v>
      </c>
      <c r="B1004" s="3">
        <v>12</v>
      </c>
      <c r="C1004" s="4" t="s">
        <v>57</v>
      </c>
      <c r="D1004" s="4" t="s">
        <v>66</v>
      </c>
      <c r="E1004" s="4" t="s">
        <v>67</v>
      </c>
      <c r="F1004" s="4" t="s">
        <v>68</v>
      </c>
      <c r="G1004" s="11" t="s">
        <v>21</v>
      </c>
      <c r="H1004" s="5">
        <v>170810.91630000001</v>
      </c>
      <c r="I1004" s="5">
        <v>64733.4</v>
      </c>
      <c r="J1004" s="3" t="s">
        <v>22</v>
      </c>
      <c r="K1004" s="3" t="s">
        <v>23</v>
      </c>
      <c r="L1004" s="47">
        <f t="shared" si="31"/>
        <v>170486.02517759998</v>
      </c>
      <c r="M1004" s="63">
        <f t="shared" si="30"/>
        <v>0.12615244992000002</v>
      </c>
      <c r="N1004" s="7">
        <v>40644</v>
      </c>
      <c r="O1004" s="6" t="b">
        <v>0</v>
      </c>
      <c r="P1004" s="6" t="b">
        <v>1</v>
      </c>
      <c r="Q1004" s="6" t="s">
        <v>15</v>
      </c>
    </row>
    <row r="1005" spans="1:17" x14ac:dyDescent="0.25">
      <c r="A1005" s="3">
        <v>2012</v>
      </c>
      <c r="B1005" s="3">
        <v>12</v>
      </c>
      <c r="C1005" s="4" t="s">
        <v>57</v>
      </c>
      <c r="D1005" s="4" t="s">
        <v>26</v>
      </c>
      <c r="E1005" s="4" t="s">
        <v>27</v>
      </c>
      <c r="F1005" s="4" t="s">
        <v>28</v>
      </c>
      <c r="G1005" s="11" t="s">
        <v>21</v>
      </c>
      <c r="H1005" s="5">
        <v>58827.144</v>
      </c>
      <c r="I1005" s="5">
        <v>24682.7</v>
      </c>
      <c r="J1005" s="3" t="s">
        <v>22</v>
      </c>
      <c r="K1005" s="3" t="s">
        <v>23</v>
      </c>
      <c r="L1005" s="47">
        <f t="shared" si="31"/>
        <v>65005.938412800002</v>
      </c>
      <c r="M1005" s="63">
        <f t="shared" si="30"/>
        <v>4.8101645760000006E-2</v>
      </c>
      <c r="N1005" s="7">
        <v>34700</v>
      </c>
      <c r="O1005" s="6" t="b">
        <v>1</v>
      </c>
      <c r="P1005" s="6" t="b">
        <v>0</v>
      </c>
      <c r="Q1005" s="6" t="s">
        <v>24</v>
      </c>
    </row>
    <row r="1006" spans="1:17" x14ac:dyDescent="0.25">
      <c r="A1006" s="3">
        <v>2012</v>
      </c>
      <c r="B1006" s="3">
        <v>12</v>
      </c>
      <c r="C1006" s="4" t="s">
        <v>57</v>
      </c>
      <c r="D1006" s="4" t="s">
        <v>73</v>
      </c>
      <c r="E1006" s="4" t="s">
        <v>74</v>
      </c>
      <c r="F1006" s="4"/>
      <c r="G1006" s="11" t="s">
        <v>21</v>
      </c>
      <c r="H1006" s="5">
        <v>250460</v>
      </c>
      <c r="I1006" s="5">
        <v>81488.062655999995</v>
      </c>
      <c r="J1006" s="3" t="s">
        <v>22</v>
      </c>
      <c r="K1006" s="3" t="s">
        <v>42</v>
      </c>
      <c r="L1006" s="47">
        <f t="shared" si="31"/>
        <v>214612.17704685155</v>
      </c>
      <c r="M1006" s="63">
        <f t="shared" si="30"/>
        <v>0.15880393650401278</v>
      </c>
      <c r="N1006" s="7">
        <v>41136</v>
      </c>
      <c r="O1006" s="6" t="b">
        <v>0</v>
      </c>
      <c r="P1006" s="6" t="b">
        <v>0</v>
      </c>
      <c r="Q1006" s="6" t="s">
        <v>65</v>
      </c>
    </row>
    <row r="1007" spans="1:17" x14ac:dyDescent="0.25">
      <c r="A1007" s="3">
        <v>2012</v>
      </c>
      <c r="B1007" s="3">
        <v>12</v>
      </c>
      <c r="C1007" s="4" t="s">
        <v>57</v>
      </c>
      <c r="D1007" s="4" t="s">
        <v>29</v>
      </c>
      <c r="E1007" s="4" t="s">
        <v>30</v>
      </c>
      <c r="F1007" s="4" t="s">
        <v>31</v>
      </c>
      <c r="G1007" s="11" t="s">
        <v>21</v>
      </c>
      <c r="H1007" s="5">
        <v>113418</v>
      </c>
      <c r="I1007" s="5">
        <v>44174</v>
      </c>
      <c r="J1007" s="3" t="s">
        <v>22</v>
      </c>
      <c r="K1007" s="3" t="s">
        <v>23</v>
      </c>
      <c r="L1007" s="47">
        <f t="shared" si="31"/>
        <v>116339.47353599999</v>
      </c>
      <c r="M1007" s="63">
        <f t="shared" si="30"/>
        <v>8.6086291200000012E-2</v>
      </c>
      <c r="N1007" s="7">
        <v>35885</v>
      </c>
      <c r="O1007" s="6" t="b">
        <v>1</v>
      </c>
      <c r="P1007" s="6" t="b">
        <v>0</v>
      </c>
      <c r="Q1007" s="6" t="s">
        <v>24</v>
      </c>
    </row>
    <row r="1008" spans="1:17" x14ac:dyDescent="0.25">
      <c r="A1008" s="3">
        <v>2012</v>
      </c>
      <c r="B1008" s="3">
        <v>12</v>
      </c>
      <c r="C1008" s="4" t="s">
        <v>57</v>
      </c>
      <c r="D1008" s="4" t="s">
        <v>29</v>
      </c>
      <c r="E1008" s="4" t="s">
        <v>30</v>
      </c>
      <c r="F1008" s="4" t="s">
        <v>33</v>
      </c>
      <c r="G1008" s="11" t="s">
        <v>21</v>
      </c>
      <c r="H1008" s="5">
        <v>95382</v>
      </c>
      <c r="I1008" s="5">
        <v>38638.800000000003</v>
      </c>
      <c r="J1008" s="3" t="s">
        <v>22</v>
      </c>
      <c r="K1008" s="3" t="s">
        <v>23</v>
      </c>
      <c r="L1008" s="47">
        <f t="shared" si="31"/>
        <v>101761.6165632</v>
      </c>
      <c r="M1008" s="63">
        <f t="shared" si="30"/>
        <v>7.5299293440000012E-2</v>
      </c>
      <c r="N1008" s="7">
        <v>35885</v>
      </c>
      <c r="O1008" s="6" t="b">
        <v>1</v>
      </c>
      <c r="P1008" s="6" t="b">
        <v>0</v>
      </c>
      <c r="Q1008" s="6" t="s">
        <v>24</v>
      </c>
    </row>
    <row r="1009" spans="1:17" x14ac:dyDescent="0.25">
      <c r="A1009" s="3">
        <v>2012</v>
      </c>
      <c r="B1009" s="3">
        <v>12</v>
      </c>
      <c r="C1009" s="4" t="s">
        <v>57</v>
      </c>
      <c r="D1009" s="4" t="s">
        <v>29</v>
      </c>
      <c r="E1009" s="4" t="s">
        <v>34</v>
      </c>
      <c r="F1009" s="4" t="s">
        <v>37</v>
      </c>
      <c r="G1009" s="11" t="s">
        <v>21</v>
      </c>
      <c r="H1009" s="5">
        <v>86226.315000000002</v>
      </c>
      <c r="I1009" s="5">
        <v>35101.4</v>
      </c>
      <c r="J1009" s="3" t="s">
        <v>22</v>
      </c>
      <c r="K1009" s="3" t="s">
        <v>23</v>
      </c>
      <c r="L1009" s="47">
        <f t="shared" si="31"/>
        <v>92445.293529599992</v>
      </c>
      <c r="M1009" s="63">
        <f t="shared" si="30"/>
        <v>6.8405608320000019E-2</v>
      </c>
      <c r="N1009" s="7">
        <v>33970</v>
      </c>
      <c r="O1009" s="6" t="b">
        <v>1</v>
      </c>
      <c r="P1009" s="6" t="b">
        <v>0</v>
      </c>
      <c r="Q1009" s="6" t="s">
        <v>24</v>
      </c>
    </row>
    <row r="1010" spans="1:17" x14ac:dyDescent="0.25">
      <c r="A1010" s="3">
        <v>2012</v>
      </c>
      <c r="B1010" s="3">
        <v>12</v>
      </c>
      <c r="C1010" s="4" t="s">
        <v>57</v>
      </c>
      <c r="D1010" s="4" t="s">
        <v>29</v>
      </c>
      <c r="E1010" s="4" t="s">
        <v>34</v>
      </c>
      <c r="F1010" s="4" t="s">
        <v>39</v>
      </c>
      <c r="G1010" s="11" t="s">
        <v>21</v>
      </c>
      <c r="H1010" s="5">
        <v>89502.404999999999</v>
      </c>
      <c r="I1010" s="5">
        <v>37791.599999999999</v>
      </c>
      <c r="J1010" s="3" t="s">
        <v>22</v>
      </c>
      <c r="K1010" s="3" t="s">
        <v>23</v>
      </c>
      <c r="L1010" s="47">
        <f t="shared" si="31"/>
        <v>99530.37642239999</v>
      </c>
      <c r="M1010" s="63">
        <f t="shared" si="30"/>
        <v>7.3648270080000008E-2</v>
      </c>
      <c r="N1010" s="7">
        <v>33970</v>
      </c>
      <c r="O1010" s="6" t="b">
        <v>1</v>
      </c>
      <c r="P1010" s="6" t="b">
        <v>0</v>
      </c>
      <c r="Q1010" s="6" t="s">
        <v>24</v>
      </c>
    </row>
    <row r="1011" spans="1:17" x14ac:dyDescent="0.25">
      <c r="A1011" s="3">
        <v>2012</v>
      </c>
      <c r="B1011" s="3">
        <v>12</v>
      </c>
      <c r="C1011" s="4" t="s">
        <v>57</v>
      </c>
      <c r="D1011" s="4" t="s">
        <v>29</v>
      </c>
      <c r="E1011" s="4" t="s">
        <v>34</v>
      </c>
      <c r="F1011" s="4" t="s">
        <v>36</v>
      </c>
      <c r="G1011" s="11" t="s">
        <v>21</v>
      </c>
      <c r="H1011" s="5">
        <v>51851.360000000001</v>
      </c>
      <c r="I1011" s="5">
        <v>24735.1</v>
      </c>
      <c r="J1011" s="3" t="s">
        <v>22</v>
      </c>
      <c r="K1011" s="3" t="s">
        <v>23</v>
      </c>
      <c r="L1011" s="47">
        <f t="shared" si="31"/>
        <v>65143.942406399998</v>
      </c>
      <c r="M1011" s="63">
        <f t="shared" si="30"/>
        <v>4.8203762880000008E-2</v>
      </c>
      <c r="N1011" s="7">
        <v>33970</v>
      </c>
      <c r="O1011" s="6" t="b">
        <v>1</v>
      </c>
      <c r="P1011" s="6" t="b">
        <v>0</v>
      </c>
      <c r="Q1011" s="6" t="s">
        <v>24</v>
      </c>
    </row>
    <row r="1012" spans="1:17" x14ac:dyDescent="0.25">
      <c r="A1012" s="3">
        <v>2012</v>
      </c>
      <c r="B1012" s="3">
        <v>12</v>
      </c>
      <c r="C1012" s="4" t="s">
        <v>57</v>
      </c>
      <c r="D1012" s="4" t="s">
        <v>29</v>
      </c>
      <c r="E1012" s="4" t="s">
        <v>34</v>
      </c>
      <c r="F1012" s="4" t="s">
        <v>35</v>
      </c>
      <c r="G1012" s="11" t="s">
        <v>21</v>
      </c>
      <c r="H1012" s="5">
        <v>48191</v>
      </c>
      <c r="I1012" s="5">
        <v>21970.799999999999</v>
      </c>
      <c r="J1012" s="3" t="s">
        <v>22</v>
      </c>
      <c r="K1012" s="3" t="s">
        <v>23</v>
      </c>
      <c r="L1012" s="47">
        <f t="shared" si="31"/>
        <v>57863.705011199992</v>
      </c>
      <c r="M1012" s="63">
        <f t="shared" si="30"/>
        <v>4.2816695039999998E-2</v>
      </c>
      <c r="N1012" s="7">
        <v>33970</v>
      </c>
      <c r="O1012" s="6" t="b">
        <v>1</v>
      </c>
      <c r="P1012" s="6" t="b">
        <v>0</v>
      </c>
      <c r="Q1012" s="6" t="s">
        <v>24</v>
      </c>
    </row>
    <row r="1013" spans="1:17" x14ac:dyDescent="0.25">
      <c r="A1013" s="3">
        <v>2012</v>
      </c>
      <c r="B1013" s="3">
        <v>12</v>
      </c>
      <c r="C1013" s="4" t="s">
        <v>57</v>
      </c>
      <c r="D1013" s="4" t="s">
        <v>59</v>
      </c>
      <c r="E1013" s="4" t="s">
        <v>60</v>
      </c>
      <c r="F1013" s="4"/>
      <c r="G1013" s="11" t="s">
        <v>21</v>
      </c>
      <c r="H1013" s="5">
        <v>191077</v>
      </c>
      <c r="I1013" s="5">
        <v>66466.516603999989</v>
      </c>
      <c r="J1013" s="3" t="s">
        <v>22</v>
      </c>
      <c r="K1013" s="3" t="s">
        <v>42</v>
      </c>
      <c r="L1013" s="47">
        <f t="shared" si="31"/>
        <v>175050.471985357</v>
      </c>
      <c r="M1013" s="63">
        <f t="shared" si="30"/>
        <v>0.12952994755787517</v>
      </c>
      <c r="N1013" s="7">
        <v>40220</v>
      </c>
      <c r="O1013" s="6" t="b">
        <v>1</v>
      </c>
      <c r="P1013" s="6" t="b">
        <v>0</v>
      </c>
      <c r="Q1013" s="6" t="s">
        <v>24</v>
      </c>
    </row>
    <row r="1014" spans="1:17" x14ac:dyDescent="0.25">
      <c r="A1014" s="3">
        <v>2012</v>
      </c>
      <c r="B1014" s="3">
        <v>12</v>
      </c>
      <c r="C1014" s="4" t="s">
        <v>57</v>
      </c>
      <c r="D1014" s="4" t="s">
        <v>44</v>
      </c>
      <c r="E1014" s="4" t="s">
        <v>45</v>
      </c>
      <c r="F1014" s="4"/>
      <c r="G1014" s="11" t="s">
        <v>21</v>
      </c>
      <c r="H1014" s="5">
        <v>78412</v>
      </c>
      <c r="I1014" s="5">
        <v>28008.7664</v>
      </c>
      <c r="J1014" s="3" t="s">
        <v>22</v>
      </c>
      <c r="K1014" s="3" t="s">
        <v>42</v>
      </c>
      <c r="L1014" s="47">
        <f t="shared" si="31"/>
        <v>73765.679752089593</v>
      </c>
      <c r="M1014" s="63">
        <f t="shared" si="30"/>
        <v>5.4583483960320006E-2</v>
      </c>
      <c r="N1014" s="7">
        <v>25569</v>
      </c>
      <c r="O1014" s="6" t="b">
        <v>1</v>
      </c>
      <c r="P1014" s="6" t="b">
        <v>0</v>
      </c>
      <c r="Q1014" s="6" t="s">
        <v>24</v>
      </c>
    </row>
    <row r="1015" spans="1:17" x14ac:dyDescent="0.25">
      <c r="A1015" s="3">
        <v>2012</v>
      </c>
      <c r="B1015" s="3">
        <v>12</v>
      </c>
      <c r="C1015" s="4" t="s">
        <v>57</v>
      </c>
      <c r="D1015" s="4" t="s">
        <v>44</v>
      </c>
      <c r="E1015" s="4" t="s">
        <v>75</v>
      </c>
      <c r="F1015" s="4"/>
      <c r="G1015" s="11" t="s">
        <v>21</v>
      </c>
      <c r="H1015" s="5">
        <v>158845</v>
      </c>
      <c r="I1015" s="5">
        <v>51224.335600000006</v>
      </c>
      <c r="J1015" s="3" t="s">
        <v>22</v>
      </c>
      <c r="K1015" s="3" t="s">
        <v>42</v>
      </c>
      <c r="L1015" s="47">
        <f t="shared" si="31"/>
        <v>134907.68859363842</v>
      </c>
      <c r="M1015" s="63">
        <f t="shared" si="30"/>
        <v>9.9825985217280033E-2</v>
      </c>
      <c r="N1015" s="7">
        <v>41210</v>
      </c>
      <c r="O1015" s="6" t="b">
        <v>0</v>
      </c>
      <c r="P1015" s="6" t="b">
        <v>0</v>
      </c>
      <c r="Q1015" s="6" t="s">
        <v>65</v>
      </c>
    </row>
    <row r="1016" spans="1:17" x14ac:dyDescent="0.25">
      <c r="A1016" s="3">
        <v>2012</v>
      </c>
      <c r="B1016" s="3">
        <v>12</v>
      </c>
      <c r="C1016" s="4" t="s">
        <v>57</v>
      </c>
      <c r="D1016" s="4" t="s">
        <v>46</v>
      </c>
      <c r="E1016" s="4" t="s">
        <v>47</v>
      </c>
      <c r="F1016" s="4"/>
      <c r="G1016" s="11" t="s">
        <v>21</v>
      </c>
      <c r="H1016" s="5">
        <v>101335.38999999998</v>
      </c>
      <c r="I1016" s="5">
        <v>34291.895975999993</v>
      </c>
      <c r="J1016" s="3" t="s">
        <v>22</v>
      </c>
      <c r="K1016" s="3" t="s">
        <v>42</v>
      </c>
      <c r="L1016" s="47">
        <f t="shared" si="31"/>
        <v>90313.331923736041</v>
      </c>
      <c r="M1016" s="63">
        <f t="shared" si="30"/>
        <v>6.6828046878028791E-2</v>
      </c>
      <c r="N1016" s="7">
        <v>34700</v>
      </c>
      <c r="O1016" s="6" t="b">
        <v>1</v>
      </c>
      <c r="P1016" s="6" t="b">
        <v>0</v>
      </c>
      <c r="Q1016" s="6" t="s">
        <v>24</v>
      </c>
    </row>
    <row r="1017" spans="1:17" x14ac:dyDescent="0.25">
      <c r="A1017" s="3">
        <v>2012</v>
      </c>
      <c r="B1017" s="3">
        <v>12</v>
      </c>
      <c r="C1017" s="4" t="s">
        <v>57</v>
      </c>
      <c r="D1017" s="4" t="s">
        <v>46</v>
      </c>
      <c r="E1017" s="4" t="s">
        <v>48</v>
      </c>
      <c r="F1017" s="4"/>
      <c r="G1017" s="11" t="s">
        <v>21</v>
      </c>
      <c r="H1017" s="5">
        <v>93044.669999999984</v>
      </c>
      <c r="I1017" s="5">
        <v>31486.316327999994</v>
      </c>
      <c r="J1017" s="3" t="s">
        <v>22</v>
      </c>
      <c r="K1017" s="3" t="s">
        <v>42</v>
      </c>
      <c r="L1017" s="47">
        <f t="shared" si="31"/>
        <v>82924.377805665776</v>
      </c>
      <c r="M1017" s="63">
        <f t="shared" si="30"/>
        <v>6.1360533260006393E-2</v>
      </c>
      <c r="N1017" s="7">
        <v>35065</v>
      </c>
      <c r="O1017" s="6" t="b">
        <v>1</v>
      </c>
      <c r="P1017" s="6" t="b">
        <v>0</v>
      </c>
      <c r="Q1017" s="6" t="s">
        <v>24</v>
      </c>
    </row>
    <row r="1018" spans="1:17" x14ac:dyDescent="0.25">
      <c r="A1018" s="3">
        <v>2012</v>
      </c>
      <c r="B1018" s="3">
        <v>12</v>
      </c>
      <c r="C1018" s="4" t="s">
        <v>57</v>
      </c>
      <c r="D1018" s="4" t="s">
        <v>46</v>
      </c>
      <c r="E1018" s="4" t="s">
        <v>58</v>
      </c>
      <c r="F1018" s="4"/>
      <c r="G1018" s="11" t="s">
        <v>21</v>
      </c>
      <c r="H1018" s="5">
        <v>112844</v>
      </c>
      <c r="I1018" s="5">
        <v>35624.850799999993</v>
      </c>
      <c r="J1018" s="3" t="s">
        <v>22</v>
      </c>
      <c r="K1018" s="3" t="s">
        <v>42</v>
      </c>
      <c r="L1018" s="47">
        <f t="shared" si="31"/>
        <v>93823.887057331172</v>
      </c>
      <c r="M1018" s="63">
        <f t="shared" si="30"/>
        <v>6.9425709239039984E-2</v>
      </c>
      <c r="N1018" s="7">
        <v>39814</v>
      </c>
      <c r="O1018" s="6" t="b">
        <v>1</v>
      </c>
      <c r="P1018" s="6" t="b">
        <v>0</v>
      </c>
      <c r="Q1018" s="6" t="s">
        <v>24</v>
      </c>
    </row>
    <row r="1019" spans="1:17" x14ac:dyDescent="0.25">
      <c r="A1019" s="3">
        <v>2012</v>
      </c>
      <c r="B1019" s="3">
        <v>12</v>
      </c>
      <c r="C1019" s="4" t="s">
        <v>57</v>
      </c>
      <c r="D1019" s="4" t="s">
        <v>46</v>
      </c>
      <c r="E1019" s="4" t="s">
        <v>61</v>
      </c>
      <c r="F1019" s="4"/>
      <c r="G1019" s="11" t="s">
        <v>21</v>
      </c>
      <c r="H1019" s="5">
        <v>111806.7</v>
      </c>
      <c r="I1019" s="5">
        <v>35806.095674999997</v>
      </c>
      <c r="J1019" s="3" t="s">
        <v>22</v>
      </c>
      <c r="K1019" s="3" t="s">
        <v>42</v>
      </c>
      <c r="L1019" s="47">
        <f t="shared" si="31"/>
        <v>94301.225159803187</v>
      </c>
      <c r="M1019" s="63">
        <f t="shared" si="30"/>
        <v>6.9778919251440003E-2</v>
      </c>
      <c r="N1019" s="7">
        <v>40179</v>
      </c>
      <c r="O1019" s="6" t="b">
        <v>1</v>
      </c>
      <c r="P1019" s="6" t="b">
        <v>0</v>
      </c>
      <c r="Q1019" s="6" t="s">
        <v>24</v>
      </c>
    </row>
    <row r="1020" spans="1:17" x14ac:dyDescent="0.25">
      <c r="A1020" s="3">
        <v>2012</v>
      </c>
      <c r="B1020" s="3">
        <v>12</v>
      </c>
      <c r="C1020" s="4" t="s">
        <v>57</v>
      </c>
      <c r="D1020" s="4" t="s">
        <v>69</v>
      </c>
      <c r="E1020" s="4" t="s">
        <v>70</v>
      </c>
      <c r="F1020" s="4" t="s">
        <v>71</v>
      </c>
      <c r="G1020" s="11" t="s">
        <v>21</v>
      </c>
      <c r="H1020" s="5">
        <v>14369</v>
      </c>
      <c r="I1020" s="5">
        <v>5052.6000000000004</v>
      </c>
      <c r="J1020" s="3" t="s">
        <v>22</v>
      </c>
      <c r="K1020" s="3" t="s">
        <v>23</v>
      </c>
      <c r="L1020" s="47">
        <f t="shared" si="31"/>
        <v>13306.8507264</v>
      </c>
      <c r="M1020" s="63">
        <f t="shared" si="30"/>
        <v>9.8465068800000013E-3</v>
      </c>
      <c r="N1020" s="7">
        <v>40760</v>
      </c>
      <c r="O1020" s="6" t="b">
        <v>0</v>
      </c>
      <c r="P1020" s="6" t="b">
        <v>0</v>
      </c>
      <c r="Q1020" s="6" t="s">
        <v>65</v>
      </c>
    </row>
    <row r="1021" spans="1:17" x14ac:dyDescent="0.25">
      <c r="A1021" s="3">
        <v>2013</v>
      </c>
      <c r="B1021" s="3">
        <v>1</v>
      </c>
      <c r="C1021" s="4" t="s">
        <v>17</v>
      </c>
      <c r="D1021" s="4" t="s">
        <v>18</v>
      </c>
      <c r="E1021" s="4" t="s">
        <v>76</v>
      </c>
      <c r="F1021" s="4"/>
      <c r="G1021" s="11" t="s">
        <v>21</v>
      </c>
      <c r="H1021" s="5">
        <v>35742</v>
      </c>
      <c r="I1021" s="5">
        <v>12599.054999999998</v>
      </c>
      <c r="J1021" s="3" t="s">
        <v>22</v>
      </c>
      <c r="K1021" s="3" t="s">
        <v>42</v>
      </c>
      <c r="L1021" s="47">
        <f t="shared" si="31"/>
        <v>33181.677587519996</v>
      </c>
      <c r="M1021" s="63">
        <f t="shared" si="30"/>
        <v>2.4553038384000001E-2</v>
      </c>
      <c r="N1021" s="7">
        <v>41348</v>
      </c>
      <c r="O1021" s="6" t="b">
        <v>0</v>
      </c>
      <c r="P1021" s="6" t="b">
        <v>0</v>
      </c>
      <c r="Q1021" s="6" t="s">
        <v>65</v>
      </c>
    </row>
    <row r="1022" spans="1:17" x14ac:dyDescent="0.25">
      <c r="A1022" s="3">
        <v>2013</v>
      </c>
      <c r="B1022" s="3">
        <v>1</v>
      </c>
      <c r="C1022" s="4" t="s">
        <v>17</v>
      </c>
      <c r="D1022" s="4" t="s">
        <v>18</v>
      </c>
      <c r="E1022" s="4" t="s">
        <v>19</v>
      </c>
      <c r="F1022" s="4" t="s">
        <v>20</v>
      </c>
      <c r="G1022" s="11" t="s">
        <v>21</v>
      </c>
      <c r="H1022" s="5">
        <v>96217.316999999995</v>
      </c>
      <c r="I1022" s="5">
        <v>35730.400000000001</v>
      </c>
      <c r="J1022" s="3" t="s">
        <v>22</v>
      </c>
      <c r="K1022" s="3" t="s">
        <v>23</v>
      </c>
      <c r="L1022" s="47">
        <f t="shared" si="31"/>
        <v>94101.868185600004</v>
      </c>
      <c r="M1022" s="63">
        <f t="shared" si="30"/>
        <v>6.9631403520000024E-2</v>
      </c>
      <c r="N1022" s="7">
        <v>35527</v>
      </c>
      <c r="O1022" s="6" t="b">
        <v>1</v>
      </c>
      <c r="P1022" s="6" t="b">
        <v>0</v>
      </c>
      <c r="Q1022" s="6" t="s">
        <v>24</v>
      </c>
    </row>
    <row r="1023" spans="1:17" x14ac:dyDescent="0.25">
      <c r="A1023" s="3">
        <v>2013</v>
      </c>
      <c r="B1023" s="3">
        <v>1</v>
      </c>
      <c r="C1023" s="4" t="s">
        <v>17</v>
      </c>
      <c r="D1023" s="4" t="s">
        <v>18</v>
      </c>
      <c r="E1023" s="4" t="s">
        <v>19</v>
      </c>
      <c r="F1023" s="4" t="s">
        <v>25</v>
      </c>
      <c r="G1023" s="11" t="s">
        <v>21</v>
      </c>
      <c r="H1023" s="5">
        <v>100320.3211</v>
      </c>
      <c r="I1023" s="5">
        <v>37609.5</v>
      </c>
      <c r="J1023" s="3" t="s">
        <v>22</v>
      </c>
      <c r="K1023" s="3" t="s">
        <v>23</v>
      </c>
      <c r="L1023" s="47">
        <f t="shared" si="31"/>
        <v>99050.78620799999</v>
      </c>
      <c r="M1023" s="63">
        <f t="shared" si="30"/>
        <v>7.3293393600000006E-2</v>
      </c>
      <c r="N1023" s="7">
        <v>35527</v>
      </c>
      <c r="O1023" s="6" t="b">
        <v>1</v>
      </c>
      <c r="P1023" s="6" t="b">
        <v>0</v>
      </c>
      <c r="Q1023" s="6" t="s">
        <v>24</v>
      </c>
    </row>
    <row r="1024" spans="1:17" x14ac:dyDescent="0.25">
      <c r="A1024" s="3">
        <v>2013</v>
      </c>
      <c r="B1024" s="3">
        <v>1</v>
      </c>
      <c r="C1024" s="4" t="s">
        <v>17</v>
      </c>
      <c r="D1024" s="4" t="s">
        <v>18</v>
      </c>
      <c r="E1024" s="4" t="s">
        <v>41</v>
      </c>
      <c r="F1024" s="4"/>
      <c r="G1024" s="11" t="s">
        <v>21</v>
      </c>
      <c r="H1024" s="5">
        <v>34612</v>
      </c>
      <c r="I1024" s="5">
        <v>13573.961099999999</v>
      </c>
      <c r="J1024" s="3" t="s">
        <v>22</v>
      </c>
      <c r="K1024" s="3" t="s">
        <v>42</v>
      </c>
      <c r="L1024" s="47">
        <f t="shared" si="31"/>
        <v>35749.25268647039</v>
      </c>
      <c r="M1024" s="63">
        <f t="shared" si="30"/>
        <v>2.6452935391680001E-2</v>
      </c>
      <c r="N1024" s="7">
        <v>23377</v>
      </c>
      <c r="O1024" s="6" t="b">
        <v>1</v>
      </c>
      <c r="P1024" s="6" t="b">
        <v>0</v>
      </c>
      <c r="Q1024" s="6" t="s">
        <v>24</v>
      </c>
    </row>
    <row r="1025" spans="1:17" x14ac:dyDescent="0.25">
      <c r="A1025" s="3">
        <v>2013</v>
      </c>
      <c r="B1025" s="3">
        <v>1</v>
      </c>
      <c r="C1025" s="4" t="s">
        <v>17</v>
      </c>
      <c r="D1025" s="4" t="s">
        <v>18</v>
      </c>
      <c r="E1025" s="4" t="s">
        <v>43</v>
      </c>
      <c r="F1025" s="4"/>
      <c r="G1025" s="11" t="s">
        <v>21</v>
      </c>
      <c r="H1025" s="5">
        <v>44549.08</v>
      </c>
      <c r="I1025" s="5">
        <v>16766.313552480002</v>
      </c>
      <c r="J1025" s="3" t="s">
        <v>22</v>
      </c>
      <c r="K1025" s="3" t="s">
        <v>42</v>
      </c>
      <c r="L1025" s="47">
        <f t="shared" si="31"/>
        <v>44156.836415878686</v>
      </c>
      <c r="M1025" s="63">
        <f t="shared" si="30"/>
        <v>3.2674191851073023E-2</v>
      </c>
      <c r="N1025" s="7">
        <v>28126</v>
      </c>
      <c r="O1025" s="6" t="b">
        <v>1</v>
      </c>
      <c r="P1025" s="6" t="b">
        <v>0</v>
      </c>
      <c r="Q1025" s="6" t="s">
        <v>24</v>
      </c>
    </row>
    <row r="1026" spans="1:17" x14ac:dyDescent="0.25">
      <c r="A1026" s="3">
        <v>2013</v>
      </c>
      <c r="B1026" s="3">
        <v>1</v>
      </c>
      <c r="C1026" s="4" t="s">
        <v>17</v>
      </c>
      <c r="D1026" s="4" t="s">
        <v>62</v>
      </c>
      <c r="E1026" s="4" t="s">
        <v>63</v>
      </c>
      <c r="F1026" s="4" t="s">
        <v>64</v>
      </c>
      <c r="G1026" s="11" t="s">
        <v>21</v>
      </c>
      <c r="H1026" s="5">
        <v>22599</v>
      </c>
      <c r="I1026" s="5">
        <v>8134.6</v>
      </c>
      <c r="J1026" s="3" t="s">
        <v>22</v>
      </c>
      <c r="K1026" s="3" t="s">
        <v>23</v>
      </c>
      <c r="L1026" s="47">
        <f t="shared" si="31"/>
        <v>21423.8031744</v>
      </c>
      <c r="M1026" s="63">
        <f t="shared" ref="M1026:M1089" si="35">I1026*0.02784*0.07/1000</f>
        <v>1.5852708480000002E-2</v>
      </c>
      <c r="N1026" s="7">
        <v>40739</v>
      </c>
      <c r="O1026" s="6" t="b">
        <v>0</v>
      </c>
      <c r="P1026" s="6" t="b">
        <v>0</v>
      </c>
      <c r="Q1026" s="6" t="s">
        <v>65</v>
      </c>
    </row>
    <row r="1027" spans="1:17" x14ac:dyDescent="0.25">
      <c r="A1027" s="3">
        <v>2013</v>
      </c>
      <c r="B1027" s="3">
        <v>1</v>
      </c>
      <c r="C1027" s="4" t="s">
        <v>17</v>
      </c>
      <c r="D1027" s="4" t="s">
        <v>66</v>
      </c>
      <c r="E1027" s="4" t="s">
        <v>67</v>
      </c>
      <c r="F1027" s="4" t="s">
        <v>68</v>
      </c>
      <c r="G1027" s="11" t="s">
        <v>21</v>
      </c>
      <c r="H1027" s="5">
        <v>148157.6679</v>
      </c>
      <c r="I1027" s="5">
        <v>56695.4</v>
      </c>
      <c r="J1027" s="3" t="s">
        <v>22</v>
      </c>
      <c r="K1027" s="3" t="s">
        <v>23</v>
      </c>
      <c r="L1027" s="47">
        <f t="shared" si="31"/>
        <v>149316.63394559998</v>
      </c>
      <c r="M1027" s="63">
        <f t="shared" si="35"/>
        <v>0.11048799552000001</v>
      </c>
      <c r="N1027" s="7">
        <v>40644</v>
      </c>
      <c r="O1027" s="6" t="b">
        <v>0</v>
      </c>
      <c r="P1027" s="6" t="b">
        <v>1</v>
      </c>
      <c r="Q1027" s="6" t="s">
        <v>15</v>
      </c>
    </row>
    <row r="1028" spans="1:17" x14ac:dyDescent="0.25">
      <c r="A1028" s="3">
        <v>2013</v>
      </c>
      <c r="B1028" s="3">
        <v>1</v>
      </c>
      <c r="C1028" s="4" t="s">
        <v>17</v>
      </c>
      <c r="D1028" s="4" t="s">
        <v>66</v>
      </c>
      <c r="E1028" s="4" t="s">
        <v>67</v>
      </c>
      <c r="F1028" s="4" t="s">
        <v>72</v>
      </c>
      <c r="G1028" s="11" t="s">
        <v>21</v>
      </c>
      <c r="H1028" s="5">
        <v>173532.1545</v>
      </c>
      <c r="I1028" s="5">
        <v>65491.1</v>
      </c>
      <c r="J1028" s="3" t="s">
        <v>22</v>
      </c>
      <c r="K1028" s="3" t="s">
        <v>23</v>
      </c>
      <c r="L1028" s="47">
        <f t="shared" si="31"/>
        <v>172481.5523904</v>
      </c>
      <c r="M1028" s="63">
        <f t="shared" si="35"/>
        <v>0.12762905568000002</v>
      </c>
      <c r="N1028" s="7">
        <v>40644</v>
      </c>
      <c r="O1028" s="6" t="b">
        <v>0</v>
      </c>
      <c r="P1028" s="6" t="b">
        <v>1</v>
      </c>
      <c r="Q1028" s="6" t="s">
        <v>15</v>
      </c>
    </row>
    <row r="1029" spans="1:17" x14ac:dyDescent="0.25">
      <c r="A1029" s="3">
        <v>2013</v>
      </c>
      <c r="B1029" s="3">
        <v>1</v>
      </c>
      <c r="C1029" s="4" t="s">
        <v>17</v>
      </c>
      <c r="D1029" s="4" t="s">
        <v>26</v>
      </c>
      <c r="E1029" s="4" t="s">
        <v>27</v>
      </c>
      <c r="F1029" s="4" t="s">
        <v>28</v>
      </c>
      <c r="G1029" s="11" t="s">
        <v>21</v>
      </c>
      <c r="H1029" s="5">
        <v>67535.285000000003</v>
      </c>
      <c r="I1029" s="5">
        <v>28354</v>
      </c>
      <c r="J1029" s="3" t="s">
        <v>22</v>
      </c>
      <c r="K1029" s="3" t="s">
        <v>23</v>
      </c>
      <c r="L1029" s="47">
        <f t="shared" si="31"/>
        <v>74674.90905599999</v>
      </c>
      <c r="M1029" s="63">
        <f t="shared" si="35"/>
        <v>5.5256275200000003E-2</v>
      </c>
      <c r="N1029" s="7">
        <v>34700</v>
      </c>
      <c r="O1029" s="6" t="b">
        <v>1</v>
      </c>
      <c r="P1029" s="6" t="b">
        <v>0</v>
      </c>
      <c r="Q1029" s="6" t="s">
        <v>24</v>
      </c>
    </row>
    <row r="1030" spans="1:17" x14ac:dyDescent="0.25">
      <c r="A1030" s="3">
        <v>2013</v>
      </c>
      <c r="B1030" s="3">
        <v>1</v>
      </c>
      <c r="C1030" s="4" t="s">
        <v>17</v>
      </c>
      <c r="D1030" s="4" t="s">
        <v>73</v>
      </c>
      <c r="E1030" s="4" t="s">
        <v>74</v>
      </c>
      <c r="F1030" s="4"/>
      <c r="G1030" s="11" t="s">
        <v>21</v>
      </c>
      <c r="H1030" s="5">
        <v>259637</v>
      </c>
      <c r="I1030" s="5">
        <v>84473.832643199989</v>
      </c>
      <c r="J1030" s="3" t="s">
        <v>22</v>
      </c>
      <c r="K1030" s="3" t="s">
        <v>42</v>
      </c>
      <c r="L1030" s="47">
        <f t="shared" si="31"/>
        <v>222475.69197442065</v>
      </c>
      <c r="M1030" s="63">
        <f t="shared" si="35"/>
        <v>0.16462260505506815</v>
      </c>
      <c r="N1030" s="7">
        <v>41136</v>
      </c>
      <c r="O1030" s="6" t="b">
        <v>0</v>
      </c>
      <c r="P1030" s="6" t="b">
        <v>0</v>
      </c>
      <c r="Q1030" s="6" t="s">
        <v>65</v>
      </c>
    </row>
    <row r="1031" spans="1:17" x14ac:dyDescent="0.25">
      <c r="A1031" s="3">
        <v>2013</v>
      </c>
      <c r="B1031" s="3">
        <v>1</v>
      </c>
      <c r="C1031" s="4" t="s">
        <v>17</v>
      </c>
      <c r="D1031" s="4" t="s">
        <v>29</v>
      </c>
      <c r="E1031" s="4" t="s">
        <v>30</v>
      </c>
      <c r="F1031" s="4" t="s">
        <v>33</v>
      </c>
      <c r="G1031" s="11" t="s">
        <v>21</v>
      </c>
      <c r="H1031" s="5">
        <v>109694</v>
      </c>
      <c r="I1031" s="5">
        <v>44523.8</v>
      </c>
      <c r="J1031" s="3" t="s">
        <v>22</v>
      </c>
      <c r="K1031" s="3" t="s">
        <v>23</v>
      </c>
      <c r="L1031" s="47">
        <f t="shared" si="31"/>
        <v>117260.7292032</v>
      </c>
      <c r="M1031" s="63">
        <f t="shared" si="35"/>
        <v>8.6767981440000017E-2</v>
      </c>
      <c r="N1031" s="7">
        <v>35885</v>
      </c>
      <c r="O1031" s="6" t="b">
        <v>1</v>
      </c>
      <c r="P1031" s="6" t="b">
        <v>0</v>
      </c>
      <c r="Q1031" s="6" t="s">
        <v>24</v>
      </c>
    </row>
    <row r="1032" spans="1:17" x14ac:dyDescent="0.25">
      <c r="A1032" s="3">
        <v>2013</v>
      </c>
      <c r="B1032" s="3">
        <v>1</v>
      </c>
      <c r="C1032" s="4" t="s">
        <v>17</v>
      </c>
      <c r="D1032" s="4" t="s">
        <v>29</v>
      </c>
      <c r="E1032" s="4" t="s">
        <v>30</v>
      </c>
      <c r="F1032" s="4" t="s">
        <v>31</v>
      </c>
      <c r="G1032" s="11" t="s">
        <v>21</v>
      </c>
      <c r="H1032" s="5">
        <v>113782</v>
      </c>
      <c r="I1032" s="5">
        <v>44311.6</v>
      </c>
      <c r="J1032" s="3" t="s">
        <v>22</v>
      </c>
      <c r="K1032" s="3" t="s">
        <v>23</v>
      </c>
      <c r="L1032" s="47">
        <f t="shared" si="31"/>
        <v>116701.86570239998</v>
      </c>
      <c r="M1032" s="63">
        <f t="shared" si="35"/>
        <v>8.6354446080000008E-2</v>
      </c>
      <c r="N1032" s="7">
        <v>35885</v>
      </c>
      <c r="O1032" s="6" t="b">
        <v>1</v>
      </c>
      <c r="P1032" s="6" t="b">
        <v>0</v>
      </c>
      <c r="Q1032" s="6" t="s">
        <v>24</v>
      </c>
    </row>
    <row r="1033" spans="1:17" x14ac:dyDescent="0.25">
      <c r="A1033" s="3">
        <v>2013</v>
      </c>
      <c r="B1033" s="3">
        <v>1</v>
      </c>
      <c r="C1033" s="4" t="s">
        <v>17</v>
      </c>
      <c r="D1033" s="4" t="s">
        <v>29</v>
      </c>
      <c r="E1033" s="4" t="s">
        <v>34</v>
      </c>
      <c r="F1033" s="4" t="s">
        <v>37</v>
      </c>
      <c r="G1033" s="11" t="s">
        <v>21</v>
      </c>
      <c r="H1033" s="5">
        <v>78743.009999999995</v>
      </c>
      <c r="I1033" s="5">
        <v>32075.5</v>
      </c>
      <c r="J1033" s="3" t="s">
        <v>22</v>
      </c>
      <c r="K1033" s="3" t="s">
        <v>23</v>
      </c>
      <c r="L1033" s="47">
        <f t="shared" si="31"/>
        <v>84476.089632000003</v>
      </c>
      <c r="M1033" s="63">
        <f t="shared" si="35"/>
        <v>6.2508734400000016E-2</v>
      </c>
      <c r="N1033" s="7">
        <v>33970</v>
      </c>
      <c r="O1033" s="6" t="b">
        <v>1</v>
      </c>
      <c r="P1033" s="6" t="b">
        <v>0</v>
      </c>
      <c r="Q1033" s="6" t="s">
        <v>24</v>
      </c>
    </row>
    <row r="1034" spans="1:17" x14ac:dyDescent="0.25">
      <c r="A1034" s="3">
        <v>2013</v>
      </c>
      <c r="B1034" s="3">
        <v>1</v>
      </c>
      <c r="C1034" s="4" t="s">
        <v>17</v>
      </c>
      <c r="D1034" s="4" t="s">
        <v>29</v>
      </c>
      <c r="E1034" s="4" t="s">
        <v>34</v>
      </c>
      <c r="F1034" s="4" t="s">
        <v>39</v>
      </c>
      <c r="G1034" s="11" t="s">
        <v>21</v>
      </c>
      <c r="H1034" s="5">
        <v>90561.15</v>
      </c>
      <c r="I1034" s="5">
        <v>38231.699999999997</v>
      </c>
      <c r="J1034" s="3" t="s">
        <v>22</v>
      </c>
      <c r="K1034" s="3" t="s">
        <v>23</v>
      </c>
      <c r="L1034" s="47">
        <f t="shared" si="31"/>
        <v>100689.45194879999</v>
      </c>
      <c r="M1034" s="63">
        <f t="shared" si="35"/>
        <v>7.4505936960000005E-2</v>
      </c>
      <c r="N1034" s="7">
        <v>33970</v>
      </c>
      <c r="O1034" s="6" t="b">
        <v>1</v>
      </c>
      <c r="P1034" s="6" t="b">
        <v>0</v>
      </c>
      <c r="Q1034" s="6" t="s">
        <v>24</v>
      </c>
    </row>
    <row r="1035" spans="1:17" x14ac:dyDescent="0.25">
      <c r="A1035" s="3">
        <v>2013</v>
      </c>
      <c r="B1035" s="3">
        <v>1</v>
      </c>
      <c r="C1035" s="4" t="s">
        <v>17</v>
      </c>
      <c r="D1035" s="4" t="s">
        <v>29</v>
      </c>
      <c r="E1035" s="4" t="s">
        <v>34</v>
      </c>
      <c r="F1035" s="4" t="s">
        <v>35</v>
      </c>
      <c r="G1035" s="11" t="s">
        <v>21</v>
      </c>
      <c r="H1035" s="5">
        <v>56869.72</v>
      </c>
      <c r="I1035" s="5">
        <v>25921.5</v>
      </c>
      <c r="J1035" s="3" t="s">
        <v>22</v>
      </c>
      <c r="K1035" s="3" t="s">
        <v>23</v>
      </c>
      <c r="L1035" s="47">
        <f t="shared" si="31"/>
        <v>68268.521376000004</v>
      </c>
      <c r="M1035" s="63">
        <f t="shared" si="35"/>
        <v>5.0515819200000013E-2</v>
      </c>
      <c r="N1035" s="7">
        <v>33970</v>
      </c>
      <c r="O1035" s="6" t="b">
        <v>1</v>
      </c>
      <c r="P1035" s="6" t="b">
        <v>0</v>
      </c>
      <c r="Q1035" s="6" t="s">
        <v>24</v>
      </c>
    </row>
    <row r="1036" spans="1:17" x14ac:dyDescent="0.25">
      <c r="A1036" s="3">
        <v>2013</v>
      </c>
      <c r="B1036" s="3">
        <v>1</v>
      </c>
      <c r="C1036" s="4" t="s">
        <v>17</v>
      </c>
      <c r="D1036" s="4" t="s">
        <v>29</v>
      </c>
      <c r="E1036" s="4" t="s">
        <v>34</v>
      </c>
      <c r="F1036" s="4" t="s">
        <v>36</v>
      </c>
      <c r="G1036" s="11" t="s">
        <v>21</v>
      </c>
      <c r="H1036" s="5">
        <v>56510.080000000002</v>
      </c>
      <c r="I1036" s="5">
        <v>26961.9</v>
      </c>
      <c r="J1036" s="3" t="s">
        <v>22</v>
      </c>
      <c r="K1036" s="3" t="s">
        <v>23</v>
      </c>
      <c r="L1036" s="47">
        <f t="shared" si="31"/>
        <v>71008.585401600008</v>
      </c>
      <c r="M1036" s="63">
        <f t="shared" si="35"/>
        <v>5.2543350720000014E-2</v>
      </c>
      <c r="N1036" s="7">
        <v>33970</v>
      </c>
      <c r="O1036" s="6" t="b">
        <v>1</v>
      </c>
      <c r="P1036" s="6" t="b">
        <v>0</v>
      </c>
      <c r="Q1036" s="6" t="s">
        <v>24</v>
      </c>
    </row>
    <row r="1037" spans="1:17" x14ac:dyDescent="0.25">
      <c r="A1037" s="3">
        <v>2013</v>
      </c>
      <c r="B1037" s="3">
        <v>1</v>
      </c>
      <c r="C1037" s="4" t="s">
        <v>17</v>
      </c>
      <c r="D1037" s="4" t="s">
        <v>59</v>
      </c>
      <c r="E1037" s="4" t="s">
        <v>60</v>
      </c>
      <c r="F1037" s="4"/>
      <c r="G1037" s="11" t="s">
        <v>21</v>
      </c>
      <c r="H1037" s="5">
        <v>197939</v>
      </c>
      <c r="I1037" s="5">
        <v>68853.477028000008</v>
      </c>
      <c r="J1037" s="3" t="s">
        <v>22</v>
      </c>
      <c r="K1037" s="3" t="s">
        <v>42</v>
      </c>
      <c r="L1037" s="47">
        <f t="shared" si="31"/>
        <v>181336.92372347059</v>
      </c>
      <c r="M1037" s="63">
        <f t="shared" si="35"/>
        <v>0.13418165603216645</v>
      </c>
      <c r="N1037" s="7">
        <v>40220</v>
      </c>
      <c r="O1037" s="6" t="b">
        <v>1</v>
      </c>
      <c r="P1037" s="6" t="b">
        <v>0</v>
      </c>
      <c r="Q1037" s="6" t="s">
        <v>24</v>
      </c>
    </row>
    <row r="1038" spans="1:17" x14ac:dyDescent="0.25">
      <c r="A1038" s="3">
        <v>2013</v>
      </c>
      <c r="B1038" s="3">
        <v>1</v>
      </c>
      <c r="C1038" s="4" t="s">
        <v>17</v>
      </c>
      <c r="D1038" s="4" t="s">
        <v>44</v>
      </c>
      <c r="E1038" s="4" t="s">
        <v>45</v>
      </c>
      <c r="F1038" s="4"/>
      <c r="G1038" s="11" t="s">
        <v>21</v>
      </c>
      <c r="H1038" s="5">
        <v>84362</v>
      </c>
      <c r="I1038" s="5">
        <v>30134.106400000001</v>
      </c>
      <c r="J1038" s="3" t="s">
        <v>22</v>
      </c>
      <c r="K1038" s="3" t="s">
        <v>42</v>
      </c>
      <c r="L1038" s="47">
        <f t="shared" si="31"/>
        <v>79363.11119784959</v>
      </c>
      <c r="M1038" s="63">
        <f t="shared" si="35"/>
        <v>5.8725346552320007E-2</v>
      </c>
      <c r="N1038" s="7">
        <v>25569</v>
      </c>
      <c r="O1038" s="6" t="b">
        <v>1</v>
      </c>
      <c r="P1038" s="6" t="b">
        <v>0</v>
      </c>
      <c r="Q1038" s="6" t="s">
        <v>24</v>
      </c>
    </row>
    <row r="1039" spans="1:17" x14ac:dyDescent="0.25">
      <c r="A1039" s="3">
        <v>2013</v>
      </c>
      <c r="B1039" s="3">
        <v>1</v>
      </c>
      <c r="C1039" s="4" t="s">
        <v>17</v>
      </c>
      <c r="D1039" s="4" t="s">
        <v>44</v>
      </c>
      <c r="E1039" s="4" t="s">
        <v>75</v>
      </c>
      <c r="F1039" s="4"/>
      <c r="G1039" s="11" t="s">
        <v>21</v>
      </c>
      <c r="H1039" s="5">
        <v>241151</v>
      </c>
      <c r="I1039" s="5">
        <v>77766.374479999999</v>
      </c>
      <c r="J1039" s="3" t="s">
        <v>22</v>
      </c>
      <c r="K1039" s="3" t="s">
        <v>42</v>
      </c>
      <c r="L1039" s="47">
        <f t="shared" si="31"/>
        <v>204810.5008784947</v>
      </c>
      <c r="M1039" s="63">
        <f t="shared" si="35"/>
        <v>0.15155111058662399</v>
      </c>
      <c r="N1039" s="7">
        <v>41210</v>
      </c>
      <c r="O1039" s="6" t="b">
        <v>0</v>
      </c>
      <c r="P1039" s="6" t="b">
        <v>0</v>
      </c>
      <c r="Q1039" s="6" t="s">
        <v>65</v>
      </c>
    </row>
    <row r="1040" spans="1:17" x14ac:dyDescent="0.25">
      <c r="A1040" s="3">
        <v>2013</v>
      </c>
      <c r="B1040" s="3">
        <v>1</v>
      </c>
      <c r="C1040" s="4" t="s">
        <v>17</v>
      </c>
      <c r="D1040" s="4" t="s">
        <v>46</v>
      </c>
      <c r="E1040" s="4" t="s">
        <v>47</v>
      </c>
      <c r="F1040" s="4"/>
      <c r="G1040" s="11" t="s">
        <v>21</v>
      </c>
      <c r="H1040" s="5">
        <v>111621.20000000006</v>
      </c>
      <c r="I1040" s="5">
        <v>37772.614080000014</v>
      </c>
      <c r="J1040" s="3" t="s">
        <v>22</v>
      </c>
      <c r="K1040" s="3" t="s">
        <v>42</v>
      </c>
      <c r="L1040" s="47">
        <f t="shared" si="31"/>
        <v>99480.373888389149</v>
      </c>
      <c r="M1040" s="63">
        <f t="shared" si="35"/>
        <v>7.3611270319104027E-2</v>
      </c>
      <c r="N1040" s="7">
        <v>34700</v>
      </c>
      <c r="O1040" s="6" t="b">
        <v>1</v>
      </c>
      <c r="P1040" s="6" t="b">
        <v>0</v>
      </c>
      <c r="Q1040" s="6" t="s">
        <v>24</v>
      </c>
    </row>
    <row r="1041" spans="1:17" x14ac:dyDescent="0.25">
      <c r="A1041" s="3">
        <v>2013</v>
      </c>
      <c r="B1041" s="3">
        <v>1</v>
      </c>
      <c r="C1041" s="4" t="s">
        <v>17</v>
      </c>
      <c r="D1041" s="4" t="s">
        <v>46</v>
      </c>
      <c r="E1041" s="4" t="s">
        <v>48</v>
      </c>
      <c r="F1041" s="4"/>
      <c r="G1041" s="11" t="s">
        <v>21</v>
      </c>
      <c r="H1041" s="5">
        <v>109582.17999999998</v>
      </c>
      <c r="I1041" s="5">
        <v>37082.60971199999</v>
      </c>
      <c r="J1041" s="3" t="s">
        <v>22</v>
      </c>
      <c r="K1041" s="3" t="s">
        <v>42</v>
      </c>
      <c r="L1041" s="47">
        <f t="shared" si="31"/>
        <v>97663.13422454473</v>
      </c>
      <c r="M1041" s="63">
        <f t="shared" si="35"/>
        <v>7.2266589806745579E-2</v>
      </c>
      <c r="N1041" s="7">
        <v>35065</v>
      </c>
      <c r="O1041" s="6" t="b">
        <v>1</v>
      </c>
      <c r="P1041" s="6" t="b">
        <v>0</v>
      </c>
      <c r="Q1041" s="6" t="s">
        <v>24</v>
      </c>
    </row>
    <row r="1042" spans="1:17" x14ac:dyDescent="0.25">
      <c r="A1042" s="3">
        <v>2013</v>
      </c>
      <c r="B1042" s="3">
        <v>1</v>
      </c>
      <c r="C1042" s="4" t="s">
        <v>17</v>
      </c>
      <c r="D1042" s="4" t="s">
        <v>46</v>
      </c>
      <c r="E1042" s="4" t="s">
        <v>58</v>
      </c>
      <c r="F1042" s="4"/>
      <c r="G1042" s="11" t="s">
        <v>21</v>
      </c>
      <c r="H1042" s="5">
        <v>113588</v>
      </c>
      <c r="I1042" s="5">
        <v>35859.731599999999</v>
      </c>
      <c r="J1042" s="3" t="s">
        <v>22</v>
      </c>
      <c r="K1042" s="3" t="s">
        <v>42</v>
      </c>
      <c r="L1042" s="47">
        <f t="shared" si="31"/>
        <v>94442.484164582391</v>
      </c>
      <c r="M1042" s="63">
        <f t="shared" si="35"/>
        <v>6.988344494208E-2</v>
      </c>
      <c r="N1042" s="7">
        <v>39814</v>
      </c>
      <c r="O1042" s="6" t="b">
        <v>1</v>
      </c>
      <c r="P1042" s="6" t="b">
        <v>0</v>
      </c>
      <c r="Q1042" s="6" t="s">
        <v>24</v>
      </c>
    </row>
    <row r="1043" spans="1:17" x14ac:dyDescent="0.25">
      <c r="A1043" s="3">
        <v>2013</v>
      </c>
      <c r="B1043" s="3">
        <v>1</v>
      </c>
      <c r="C1043" s="4" t="s">
        <v>17</v>
      </c>
      <c r="D1043" s="4" t="s">
        <v>46</v>
      </c>
      <c r="E1043" s="4" t="s">
        <v>61</v>
      </c>
      <c r="F1043" s="4"/>
      <c r="G1043" s="11" t="s">
        <v>21</v>
      </c>
      <c r="H1043" s="5">
        <v>113170</v>
      </c>
      <c r="I1043" s="5">
        <v>36242.692500000005</v>
      </c>
      <c r="J1043" s="3" t="s">
        <v>22</v>
      </c>
      <c r="K1043" s="3" t="s">
        <v>42</v>
      </c>
      <c r="L1043" s="47">
        <f t="shared" si="31"/>
        <v>95451.074500319999</v>
      </c>
      <c r="M1043" s="63">
        <f t="shared" si="35"/>
        <v>7.0629759144000021E-2</v>
      </c>
      <c r="N1043" s="7">
        <v>40179</v>
      </c>
      <c r="O1043" s="6" t="b">
        <v>1</v>
      </c>
      <c r="P1043" s="6" t="b">
        <v>0</v>
      </c>
      <c r="Q1043" s="6" t="s">
        <v>24</v>
      </c>
    </row>
    <row r="1044" spans="1:17" x14ac:dyDescent="0.25">
      <c r="A1044" s="3">
        <v>2013</v>
      </c>
      <c r="B1044" s="3">
        <v>1</v>
      </c>
      <c r="C1044" s="4" t="s">
        <v>17</v>
      </c>
      <c r="D1044" s="4" t="s">
        <v>69</v>
      </c>
      <c r="E1044" s="4" t="s">
        <v>70</v>
      </c>
      <c r="F1044" s="4" t="s">
        <v>71</v>
      </c>
      <c r="G1044" s="11" t="s">
        <v>21</v>
      </c>
      <c r="H1044" s="5">
        <v>36996</v>
      </c>
      <c r="I1044" s="5">
        <v>12987.7</v>
      </c>
      <c r="J1044" s="3" t="s">
        <v>22</v>
      </c>
      <c r="K1044" s="3" t="s">
        <v>23</v>
      </c>
      <c r="L1044" s="47">
        <f t="shared" si="31"/>
        <v>34205.237932800002</v>
      </c>
      <c r="M1044" s="63">
        <f t="shared" si="35"/>
        <v>2.5310429760000006E-2</v>
      </c>
      <c r="N1044" s="7">
        <v>40760</v>
      </c>
      <c r="O1044" s="6" t="b">
        <v>0</v>
      </c>
      <c r="P1044" s="6" t="b">
        <v>0</v>
      </c>
      <c r="Q1044" s="6" t="s">
        <v>65</v>
      </c>
    </row>
    <row r="1045" spans="1:17" x14ac:dyDescent="0.25">
      <c r="A1045" s="3">
        <v>2013</v>
      </c>
      <c r="B1045" s="3">
        <v>2</v>
      </c>
      <c r="C1045" s="4" t="s">
        <v>38</v>
      </c>
      <c r="D1045" s="4" t="s">
        <v>18</v>
      </c>
      <c r="E1045" s="4" t="s">
        <v>76</v>
      </c>
      <c r="F1045" s="4"/>
      <c r="G1045" s="11" t="s">
        <v>21</v>
      </c>
      <c r="H1045" s="5">
        <v>85695</v>
      </c>
      <c r="I1045" s="5">
        <v>30207.487499999999</v>
      </c>
      <c r="J1045" s="3" t="s">
        <v>22</v>
      </c>
      <c r="K1045" s="3" t="s">
        <v>42</v>
      </c>
      <c r="L1045" s="47">
        <f t="shared" si="31"/>
        <v>79556.372359199988</v>
      </c>
      <c r="M1045" s="63">
        <f t="shared" si="35"/>
        <v>5.8868351640000011E-2</v>
      </c>
      <c r="N1045" s="7">
        <v>41348</v>
      </c>
      <c r="O1045" s="6" t="b">
        <v>0</v>
      </c>
      <c r="P1045" s="6" t="b">
        <v>0</v>
      </c>
      <c r="Q1045" s="6" t="s">
        <v>65</v>
      </c>
    </row>
    <row r="1046" spans="1:17" x14ac:dyDescent="0.25">
      <c r="A1046" s="3">
        <v>2013</v>
      </c>
      <c r="B1046" s="3">
        <v>2</v>
      </c>
      <c r="C1046" s="4" t="s">
        <v>38</v>
      </c>
      <c r="D1046" s="4" t="s">
        <v>18</v>
      </c>
      <c r="E1046" s="4" t="s">
        <v>19</v>
      </c>
      <c r="F1046" s="4" t="s">
        <v>25</v>
      </c>
      <c r="G1046" s="11" t="s">
        <v>21</v>
      </c>
      <c r="H1046" s="5">
        <v>89843.347500000003</v>
      </c>
      <c r="I1046" s="5">
        <v>33696.699999999997</v>
      </c>
      <c r="J1046" s="3" t="s">
        <v>22</v>
      </c>
      <c r="K1046" s="3" t="s">
        <v>23</v>
      </c>
      <c r="L1046" s="47">
        <f t="shared" si="31"/>
        <v>88745.785708799987</v>
      </c>
      <c r="M1046" s="63">
        <f t="shared" si="35"/>
        <v>6.5668128960000002E-2</v>
      </c>
      <c r="N1046" s="7">
        <v>35527</v>
      </c>
      <c r="O1046" s="6" t="b">
        <v>1</v>
      </c>
      <c r="P1046" s="6" t="b">
        <v>0</v>
      </c>
      <c r="Q1046" s="6" t="s">
        <v>24</v>
      </c>
    </row>
    <row r="1047" spans="1:17" x14ac:dyDescent="0.25">
      <c r="A1047" s="3">
        <v>2013</v>
      </c>
      <c r="B1047" s="3">
        <v>2</v>
      </c>
      <c r="C1047" s="4" t="s">
        <v>38</v>
      </c>
      <c r="D1047" s="4" t="s">
        <v>18</v>
      </c>
      <c r="E1047" s="4" t="s">
        <v>19</v>
      </c>
      <c r="F1047" s="4" t="s">
        <v>20</v>
      </c>
      <c r="G1047" s="11" t="s">
        <v>21</v>
      </c>
      <c r="H1047" s="5">
        <v>86654.487299999993</v>
      </c>
      <c r="I1047" s="5">
        <v>32171.1</v>
      </c>
      <c r="J1047" s="3" t="s">
        <v>22</v>
      </c>
      <c r="K1047" s="3" t="s">
        <v>23</v>
      </c>
      <c r="L1047" s="47">
        <f t="shared" si="31"/>
        <v>84727.867910399989</v>
      </c>
      <c r="M1047" s="63">
        <f t="shared" si="35"/>
        <v>6.2695039680000009E-2</v>
      </c>
      <c r="N1047" s="7">
        <v>35527</v>
      </c>
      <c r="O1047" s="6" t="b">
        <v>1</v>
      </c>
      <c r="P1047" s="6" t="b">
        <v>0</v>
      </c>
      <c r="Q1047" s="6" t="s">
        <v>24</v>
      </c>
    </row>
    <row r="1048" spans="1:17" x14ac:dyDescent="0.25">
      <c r="A1048" s="3">
        <v>2013</v>
      </c>
      <c r="B1048" s="3">
        <v>2</v>
      </c>
      <c r="C1048" s="4" t="s">
        <v>38</v>
      </c>
      <c r="D1048" s="4" t="s">
        <v>18</v>
      </c>
      <c r="E1048" s="4" t="s">
        <v>41</v>
      </c>
      <c r="F1048" s="4"/>
      <c r="G1048" s="11" t="s">
        <v>21</v>
      </c>
      <c r="H1048" s="5">
        <v>62251</v>
      </c>
      <c r="I1048" s="5">
        <v>24413.285924999996</v>
      </c>
      <c r="J1048" s="3" t="s">
        <v>22</v>
      </c>
      <c r="K1048" s="3" t="s">
        <v>42</v>
      </c>
      <c r="L1048" s="47">
        <f t="shared" si="31"/>
        <v>64296.392262379188</v>
      </c>
      <c r="M1048" s="63">
        <f t="shared" si="35"/>
        <v>4.7576611610639995E-2</v>
      </c>
      <c r="N1048" s="7">
        <v>23377</v>
      </c>
      <c r="O1048" s="6" t="b">
        <v>1</v>
      </c>
      <c r="P1048" s="6" t="b">
        <v>0</v>
      </c>
      <c r="Q1048" s="6" t="s">
        <v>24</v>
      </c>
    </row>
    <row r="1049" spans="1:17" x14ac:dyDescent="0.25">
      <c r="A1049" s="3">
        <v>2013</v>
      </c>
      <c r="B1049" s="3">
        <v>2</v>
      </c>
      <c r="C1049" s="4" t="s">
        <v>38</v>
      </c>
      <c r="D1049" s="4" t="s">
        <v>18</v>
      </c>
      <c r="E1049" s="4" t="s">
        <v>43</v>
      </c>
      <c r="F1049" s="4"/>
      <c r="G1049" s="11" t="s">
        <v>21</v>
      </c>
      <c r="H1049" s="5">
        <v>123433</v>
      </c>
      <c r="I1049" s="5">
        <v>46454.750147999999</v>
      </c>
      <c r="J1049" s="3" t="s">
        <v>22</v>
      </c>
      <c r="K1049" s="3" t="s">
        <v>42</v>
      </c>
      <c r="L1049" s="47">
        <f t="shared" ref="L1049:L1112" si="36">I1049*0.02784*94.6</f>
        <v>122346.20309378227</v>
      </c>
      <c r="M1049" s="63">
        <f t="shared" si="35"/>
        <v>9.0531017088422414E-2</v>
      </c>
      <c r="N1049" s="7">
        <v>28126</v>
      </c>
      <c r="O1049" s="6" t="b">
        <v>1</v>
      </c>
      <c r="P1049" s="6" t="b">
        <v>0</v>
      </c>
      <c r="Q1049" s="6" t="s">
        <v>24</v>
      </c>
    </row>
    <row r="1050" spans="1:17" x14ac:dyDescent="0.25">
      <c r="A1050" s="3">
        <v>2013</v>
      </c>
      <c r="B1050" s="3">
        <v>2</v>
      </c>
      <c r="C1050" s="4" t="s">
        <v>38</v>
      </c>
      <c r="D1050" s="4" t="s">
        <v>62</v>
      </c>
      <c r="E1050" s="4" t="s">
        <v>63</v>
      </c>
      <c r="F1050" s="4" t="s">
        <v>64</v>
      </c>
      <c r="G1050" s="11" t="s">
        <v>21</v>
      </c>
      <c r="H1050" s="5">
        <v>104629</v>
      </c>
      <c r="I1050" s="5">
        <v>37601</v>
      </c>
      <c r="J1050" s="3" t="s">
        <v>22</v>
      </c>
      <c r="K1050" s="3" t="s">
        <v>23</v>
      </c>
      <c r="L1050" s="47">
        <f t="shared" si="36"/>
        <v>99028.400064000001</v>
      </c>
      <c r="M1050" s="63">
        <f t="shared" si="35"/>
        <v>7.3276828800000013E-2</v>
      </c>
      <c r="N1050" s="7">
        <v>40739</v>
      </c>
      <c r="O1050" s="6" t="b">
        <v>0</v>
      </c>
      <c r="P1050" s="6" t="b">
        <v>0</v>
      </c>
      <c r="Q1050" s="6" t="s">
        <v>65</v>
      </c>
    </row>
    <row r="1051" spans="1:17" x14ac:dyDescent="0.25">
      <c r="A1051" s="3">
        <v>2013</v>
      </c>
      <c r="B1051" s="3">
        <v>2</v>
      </c>
      <c r="C1051" s="4" t="s">
        <v>38</v>
      </c>
      <c r="D1051" s="4" t="s">
        <v>66</v>
      </c>
      <c r="E1051" s="4" t="s">
        <v>67</v>
      </c>
      <c r="F1051" s="4" t="s">
        <v>68</v>
      </c>
      <c r="G1051" s="11" t="s">
        <v>21</v>
      </c>
      <c r="H1051" s="5">
        <v>139738.4442</v>
      </c>
      <c r="I1051" s="5">
        <v>53459.9</v>
      </c>
      <c r="J1051" s="3" t="s">
        <v>22</v>
      </c>
      <c r="K1051" s="3" t="s">
        <v>23</v>
      </c>
      <c r="L1051" s="47">
        <f t="shared" si="36"/>
        <v>140795.4140736</v>
      </c>
      <c r="M1051" s="63">
        <f t="shared" si="35"/>
        <v>0.10418265312000001</v>
      </c>
      <c r="N1051" s="7">
        <v>40644</v>
      </c>
      <c r="O1051" s="6" t="b">
        <v>0</v>
      </c>
      <c r="P1051" s="6" t="b">
        <v>1</v>
      </c>
      <c r="Q1051" s="6" t="s">
        <v>15</v>
      </c>
    </row>
    <row r="1052" spans="1:17" x14ac:dyDescent="0.25">
      <c r="A1052" s="3">
        <v>2013</v>
      </c>
      <c r="B1052" s="3">
        <v>2</v>
      </c>
      <c r="C1052" s="4" t="s">
        <v>38</v>
      </c>
      <c r="D1052" s="4" t="s">
        <v>66</v>
      </c>
      <c r="E1052" s="4" t="s">
        <v>67</v>
      </c>
      <c r="F1052" s="4" t="s">
        <v>72</v>
      </c>
      <c r="G1052" s="11" t="s">
        <v>21</v>
      </c>
      <c r="H1052" s="5">
        <v>167562.50020000001</v>
      </c>
      <c r="I1052" s="5">
        <v>63021.9</v>
      </c>
      <c r="J1052" s="3" t="s">
        <v>22</v>
      </c>
      <c r="K1052" s="3" t="s">
        <v>23</v>
      </c>
      <c r="L1052" s="47">
        <f t="shared" si="36"/>
        <v>165978.5092416</v>
      </c>
      <c r="M1052" s="63">
        <f t="shared" si="35"/>
        <v>0.12281707872000001</v>
      </c>
      <c r="N1052" s="7">
        <v>40644</v>
      </c>
      <c r="O1052" s="6" t="b">
        <v>0</v>
      </c>
      <c r="P1052" s="6" t="b">
        <v>1</v>
      </c>
      <c r="Q1052" s="6" t="s">
        <v>15</v>
      </c>
    </row>
    <row r="1053" spans="1:17" x14ac:dyDescent="0.25">
      <c r="A1053" s="3">
        <v>2013</v>
      </c>
      <c r="B1053" s="3">
        <v>2</v>
      </c>
      <c r="C1053" s="4" t="s">
        <v>38</v>
      </c>
      <c r="D1053" s="4" t="s">
        <v>26</v>
      </c>
      <c r="E1053" s="4" t="s">
        <v>27</v>
      </c>
      <c r="F1053" s="4" t="s">
        <v>28</v>
      </c>
      <c r="G1053" s="11" t="s">
        <v>21</v>
      </c>
      <c r="H1053" s="5">
        <v>94361.271999999997</v>
      </c>
      <c r="I1053" s="5">
        <v>39557.599999999999</v>
      </c>
      <c r="J1053" s="3" t="s">
        <v>22</v>
      </c>
      <c r="K1053" s="3" t="s">
        <v>23</v>
      </c>
      <c r="L1053" s="47">
        <f t="shared" si="36"/>
        <v>104181.4270464</v>
      </c>
      <c r="M1053" s="63">
        <f t="shared" si="35"/>
        <v>7.7089850880000019E-2</v>
      </c>
      <c r="N1053" s="7">
        <v>34700</v>
      </c>
      <c r="O1053" s="6" t="b">
        <v>1</v>
      </c>
      <c r="P1053" s="6" t="b">
        <v>0</v>
      </c>
      <c r="Q1053" s="6" t="s">
        <v>24</v>
      </c>
    </row>
    <row r="1054" spans="1:17" x14ac:dyDescent="0.25">
      <c r="A1054" s="3">
        <v>2013</v>
      </c>
      <c r="B1054" s="3">
        <v>2</v>
      </c>
      <c r="C1054" s="4" t="s">
        <v>38</v>
      </c>
      <c r="D1054" s="4" t="s">
        <v>73</v>
      </c>
      <c r="E1054" s="4" t="s">
        <v>74</v>
      </c>
      <c r="F1054" s="4"/>
      <c r="G1054" s="11" t="s">
        <v>21</v>
      </c>
      <c r="H1054" s="5">
        <v>224374</v>
      </c>
      <c r="I1054" s="5">
        <v>73000.888646399995</v>
      </c>
      <c r="J1054" s="3" t="s">
        <v>22</v>
      </c>
      <c r="K1054" s="3" t="s">
        <v>42</v>
      </c>
      <c r="L1054" s="47">
        <f t="shared" si="36"/>
        <v>192259.81239603239</v>
      </c>
      <c r="M1054" s="63">
        <f t="shared" si="35"/>
        <v>0.14226413179410433</v>
      </c>
      <c r="N1054" s="7">
        <v>41136</v>
      </c>
      <c r="O1054" s="6" t="b">
        <v>0</v>
      </c>
      <c r="P1054" s="6" t="b">
        <v>0</v>
      </c>
      <c r="Q1054" s="6" t="s">
        <v>65</v>
      </c>
    </row>
    <row r="1055" spans="1:17" x14ac:dyDescent="0.25">
      <c r="A1055" s="3">
        <v>2013</v>
      </c>
      <c r="B1055" s="3">
        <v>2</v>
      </c>
      <c r="C1055" s="4" t="s">
        <v>38</v>
      </c>
      <c r="D1055" s="4" t="s">
        <v>29</v>
      </c>
      <c r="E1055" s="4" t="s">
        <v>30</v>
      </c>
      <c r="F1055" s="4" t="s">
        <v>31</v>
      </c>
      <c r="G1055" s="11" t="s">
        <v>21</v>
      </c>
      <c r="H1055" s="5">
        <v>100434</v>
      </c>
      <c r="I1055" s="5">
        <v>39114.9</v>
      </c>
      <c r="J1055" s="3" t="s">
        <v>22</v>
      </c>
      <c r="K1055" s="3" t="s">
        <v>23</v>
      </c>
      <c r="L1055" s="47">
        <f t="shared" si="36"/>
        <v>103015.5039936</v>
      </c>
      <c r="M1055" s="63">
        <f t="shared" si="35"/>
        <v>7.6227117120000021E-2</v>
      </c>
      <c r="N1055" s="7">
        <v>35885</v>
      </c>
      <c r="O1055" s="6" t="b">
        <v>1</v>
      </c>
      <c r="P1055" s="6" t="b">
        <v>0</v>
      </c>
      <c r="Q1055" s="6" t="s">
        <v>24</v>
      </c>
    </row>
    <row r="1056" spans="1:17" x14ac:dyDescent="0.25">
      <c r="A1056" s="3">
        <v>2013</v>
      </c>
      <c r="B1056" s="3">
        <v>2</v>
      </c>
      <c r="C1056" s="4" t="s">
        <v>38</v>
      </c>
      <c r="D1056" s="4" t="s">
        <v>29</v>
      </c>
      <c r="E1056" s="4" t="s">
        <v>30</v>
      </c>
      <c r="F1056" s="4" t="s">
        <v>33</v>
      </c>
      <c r="G1056" s="11" t="s">
        <v>21</v>
      </c>
      <c r="H1056" s="5">
        <v>85707</v>
      </c>
      <c r="I1056" s="5">
        <v>34802.699999999997</v>
      </c>
      <c r="J1056" s="3" t="s">
        <v>22</v>
      </c>
      <c r="K1056" s="3" t="s">
        <v>23</v>
      </c>
      <c r="L1056" s="47">
        <f t="shared" si="36"/>
        <v>91658.618092799996</v>
      </c>
      <c r="M1056" s="63">
        <f t="shared" si="35"/>
        <v>6.7823501760000002E-2</v>
      </c>
      <c r="N1056" s="7">
        <v>35885</v>
      </c>
      <c r="O1056" s="6" t="b">
        <v>1</v>
      </c>
      <c r="P1056" s="6" t="b">
        <v>0</v>
      </c>
      <c r="Q1056" s="6" t="s">
        <v>24</v>
      </c>
    </row>
    <row r="1057" spans="1:17" x14ac:dyDescent="0.25">
      <c r="A1057" s="3">
        <v>2013</v>
      </c>
      <c r="B1057" s="3">
        <v>2</v>
      </c>
      <c r="C1057" s="4" t="s">
        <v>38</v>
      </c>
      <c r="D1057" s="4" t="s">
        <v>29</v>
      </c>
      <c r="E1057" s="4" t="s">
        <v>34</v>
      </c>
      <c r="F1057" s="4" t="s">
        <v>37</v>
      </c>
      <c r="G1057" s="11" t="s">
        <v>21</v>
      </c>
      <c r="H1057" s="5">
        <v>47742.28</v>
      </c>
      <c r="I1057" s="5">
        <v>19491</v>
      </c>
      <c r="J1057" s="3" t="s">
        <v>22</v>
      </c>
      <c r="K1057" s="3" t="s">
        <v>23</v>
      </c>
      <c r="L1057" s="47">
        <f t="shared" si="36"/>
        <v>51332.745024000003</v>
      </c>
      <c r="M1057" s="63">
        <f t="shared" si="35"/>
        <v>3.7984060800000011E-2</v>
      </c>
      <c r="N1057" s="7">
        <v>33970</v>
      </c>
      <c r="O1057" s="6" t="b">
        <v>1</v>
      </c>
      <c r="P1057" s="6" t="b">
        <v>0</v>
      </c>
      <c r="Q1057" s="6" t="s">
        <v>24</v>
      </c>
    </row>
    <row r="1058" spans="1:17" x14ac:dyDescent="0.25">
      <c r="A1058" s="3">
        <v>2013</v>
      </c>
      <c r="B1058" s="3">
        <v>2</v>
      </c>
      <c r="C1058" s="4" t="s">
        <v>38</v>
      </c>
      <c r="D1058" s="4" t="s">
        <v>29</v>
      </c>
      <c r="E1058" s="4" t="s">
        <v>34</v>
      </c>
      <c r="F1058" s="4" t="s">
        <v>39</v>
      </c>
      <c r="G1058" s="11" t="s">
        <v>21</v>
      </c>
      <c r="H1058" s="5">
        <v>55300.724999999999</v>
      </c>
      <c r="I1058" s="5">
        <v>23363.3</v>
      </c>
      <c r="J1058" s="3" t="s">
        <v>22</v>
      </c>
      <c r="K1058" s="3" t="s">
        <v>23</v>
      </c>
      <c r="L1058" s="47">
        <f t="shared" si="36"/>
        <v>61531.08213119999</v>
      </c>
      <c r="M1058" s="63">
        <f t="shared" si="35"/>
        <v>4.5530399039999996E-2</v>
      </c>
      <c r="N1058" s="7">
        <v>33970</v>
      </c>
      <c r="O1058" s="6" t="b">
        <v>1</v>
      </c>
      <c r="P1058" s="6" t="b">
        <v>0</v>
      </c>
      <c r="Q1058" s="6" t="s">
        <v>24</v>
      </c>
    </row>
    <row r="1059" spans="1:17" x14ac:dyDescent="0.25">
      <c r="A1059" s="3">
        <v>2013</v>
      </c>
      <c r="B1059" s="3">
        <v>2</v>
      </c>
      <c r="C1059" s="4" t="s">
        <v>38</v>
      </c>
      <c r="D1059" s="4" t="s">
        <v>29</v>
      </c>
      <c r="E1059" s="4" t="s">
        <v>34</v>
      </c>
      <c r="F1059" s="4" t="s">
        <v>36</v>
      </c>
      <c r="G1059" s="11" t="s">
        <v>21</v>
      </c>
      <c r="H1059" s="5">
        <v>36231.06</v>
      </c>
      <c r="I1059" s="5">
        <v>17316.2</v>
      </c>
      <c r="J1059" s="3" t="s">
        <v>22</v>
      </c>
      <c r="K1059" s="3" t="s">
        <v>23</v>
      </c>
      <c r="L1059" s="47">
        <f t="shared" si="36"/>
        <v>45605.052556800001</v>
      </c>
      <c r="M1059" s="63">
        <f t="shared" si="35"/>
        <v>3.3745810560000006E-2</v>
      </c>
      <c r="N1059" s="7">
        <v>33970</v>
      </c>
      <c r="O1059" s="6" t="b">
        <v>1</v>
      </c>
      <c r="P1059" s="6" t="b">
        <v>0</v>
      </c>
      <c r="Q1059" s="6" t="s">
        <v>24</v>
      </c>
    </row>
    <row r="1060" spans="1:17" x14ac:dyDescent="0.25">
      <c r="A1060" s="3">
        <v>2013</v>
      </c>
      <c r="B1060" s="3">
        <v>2</v>
      </c>
      <c r="C1060" s="4" t="s">
        <v>38</v>
      </c>
      <c r="D1060" s="4" t="s">
        <v>29</v>
      </c>
      <c r="E1060" s="4" t="s">
        <v>34</v>
      </c>
      <c r="F1060" s="4" t="s">
        <v>35</v>
      </c>
      <c r="G1060" s="11" t="s">
        <v>21</v>
      </c>
      <c r="H1060" s="5">
        <v>24880.982</v>
      </c>
      <c r="I1060" s="5">
        <v>11281</v>
      </c>
      <c r="J1060" s="3" t="s">
        <v>22</v>
      </c>
      <c r="K1060" s="3" t="s">
        <v>23</v>
      </c>
      <c r="L1060" s="47">
        <f t="shared" si="36"/>
        <v>29710.363583999999</v>
      </c>
      <c r="M1060" s="63">
        <f t="shared" si="35"/>
        <v>2.1984412800000002E-2</v>
      </c>
      <c r="N1060" s="7">
        <v>33970</v>
      </c>
      <c r="O1060" s="6" t="b">
        <v>1</v>
      </c>
      <c r="P1060" s="6" t="b">
        <v>0</v>
      </c>
      <c r="Q1060" s="6" t="s">
        <v>24</v>
      </c>
    </row>
    <row r="1061" spans="1:17" x14ac:dyDescent="0.25">
      <c r="A1061" s="3">
        <v>2013</v>
      </c>
      <c r="B1061" s="3">
        <v>2</v>
      </c>
      <c r="C1061" s="4" t="s">
        <v>38</v>
      </c>
      <c r="D1061" s="4" t="s">
        <v>59</v>
      </c>
      <c r="E1061" s="4" t="s">
        <v>60</v>
      </c>
      <c r="F1061" s="4"/>
      <c r="G1061" s="11" t="s">
        <v>21</v>
      </c>
      <c r="H1061" s="5">
        <v>153240</v>
      </c>
      <c r="I1061" s="5">
        <v>53304.840479999999</v>
      </c>
      <c r="J1061" s="3" t="s">
        <v>22</v>
      </c>
      <c r="K1061" s="3" t="s">
        <v>42</v>
      </c>
      <c r="L1061" s="47">
        <f t="shared" si="36"/>
        <v>140387.03939791871</v>
      </c>
      <c r="M1061" s="63">
        <f t="shared" si="35"/>
        <v>0.103880473127424</v>
      </c>
      <c r="N1061" s="7">
        <v>40220</v>
      </c>
      <c r="O1061" s="6" t="b">
        <v>1</v>
      </c>
      <c r="P1061" s="6" t="b">
        <v>0</v>
      </c>
      <c r="Q1061" s="6" t="s">
        <v>24</v>
      </c>
    </row>
    <row r="1062" spans="1:17" x14ac:dyDescent="0.25">
      <c r="A1062" s="3">
        <v>2013</v>
      </c>
      <c r="B1062" s="3">
        <v>2</v>
      </c>
      <c r="C1062" s="4" t="s">
        <v>38</v>
      </c>
      <c r="D1062" s="4" t="s">
        <v>44</v>
      </c>
      <c r="E1062" s="4" t="s">
        <v>45</v>
      </c>
      <c r="F1062" s="4"/>
      <c r="G1062" s="11" t="s">
        <v>21</v>
      </c>
      <c r="H1062" s="5">
        <v>69122</v>
      </c>
      <c r="I1062" s="5">
        <v>24690.378399999998</v>
      </c>
      <c r="J1062" s="3" t="s">
        <v>22</v>
      </c>
      <c r="K1062" s="3" t="s">
        <v>42</v>
      </c>
      <c r="L1062" s="47">
        <f t="shared" si="36"/>
        <v>65026.160738457598</v>
      </c>
      <c r="M1062" s="63">
        <f t="shared" si="35"/>
        <v>4.8116609425920005E-2</v>
      </c>
      <c r="N1062" s="7">
        <v>25569</v>
      </c>
      <c r="O1062" s="6" t="b">
        <v>1</v>
      </c>
      <c r="P1062" s="6" t="b">
        <v>0</v>
      </c>
      <c r="Q1062" s="6" t="s">
        <v>24</v>
      </c>
    </row>
    <row r="1063" spans="1:17" x14ac:dyDescent="0.25">
      <c r="A1063" s="3">
        <v>2013</v>
      </c>
      <c r="B1063" s="3">
        <v>2</v>
      </c>
      <c r="C1063" s="4" t="s">
        <v>38</v>
      </c>
      <c r="D1063" s="4" t="s">
        <v>44</v>
      </c>
      <c r="E1063" s="4" t="s">
        <v>75</v>
      </c>
      <c r="F1063" s="4"/>
      <c r="G1063" s="11" t="s">
        <v>21</v>
      </c>
      <c r="H1063" s="5">
        <v>188393</v>
      </c>
      <c r="I1063" s="5">
        <v>60752.974640000008</v>
      </c>
      <c r="J1063" s="3" t="s">
        <v>22</v>
      </c>
      <c r="K1063" s="3" t="s">
        <v>42</v>
      </c>
      <c r="L1063" s="47">
        <f t="shared" si="36"/>
        <v>160002.92220228096</v>
      </c>
      <c r="M1063" s="63">
        <f t="shared" si="35"/>
        <v>0.11839539697843202</v>
      </c>
      <c r="N1063" s="7">
        <v>41210</v>
      </c>
      <c r="O1063" s="6" t="b">
        <v>0</v>
      </c>
      <c r="P1063" s="6" t="b">
        <v>0</v>
      </c>
      <c r="Q1063" s="6" t="s">
        <v>65</v>
      </c>
    </row>
    <row r="1064" spans="1:17" x14ac:dyDescent="0.25">
      <c r="A1064" s="3">
        <v>2013</v>
      </c>
      <c r="B1064" s="3">
        <v>2</v>
      </c>
      <c r="C1064" s="4" t="s">
        <v>38</v>
      </c>
      <c r="D1064" s="4" t="s">
        <v>46</v>
      </c>
      <c r="E1064" s="4" t="s">
        <v>47</v>
      </c>
      <c r="F1064" s="4"/>
      <c r="G1064" s="11" t="s">
        <v>21</v>
      </c>
      <c r="H1064" s="5">
        <v>99654.9</v>
      </c>
      <c r="I1064" s="5">
        <v>33723.218159999997</v>
      </c>
      <c r="J1064" s="3" t="s">
        <v>22</v>
      </c>
      <c r="K1064" s="3" t="s">
        <v>42</v>
      </c>
      <c r="L1064" s="47">
        <f t="shared" si="36"/>
        <v>88815.625632138224</v>
      </c>
      <c r="M1064" s="63">
        <f t="shared" si="35"/>
        <v>6.5719807550208009E-2</v>
      </c>
      <c r="N1064" s="7">
        <v>34700</v>
      </c>
      <c r="O1064" s="6" t="b">
        <v>1</v>
      </c>
      <c r="P1064" s="6" t="b">
        <v>0</v>
      </c>
      <c r="Q1064" s="6" t="s">
        <v>24</v>
      </c>
    </row>
    <row r="1065" spans="1:17" x14ac:dyDescent="0.25">
      <c r="A1065" s="3">
        <v>2013</v>
      </c>
      <c r="B1065" s="3">
        <v>2</v>
      </c>
      <c r="C1065" s="4" t="s">
        <v>38</v>
      </c>
      <c r="D1065" s="4" t="s">
        <v>46</v>
      </c>
      <c r="E1065" s="4" t="s">
        <v>48</v>
      </c>
      <c r="F1065" s="4"/>
      <c r="G1065" s="11" t="s">
        <v>21</v>
      </c>
      <c r="H1065" s="5">
        <v>97207.97</v>
      </c>
      <c r="I1065" s="5">
        <v>32895.177047999998</v>
      </c>
      <c r="J1065" s="3" t="s">
        <v>22</v>
      </c>
      <c r="K1065" s="3" t="s">
        <v>42</v>
      </c>
      <c r="L1065" s="47">
        <f t="shared" si="36"/>
        <v>86634.843564943862</v>
      </c>
      <c r="M1065" s="63">
        <f t="shared" si="35"/>
        <v>6.410612103114241E-2</v>
      </c>
      <c r="N1065" s="7">
        <v>35065</v>
      </c>
      <c r="O1065" s="6" t="b">
        <v>1</v>
      </c>
      <c r="P1065" s="6" t="b">
        <v>0</v>
      </c>
      <c r="Q1065" s="6" t="s">
        <v>24</v>
      </c>
    </row>
    <row r="1066" spans="1:17" x14ac:dyDescent="0.25">
      <c r="A1066" s="3">
        <v>2013</v>
      </c>
      <c r="B1066" s="3">
        <v>2</v>
      </c>
      <c r="C1066" s="4" t="s">
        <v>38</v>
      </c>
      <c r="D1066" s="4" t="s">
        <v>46</v>
      </c>
      <c r="E1066" s="4" t="s">
        <v>58</v>
      </c>
      <c r="F1066" s="4"/>
      <c r="G1066" s="11" t="s">
        <v>21</v>
      </c>
      <c r="H1066" s="5">
        <v>91337</v>
      </c>
      <c r="I1066" s="5">
        <v>28835.090899999999</v>
      </c>
      <c r="J1066" s="3" t="s">
        <v>22</v>
      </c>
      <c r="K1066" s="3" t="s">
        <v>42</v>
      </c>
      <c r="L1066" s="47">
        <f t="shared" si="36"/>
        <v>75941.940840057592</v>
      </c>
      <c r="M1066" s="63">
        <f t="shared" si="35"/>
        <v>5.6193825145920001E-2</v>
      </c>
      <c r="N1066" s="7">
        <v>39814</v>
      </c>
      <c r="O1066" s="6" t="b">
        <v>1</v>
      </c>
      <c r="P1066" s="6" t="b">
        <v>0</v>
      </c>
      <c r="Q1066" s="6" t="s">
        <v>24</v>
      </c>
    </row>
    <row r="1067" spans="1:17" x14ac:dyDescent="0.25">
      <c r="A1067" s="3">
        <v>2013</v>
      </c>
      <c r="B1067" s="3">
        <v>2</v>
      </c>
      <c r="C1067" s="4" t="s">
        <v>38</v>
      </c>
      <c r="D1067" s="4" t="s">
        <v>46</v>
      </c>
      <c r="E1067" s="4" t="s">
        <v>61</v>
      </c>
      <c r="F1067" s="4"/>
      <c r="G1067" s="11" t="s">
        <v>21</v>
      </c>
      <c r="H1067" s="5">
        <v>102322</v>
      </c>
      <c r="I1067" s="5">
        <v>32768.620499999997</v>
      </c>
      <c r="J1067" s="3" t="s">
        <v>22</v>
      </c>
      <c r="K1067" s="3" t="s">
        <v>42</v>
      </c>
      <c r="L1067" s="47">
        <f t="shared" si="36"/>
        <v>86301.536140511991</v>
      </c>
      <c r="M1067" s="63">
        <f t="shared" si="35"/>
        <v>6.3859487630400003E-2</v>
      </c>
      <c r="N1067" s="7">
        <v>40179</v>
      </c>
      <c r="O1067" s="6" t="b">
        <v>1</v>
      </c>
      <c r="P1067" s="6" t="b">
        <v>0</v>
      </c>
      <c r="Q1067" s="6" t="s">
        <v>24</v>
      </c>
    </row>
    <row r="1068" spans="1:17" x14ac:dyDescent="0.25">
      <c r="A1068" s="3">
        <v>2013</v>
      </c>
      <c r="B1068" s="3">
        <v>2</v>
      </c>
      <c r="C1068" s="4" t="s">
        <v>38</v>
      </c>
      <c r="D1068" s="4" t="s">
        <v>69</v>
      </c>
      <c r="E1068" s="4" t="s">
        <v>70</v>
      </c>
      <c r="F1068" s="4" t="s">
        <v>71</v>
      </c>
      <c r="G1068" s="11" t="s">
        <v>21</v>
      </c>
      <c r="H1068" s="5">
        <v>105805</v>
      </c>
      <c r="I1068" s="5">
        <v>37003.699999999997</v>
      </c>
      <c r="J1068" s="3" t="s">
        <v>22</v>
      </c>
      <c r="K1068" s="3" t="s">
        <v>23</v>
      </c>
      <c r="L1068" s="47">
        <f t="shared" si="36"/>
        <v>97455.312556799996</v>
      </c>
      <c r="M1068" s="63">
        <f t="shared" si="35"/>
        <v>7.2112810560000004E-2</v>
      </c>
      <c r="N1068" s="7">
        <v>40760</v>
      </c>
      <c r="O1068" s="6" t="b">
        <v>0</v>
      </c>
      <c r="P1068" s="6" t="b">
        <v>0</v>
      </c>
      <c r="Q1068" s="6" t="s">
        <v>65</v>
      </c>
    </row>
    <row r="1069" spans="1:17" x14ac:dyDescent="0.25">
      <c r="A1069" s="3">
        <v>2013</v>
      </c>
      <c r="B1069" s="3">
        <v>3</v>
      </c>
      <c r="C1069" s="4" t="s">
        <v>40</v>
      </c>
      <c r="D1069" s="4" t="s">
        <v>18</v>
      </c>
      <c r="E1069" s="4" t="s">
        <v>76</v>
      </c>
      <c r="F1069" s="4"/>
      <c r="G1069" s="11" t="s">
        <v>21</v>
      </c>
      <c r="H1069" s="5">
        <v>170620</v>
      </c>
      <c r="I1069" s="5">
        <v>60143.549999999996</v>
      </c>
      <c r="J1069" s="3" t="s">
        <v>22</v>
      </c>
      <c r="K1069" s="3" t="s">
        <v>42</v>
      </c>
      <c r="L1069" s="47">
        <f t="shared" si="36"/>
        <v>158397.90246719998</v>
      </c>
      <c r="M1069" s="63">
        <f t="shared" si="35"/>
        <v>0.11720775023999999</v>
      </c>
      <c r="N1069" s="7">
        <v>41348</v>
      </c>
      <c r="O1069" s="6" t="b">
        <v>0</v>
      </c>
      <c r="P1069" s="6" t="b">
        <v>0</v>
      </c>
      <c r="Q1069" s="6" t="s">
        <v>65</v>
      </c>
    </row>
    <row r="1070" spans="1:17" x14ac:dyDescent="0.25">
      <c r="A1070" s="3">
        <v>2013</v>
      </c>
      <c r="B1070" s="3">
        <v>3</v>
      </c>
      <c r="C1070" s="4" t="s">
        <v>40</v>
      </c>
      <c r="D1070" s="4" t="s">
        <v>18</v>
      </c>
      <c r="E1070" s="4" t="s">
        <v>19</v>
      </c>
      <c r="F1070" s="4" t="s">
        <v>20</v>
      </c>
      <c r="G1070" s="11" t="s">
        <v>21</v>
      </c>
      <c r="H1070" s="5">
        <v>97926.502399999998</v>
      </c>
      <c r="I1070" s="5">
        <v>36391.1</v>
      </c>
      <c r="J1070" s="3" t="s">
        <v>22</v>
      </c>
      <c r="K1070" s="3" t="s">
        <v>23</v>
      </c>
      <c r="L1070" s="47">
        <f t="shared" si="36"/>
        <v>95841.929990399993</v>
      </c>
      <c r="M1070" s="63">
        <f t="shared" si="35"/>
        <v>7.0918975679999996E-2</v>
      </c>
      <c r="N1070" s="7">
        <v>35527</v>
      </c>
      <c r="O1070" s="6" t="b">
        <v>1</v>
      </c>
      <c r="P1070" s="6" t="b">
        <v>0</v>
      </c>
      <c r="Q1070" s="6" t="s">
        <v>24</v>
      </c>
    </row>
    <row r="1071" spans="1:17" x14ac:dyDescent="0.25">
      <c r="A1071" s="3">
        <v>2013</v>
      </c>
      <c r="B1071" s="3">
        <v>3</v>
      </c>
      <c r="C1071" s="4" t="s">
        <v>40</v>
      </c>
      <c r="D1071" s="4" t="s">
        <v>18</v>
      </c>
      <c r="E1071" s="4" t="s">
        <v>19</v>
      </c>
      <c r="F1071" s="4" t="s">
        <v>25</v>
      </c>
      <c r="G1071" s="11" t="s">
        <v>21</v>
      </c>
      <c r="H1071" s="5">
        <v>99150.696400000001</v>
      </c>
      <c r="I1071" s="5">
        <v>37183.699999999997</v>
      </c>
      <c r="J1071" s="3" t="s">
        <v>22</v>
      </c>
      <c r="K1071" s="3" t="s">
        <v>23</v>
      </c>
      <c r="L1071" s="47">
        <f t="shared" si="36"/>
        <v>97929.372076799977</v>
      </c>
      <c r="M1071" s="63">
        <f t="shared" si="35"/>
        <v>7.2463594560000011E-2</v>
      </c>
      <c r="N1071" s="7">
        <v>35527</v>
      </c>
      <c r="O1071" s="6" t="b">
        <v>1</v>
      </c>
      <c r="P1071" s="6" t="b">
        <v>0</v>
      </c>
      <c r="Q1071" s="6" t="s">
        <v>24</v>
      </c>
    </row>
    <row r="1072" spans="1:17" x14ac:dyDescent="0.25">
      <c r="A1072" s="3">
        <v>2013</v>
      </c>
      <c r="B1072" s="3">
        <v>3</v>
      </c>
      <c r="C1072" s="4" t="s">
        <v>40</v>
      </c>
      <c r="D1072" s="4" t="s">
        <v>18</v>
      </c>
      <c r="E1072" s="4" t="s">
        <v>41</v>
      </c>
      <c r="F1072" s="4"/>
      <c r="G1072" s="11" t="s">
        <v>21</v>
      </c>
      <c r="H1072" s="5">
        <v>82048</v>
      </c>
      <c r="I1072" s="5">
        <v>32177.174399999996</v>
      </c>
      <c r="J1072" s="3" t="s">
        <v>22</v>
      </c>
      <c r="K1072" s="3" t="s">
        <v>42</v>
      </c>
      <c r="L1072" s="47">
        <f t="shared" si="36"/>
        <v>84743.865839001577</v>
      </c>
      <c r="M1072" s="63">
        <f t="shared" si="35"/>
        <v>6.2706877470719999E-2</v>
      </c>
      <c r="N1072" s="7">
        <v>23377</v>
      </c>
      <c r="O1072" s="6" t="b">
        <v>1</v>
      </c>
      <c r="P1072" s="6" t="b">
        <v>0</v>
      </c>
      <c r="Q1072" s="6" t="s">
        <v>24</v>
      </c>
    </row>
    <row r="1073" spans="1:17" x14ac:dyDescent="0.25">
      <c r="A1073" s="3">
        <v>2013</v>
      </c>
      <c r="B1073" s="3">
        <v>3</v>
      </c>
      <c r="C1073" s="4" t="s">
        <v>40</v>
      </c>
      <c r="D1073" s="4" t="s">
        <v>18</v>
      </c>
      <c r="E1073" s="4" t="s">
        <v>43</v>
      </c>
      <c r="F1073" s="4"/>
      <c r="G1073" s="11" t="s">
        <v>21</v>
      </c>
      <c r="H1073" s="5">
        <v>144009</v>
      </c>
      <c r="I1073" s="5">
        <v>54198.651204000002</v>
      </c>
      <c r="J1073" s="3" t="s">
        <v>22</v>
      </c>
      <c r="K1073" s="3" t="s">
        <v>42</v>
      </c>
      <c r="L1073" s="47">
        <f t="shared" si="36"/>
        <v>142741.03652453146</v>
      </c>
      <c r="M1073" s="63">
        <f t="shared" si="35"/>
        <v>0.10562233146635522</v>
      </c>
      <c r="N1073" s="7">
        <v>28126</v>
      </c>
      <c r="O1073" s="6" t="b">
        <v>1</v>
      </c>
      <c r="P1073" s="6" t="b">
        <v>0</v>
      </c>
      <c r="Q1073" s="6" t="s">
        <v>24</v>
      </c>
    </row>
    <row r="1074" spans="1:17" x14ac:dyDescent="0.25">
      <c r="A1074" s="3">
        <v>2013</v>
      </c>
      <c r="B1074" s="3">
        <v>3</v>
      </c>
      <c r="C1074" s="4" t="s">
        <v>40</v>
      </c>
      <c r="D1074" s="4" t="s">
        <v>62</v>
      </c>
      <c r="E1074" s="4" t="s">
        <v>63</v>
      </c>
      <c r="F1074" s="4" t="s">
        <v>64</v>
      </c>
      <c r="G1074" s="11" t="s">
        <v>21</v>
      </c>
      <c r="H1074" s="5">
        <v>99564</v>
      </c>
      <c r="I1074" s="5">
        <v>36184.400000000001</v>
      </c>
      <c r="J1074" s="3" t="s">
        <v>22</v>
      </c>
      <c r="K1074" s="3" t="s">
        <v>23</v>
      </c>
      <c r="L1074" s="47">
        <f t="shared" si="36"/>
        <v>95297.551641599988</v>
      </c>
      <c r="M1074" s="63">
        <f t="shared" si="35"/>
        <v>7.0516158720000013E-2</v>
      </c>
      <c r="N1074" s="7">
        <v>40739</v>
      </c>
      <c r="O1074" s="6" t="b">
        <v>0</v>
      </c>
      <c r="P1074" s="6" t="b">
        <v>0</v>
      </c>
      <c r="Q1074" s="6" t="s">
        <v>65</v>
      </c>
    </row>
    <row r="1075" spans="1:17" x14ac:dyDescent="0.25">
      <c r="A1075" s="3">
        <v>2013</v>
      </c>
      <c r="B1075" s="3">
        <v>3</v>
      </c>
      <c r="C1075" s="4" t="s">
        <v>40</v>
      </c>
      <c r="D1075" s="4" t="s">
        <v>66</v>
      </c>
      <c r="E1075" s="4" t="s">
        <v>67</v>
      </c>
      <c r="F1075" s="4" t="s">
        <v>68</v>
      </c>
      <c r="G1075" s="11" t="s">
        <v>21</v>
      </c>
      <c r="H1075" s="5">
        <v>143089.9688</v>
      </c>
      <c r="I1075" s="5">
        <v>54829.8</v>
      </c>
      <c r="J1075" s="3" t="s">
        <v>22</v>
      </c>
      <c r="K1075" s="3" t="s">
        <v>23</v>
      </c>
      <c r="L1075" s="47">
        <f t="shared" si="36"/>
        <v>144403.2703872</v>
      </c>
      <c r="M1075" s="63">
        <f t="shared" si="35"/>
        <v>0.10685231424000001</v>
      </c>
      <c r="N1075" s="7">
        <v>40644</v>
      </c>
      <c r="O1075" s="6" t="b">
        <v>0</v>
      </c>
      <c r="P1075" s="6" t="b">
        <v>1</v>
      </c>
      <c r="Q1075" s="6" t="s">
        <v>15</v>
      </c>
    </row>
    <row r="1076" spans="1:17" x14ac:dyDescent="0.25">
      <c r="A1076" s="3">
        <v>2013</v>
      </c>
      <c r="B1076" s="3">
        <v>3</v>
      </c>
      <c r="C1076" s="4" t="s">
        <v>40</v>
      </c>
      <c r="D1076" s="4" t="s">
        <v>66</v>
      </c>
      <c r="E1076" s="4" t="s">
        <v>67</v>
      </c>
      <c r="F1076" s="4" t="s">
        <v>72</v>
      </c>
      <c r="G1076" s="11" t="s">
        <v>21</v>
      </c>
      <c r="H1076" s="5">
        <v>181706.8015</v>
      </c>
      <c r="I1076" s="5">
        <v>68536.5</v>
      </c>
      <c r="J1076" s="3" t="s">
        <v>22</v>
      </c>
      <c r="K1076" s="3" t="s">
        <v>23</v>
      </c>
      <c r="L1076" s="47">
        <f t="shared" si="36"/>
        <v>180502.11273600001</v>
      </c>
      <c r="M1076" s="63">
        <f t="shared" si="35"/>
        <v>0.13356393120000001</v>
      </c>
      <c r="N1076" s="7">
        <v>40644</v>
      </c>
      <c r="O1076" s="6" t="b">
        <v>0</v>
      </c>
      <c r="P1076" s="6" t="b">
        <v>1</v>
      </c>
      <c r="Q1076" s="6" t="s">
        <v>15</v>
      </c>
    </row>
    <row r="1077" spans="1:17" x14ac:dyDescent="0.25">
      <c r="A1077" s="3">
        <v>2013</v>
      </c>
      <c r="B1077" s="3">
        <v>3</v>
      </c>
      <c r="C1077" s="4" t="s">
        <v>40</v>
      </c>
      <c r="D1077" s="4" t="s">
        <v>26</v>
      </c>
      <c r="E1077" s="4" t="s">
        <v>27</v>
      </c>
      <c r="F1077" s="4" t="s">
        <v>28</v>
      </c>
      <c r="G1077" s="11" t="s">
        <v>21</v>
      </c>
      <c r="H1077" s="5">
        <v>101001.099</v>
      </c>
      <c r="I1077" s="5">
        <v>42334.3</v>
      </c>
      <c r="J1077" s="3" t="s">
        <v>22</v>
      </c>
      <c r="K1077" s="3" t="s">
        <v>23</v>
      </c>
      <c r="L1077" s="47">
        <f t="shared" si="36"/>
        <v>111494.3218752</v>
      </c>
      <c r="M1077" s="63">
        <f t="shared" si="35"/>
        <v>8.2501083840000003E-2</v>
      </c>
      <c r="N1077" s="7">
        <v>34700</v>
      </c>
      <c r="O1077" s="6" t="b">
        <v>1</v>
      </c>
      <c r="P1077" s="6" t="b">
        <v>0</v>
      </c>
      <c r="Q1077" s="6" t="s">
        <v>24</v>
      </c>
    </row>
    <row r="1078" spans="1:17" x14ac:dyDescent="0.25">
      <c r="A1078" s="3">
        <v>2013</v>
      </c>
      <c r="B1078" s="3">
        <v>3</v>
      </c>
      <c r="C1078" s="4" t="s">
        <v>40</v>
      </c>
      <c r="D1078" s="4" t="s">
        <v>73</v>
      </c>
      <c r="E1078" s="4" t="s">
        <v>74</v>
      </c>
      <c r="F1078" s="4"/>
      <c r="G1078" s="11" t="s">
        <v>21</v>
      </c>
      <c r="H1078" s="5">
        <v>247852</v>
      </c>
      <c r="I1078" s="5">
        <v>80639.5404672</v>
      </c>
      <c r="J1078" s="3" t="s">
        <v>22</v>
      </c>
      <c r="K1078" s="3" t="s">
        <v>42</v>
      </c>
      <c r="L1078" s="47">
        <f t="shared" si="36"/>
        <v>212377.45470500781</v>
      </c>
      <c r="M1078" s="63">
        <f t="shared" si="35"/>
        <v>0.15715033646247936</v>
      </c>
      <c r="N1078" s="7">
        <v>41136</v>
      </c>
      <c r="O1078" s="6" t="b">
        <v>0</v>
      </c>
      <c r="P1078" s="6" t="b">
        <v>0</v>
      </c>
      <c r="Q1078" s="6" t="s">
        <v>65</v>
      </c>
    </row>
    <row r="1079" spans="1:17" x14ac:dyDescent="0.25">
      <c r="A1079" s="3">
        <v>2013</v>
      </c>
      <c r="B1079" s="3">
        <v>3</v>
      </c>
      <c r="C1079" s="4" t="s">
        <v>40</v>
      </c>
      <c r="D1079" s="4" t="s">
        <v>29</v>
      </c>
      <c r="E1079" s="4" t="s">
        <v>30</v>
      </c>
      <c r="F1079" s="4" t="s">
        <v>31</v>
      </c>
      <c r="G1079" s="11" t="s">
        <v>21</v>
      </c>
      <c r="H1079" s="5">
        <v>90934</v>
      </c>
      <c r="I1079" s="5">
        <v>35410.400000000001</v>
      </c>
      <c r="J1079" s="3" t="s">
        <v>22</v>
      </c>
      <c r="K1079" s="3" t="s">
        <v>23</v>
      </c>
      <c r="L1079" s="47">
        <f t="shared" si="36"/>
        <v>93259.095705600004</v>
      </c>
      <c r="M1079" s="63">
        <f t="shared" si="35"/>
        <v>6.9007787520000002E-2</v>
      </c>
      <c r="N1079" s="7">
        <v>35885</v>
      </c>
      <c r="O1079" s="6" t="b">
        <v>1</v>
      </c>
      <c r="P1079" s="6" t="b">
        <v>0</v>
      </c>
      <c r="Q1079" s="6" t="s">
        <v>24</v>
      </c>
    </row>
    <row r="1080" spans="1:17" x14ac:dyDescent="0.25">
      <c r="A1080" s="3">
        <v>2013</v>
      </c>
      <c r="B1080" s="3">
        <v>3</v>
      </c>
      <c r="C1080" s="4" t="s">
        <v>40</v>
      </c>
      <c r="D1080" s="4" t="s">
        <v>29</v>
      </c>
      <c r="E1080" s="4" t="s">
        <v>30</v>
      </c>
      <c r="F1080" s="4" t="s">
        <v>33</v>
      </c>
      <c r="G1080" s="11" t="s">
        <v>21</v>
      </c>
      <c r="H1080" s="5">
        <v>109786</v>
      </c>
      <c r="I1080" s="5">
        <v>44555.199999999997</v>
      </c>
      <c r="J1080" s="3" t="s">
        <v>22</v>
      </c>
      <c r="K1080" s="3" t="s">
        <v>23</v>
      </c>
      <c r="L1080" s="47">
        <f t="shared" si="36"/>
        <v>117343.42625279998</v>
      </c>
      <c r="M1080" s="63">
        <f t="shared" si="35"/>
        <v>8.6829173759999989E-2</v>
      </c>
      <c r="N1080" s="7">
        <v>35885</v>
      </c>
      <c r="O1080" s="6" t="b">
        <v>1</v>
      </c>
      <c r="P1080" s="6" t="b">
        <v>0</v>
      </c>
      <c r="Q1080" s="6" t="s">
        <v>24</v>
      </c>
    </row>
    <row r="1081" spans="1:17" x14ac:dyDescent="0.25">
      <c r="A1081" s="3">
        <v>2013</v>
      </c>
      <c r="B1081" s="3">
        <v>3</v>
      </c>
      <c r="C1081" s="4" t="s">
        <v>40</v>
      </c>
      <c r="D1081" s="4" t="s">
        <v>29</v>
      </c>
      <c r="E1081" s="4" t="s">
        <v>34</v>
      </c>
      <c r="F1081" s="4" t="s">
        <v>39</v>
      </c>
      <c r="G1081" s="11" t="s">
        <v>21</v>
      </c>
      <c r="H1081" s="5">
        <v>5713.3649999999998</v>
      </c>
      <c r="I1081" s="5">
        <v>2437.1999999999998</v>
      </c>
      <c r="J1081" s="3" t="s">
        <v>22</v>
      </c>
      <c r="K1081" s="3" t="s">
        <v>23</v>
      </c>
      <c r="L1081" s="47">
        <f t="shared" si="36"/>
        <v>6418.7659007999991</v>
      </c>
      <c r="M1081" s="63">
        <f t="shared" si="35"/>
        <v>4.7496153599999999E-3</v>
      </c>
      <c r="N1081" s="7">
        <v>33970</v>
      </c>
      <c r="O1081" s="6" t="b">
        <v>1</v>
      </c>
      <c r="P1081" s="6" t="b">
        <v>0</v>
      </c>
      <c r="Q1081" s="6" t="s">
        <v>24</v>
      </c>
    </row>
    <row r="1082" spans="1:17" x14ac:dyDescent="0.25">
      <c r="A1082" s="3">
        <v>2013</v>
      </c>
      <c r="B1082" s="3">
        <v>3</v>
      </c>
      <c r="C1082" s="4" t="s">
        <v>40</v>
      </c>
      <c r="D1082" s="4" t="s">
        <v>29</v>
      </c>
      <c r="E1082" s="4" t="s">
        <v>34</v>
      </c>
      <c r="F1082" s="4" t="s">
        <v>37</v>
      </c>
      <c r="G1082" s="11" t="s">
        <v>21</v>
      </c>
      <c r="H1082" s="5">
        <v>84417.39</v>
      </c>
      <c r="I1082" s="5">
        <v>34394.1</v>
      </c>
      <c r="J1082" s="3" t="s">
        <v>22</v>
      </c>
      <c r="K1082" s="3" t="s">
        <v>23</v>
      </c>
      <c r="L1082" s="47">
        <f t="shared" si="36"/>
        <v>90582.502982399994</v>
      </c>
      <c r="M1082" s="63">
        <f t="shared" si="35"/>
        <v>6.7027222080000004E-2</v>
      </c>
      <c r="N1082" s="7">
        <v>33970</v>
      </c>
      <c r="O1082" s="6" t="b">
        <v>1</v>
      </c>
      <c r="P1082" s="6" t="b">
        <v>0</v>
      </c>
      <c r="Q1082" s="6" t="s">
        <v>24</v>
      </c>
    </row>
    <row r="1083" spans="1:17" x14ac:dyDescent="0.25">
      <c r="A1083" s="3">
        <v>2013</v>
      </c>
      <c r="B1083" s="3">
        <v>3</v>
      </c>
      <c r="C1083" s="4" t="s">
        <v>40</v>
      </c>
      <c r="D1083" s="4" t="s">
        <v>29</v>
      </c>
      <c r="E1083" s="4" t="s">
        <v>34</v>
      </c>
      <c r="F1083" s="4" t="s">
        <v>36</v>
      </c>
      <c r="G1083" s="11" t="s">
        <v>21</v>
      </c>
      <c r="H1083" s="5">
        <v>32172.959999999999</v>
      </c>
      <c r="I1083" s="5">
        <v>15377.1</v>
      </c>
      <c r="J1083" s="3" t="s">
        <v>22</v>
      </c>
      <c r="K1083" s="3" t="s">
        <v>23</v>
      </c>
      <c r="L1083" s="47">
        <f t="shared" si="36"/>
        <v>40498.114694399999</v>
      </c>
      <c r="M1083" s="63">
        <f t="shared" si="35"/>
        <v>2.9966892480000007E-2</v>
      </c>
      <c r="N1083" s="7">
        <v>33970</v>
      </c>
      <c r="O1083" s="6" t="b">
        <v>1</v>
      </c>
      <c r="P1083" s="6" t="b">
        <v>0</v>
      </c>
      <c r="Q1083" s="6" t="s">
        <v>24</v>
      </c>
    </row>
    <row r="1084" spans="1:17" x14ac:dyDescent="0.25">
      <c r="A1084" s="3">
        <v>2013</v>
      </c>
      <c r="B1084" s="3">
        <v>3</v>
      </c>
      <c r="C1084" s="4" t="s">
        <v>40</v>
      </c>
      <c r="D1084" s="4" t="s">
        <v>29</v>
      </c>
      <c r="E1084" s="4" t="s">
        <v>34</v>
      </c>
      <c r="F1084" s="4" t="s">
        <v>35</v>
      </c>
      <c r="G1084" s="11" t="s">
        <v>21</v>
      </c>
      <c r="H1084" s="5">
        <v>43481.4</v>
      </c>
      <c r="I1084" s="5">
        <v>19645.3</v>
      </c>
      <c r="J1084" s="3" t="s">
        <v>22</v>
      </c>
      <c r="K1084" s="3" t="s">
        <v>23</v>
      </c>
      <c r="L1084" s="47">
        <f t="shared" si="36"/>
        <v>51739.119379199998</v>
      </c>
      <c r="M1084" s="63">
        <f t="shared" si="35"/>
        <v>3.8284760640000012E-2</v>
      </c>
      <c r="N1084" s="7">
        <v>33970</v>
      </c>
      <c r="O1084" s="6" t="b">
        <v>1</v>
      </c>
      <c r="P1084" s="6" t="b">
        <v>0</v>
      </c>
      <c r="Q1084" s="6" t="s">
        <v>24</v>
      </c>
    </row>
    <row r="1085" spans="1:17" x14ac:dyDescent="0.25">
      <c r="A1085" s="3">
        <v>2013</v>
      </c>
      <c r="B1085" s="3">
        <v>3</v>
      </c>
      <c r="C1085" s="4" t="s">
        <v>40</v>
      </c>
      <c r="D1085" s="4" t="s">
        <v>59</v>
      </c>
      <c r="E1085" s="4" t="s">
        <v>60</v>
      </c>
      <c r="F1085" s="4"/>
      <c r="G1085" s="11" t="s">
        <v>21</v>
      </c>
      <c r="H1085" s="5">
        <v>192507</v>
      </c>
      <c r="I1085" s="5">
        <v>66963.944964000009</v>
      </c>
      <c r="J1085" s="3" t="s">
        <v>22</v>
      </c>
      <c r="K1085" s="3" t="s">
        <v>42</v>
      </c>
      <c r="L1085" s="47">
        <f t="shared" si="36"/>
        <v>176360.53114966812</v>
      </c>
      <c r="M1085" s="63">
        <f t="shared" si="35"/>
        <v>0.13049933594584323</v>
      </c>
      <c r="N1085" s="7">
        <v>40220</v>
      </c>
      <c r="O1085" s="6" t="b">
        <v>1</v>
      </c>
      <c r="P1085" s="6" t="b">
        <v>0</v>
      </c>
      <c r="Q1085" s="6" t="s">
        <v>24</v>
      </c>
    </row>
    <row r="1086" spans="1:17" x14ac:dyDescent="0.25">
      <c r="A1086" s="3">
        <v>2013</v>
      </c>
      <c r="B1086" s="3">
        <v>3</v>
      </c>
      <c r="C1086" s="4" t="s">
        <v>40</v>
      </c>
      <c r="D1086" s="4" t="s">
        <v>44</v>
      </c>
      <c r="E1086" s="4" t="s">
        <v>45</v>
      </c>
      <c r="F1086" s="4"/>
      <c r="G1086" s="11" t="s">
        <v>21</v>
      </c>
      <c r="H1086" s="5">
        <v>62941</v>
      </c>
      <c r="I1086" s="5">
        <v>22482.5252</v>
      </c>
      <c r="J1086" s="3" t="s">
        <v>22</v>
      </c>
      <c r="K1086" s="3" t="s">
        <v>42</v>
      </c>
      <c r="L1086" s="47">
        <f t="shared" si="36"/>
        <v>59211.4172483328</v>
      </c>
      <c r="M1086" s="63">
        <f t="shared" si="35"/>
        <v>4.3813945109760007E-2</v>
      </c>
      <c r="N1086" s="7">
        <v>25569</v>
      </c>
      <c r="O1086" s="6" t="b">
        <v>1</v>
      </c>
      <c r="P1086" s="6" t="b">
        <v>0</v>
      </c>
      <c r="Q1086" s="6" t="s">
        <v>24</v>
      </c>
    </row>
    <row r="1087" spans="1:17" x14ac:dyDescent="0.25">
      <c r="A1087" s="3">
        <v>2013</v>
      </c>
      <c r="B1087" s="3">
        <v>3</v>
      </c>
      <c r="C1087" s="4" t="s">
        <v>40</v>
      </c>
      <c r="D1087" s="4" t="s">
        <v>44</v>
      </c>
      <c r="E1087" s="4" t="s">
        <v>75</v>
      </c>
      <c r="F1087" s="4"/>
      <c r="G1087" s="11" t="s">
        <v>21</v>
      </c>
      <c r="H1087" s="5">
        <v>240063</v>
      </c>
      <c r="I1087" s="5">
        <v>77415.516239999997</v>
      </c>
      <c r="J1087" s="3" t="s">
        <v>22</v>
      </c>
      <c r="K1087" s="3" t="s">
        <v>42</v>
      </c>
      <c r="L1087" s="47">
        <f t="shared" si="36"/>
        <v>203886.45816270335</v>
      </c>
      <c r="M1087" s="63">
        <f t="shared" si="35"/>
        <v>0.15086735804851201</v>
      </c>
      <c r="N1087" s="7">
        <v>41210</v>
      </c>
      <c r="O1087" s="6" t="b">
        <v>0</v>
      </c>
      <c r="P1087" s="6" t="b">
        <v>0</v>
      </c>
      <c r="Q1087" s="6" t="s">
        <v>65</v>
      </c>
    </row>
    <row r="1088" spans="1:17" x14ac:dyDescent="0.25">
      <c r="A1088" s="3">
        <v>2013</v>
      </c>
      <c r="B1088" s="3">
        <v>3</v>
      </c>
      <c r="C1088" s="4" t="s">
        <v>40</v>
      </c>
      <c r="D1088" s="4" t="s">
        <v>46</v>
      </c>
      <c r="E1088" s="4" t="s">
        <v>47</v>
      </c>
      <c r="F1088" s="4"/>
      <c r="G1088" s="11" t="s">
        <v>21</v>
      </c>
      <c r="H1088" s="5">
        <v>111536</v>
      </c>
      <c r="I1088" s="5">
        <v>37743.782399999996</v>
      </c>
      <c r="J1088" s="3" t="s">
        <v>22</v>
      </c>
      <c r="K1088" s="3" t="s">
        <v>42</v>
      </c>
      <c r="L1088" s="47">
        <f t="shared" si="36"/>
        <v>99404.440930713579</v>
      </c>
      <c r="M1088" s="63">
        <f t="shared" si="35"/>
        <v>7.3555083141119998E-2</v>
      </c>
      <c r="N1088" s="7">
        <v>34700</v>
      </c>
      <c r="O1088" s="6" t="b">
        <v>1</v>
      </c>
      <c r="P1088" s="6" t="b">
        <v>0</v>
      </c>
      <c r="Q1088" s="6" t="s">
        <v>24</v>
      </c>
    </row>
    <row r="1089" spans="1:17" x14ac:dyDescent="0.25">
      <c r="A1089" s="3">
        <v>2013</v>
      </c>
      <c r="B1089" s="3">
        <v>3</v>
      </c>
      <c r="C1089" s="4" t="s">
        <v>40</v>
      </c>
      <c r="D1089" s="4" t="s">
        <v>46</v>
      </c>
      <c r="E1089" s="4" t="s">
        <v>48</v>
      </c>
      <c r="F1089" s="4"/>
      <c r="G1089" s="11" t="s">
        <v>21</v>
      </c>
      <c r="H1089" s="5">
        <v>110599</v>
      </c>
      <c r="I1089" s="5">
        <v>37426.7016</v>
      </c>
      <c r="J1089" s="3" t="s">
        <v>22</v>
      </c>
      <c r="K1089" s="3" t="s">
        <v>42</v>
      </c>
      <c r="L1089" s="47">
        <f t="shared" si="36"/>
        <v>98569.356642662387</v>
      </c>
      <c r="M1089" s="63">
        <f t="shared" si="35"/>
        <v>7.2937156078080004E-2</v>
      </c>
      <c r="N1089" s="7">
        <v>35065</v>
      </c>
      <c r="O1089" s="6" t="b">
        <v>1</v>
      </c>
      <c r="P1089" s="6" t="b">
        <v>0</v>
      </c>
      <c r="Q1089" s="6" t="s">
        <v>24</v>
      </c>
    </row>
    <row r="1090" spans="1:17" x14ac:dyDescent="0.25">
      <c r="A1090" s="3">
        <v>2013</v>
      </c>
      <c r="B1090" s="3">
        <v>3</v>
      </c>
      <c r="C1090" s="4" t="s">
        <v>40</v>
      </c>
      <c r="D1090" s="4" t="s">
        <v>46</v>
      </c>
      <c r="E1090" s="4" t="s">
        <v>58</v>
      </c>
      <c r="F1090" s="4"/>
      <c r="G1090" s="11" t="s">
        <v>21</v>
      </c>
      <c r="H1090" s="5">
        <v>113511</v>
      </c>
      <c r="I1090" s="5">
        <v>35835.422700000003</v>
      </c>
      <c r="J1090" s="3" t="s">
        <v>22</v>
      </c>
      <c r="K1090" s="3" t="s">
        <v>42</v>
      </c>
      <c r="L1090" s="47">
        <f t="shared" si="36"/>
        <v>94378.462689772801</v>
      </c>
      <c r="M1090" s="63">
        <f t="shared" ref="M1090:M1153" si="37">I1090*0.02784*0.07/1000</f>
        <v>6.9836071757760007E-2</v>
      </c>
      <c r="N1090" s="7">
        <v>39814</v>
      </c>
      <c r="O1090" s="6" t="b">
        <v>1</v>
      </c>
      <c r="P1090" s="6" t="b">
        <v>0</v>
      </c>
      <c r="Q1090" s="6" t="s">
        <v>24</v>
      </c>
    </row>
    <row r="1091" spans="1:17" x14ac:dyDescent="0.25">
      <c r="A1091" s="3">
        <v>2013</v>
      </c>
      <c r="B1091" s="3">
        <v>3</v>
      </c>
      <c r="C1091" s="4" t="s">
        <v>40</v>
      </c>
      <c r="D1091" s="4" t="s">
        <v>46</v>
      </c>
      <c r="E1091" s="4" t="s">
        <v>61</v>
      </c>
      <c r="F1091" s="4"/>
      <c r="G1091" s="11" t="s">
        <v>21</v>
      </c>
      <c r="H1091" s="5">
        <v>113285</v>
      </c>
      <c r="I1091" s="5">
        <v>36279.521249999998</v>
      </c>
      <c r="J1091" s="3" t="s">
        <v>22</v>
      </c>
      <c r="K1091" s="3" t="s">
        <v>42</v>
      </c>
      <c r="L1091" s="47">
        <f t="shared" si="36"/>
        <v>95548.069053359985</v>
      </c>
      <c r="M1091" s="63">
        <f t="shared" si="37"/>
        <v>7.070153101200001E-2</v>
      </c>
      <c r="N1091" s="7">
        <v>40179</v>
      </c>
      <c r="O1091" s="6" t="b">
        <v>1</v>
      </c>
      <c r="P1091" s="6" t="b">
        <v>0</v>
      </c>
      <c r="Q1091" s="6" t="s">
        <v>24</v>
      </c>
    </row>
    <row r="1092" spans="1:17" x14ac:dyDescent="0.25">
      <c r="A1092" s="3">
        <v>2013</v>
      </c>
      <c r="B1092" s="3">
        <v>3</v>
      </c>
      <c r="C1092" s="4" t="s">
        <v>40</v>
      </c>
      <c r="D1092" s="4" t="s">
        <v>69</v>
      </c>
      <c r="E1092" s="4" t="s">
        <v>70</v>
      </c>
      <c r="F1092" s="4" t="s">
        <v>71</v>
      </c>
      <c r="G1092" s="11" t="s">
        <v>21</v>
      </c>
      <c r="H1092" s="5">
        <v>117419</v>
      </c>
      <c r="I1092" s="5">
        <v>41057.9</v>
      </c>
      <c r="J1092" s="3" t="s">
        <v>22</v>
      </c>
      <c r="K1092" s="3" t="s">
        <v>23</v>
      </c>
      <c r="L1092" s="47">
        <f t="shared" si="36"/>
        <v>108132.71314560001</v>
      </c>
      <c r="M1092" s="63">
        <f t="shared" si="37"/>
        <v>8.0013635520000015E-2</v>
      </c>
      <c r="N1092" s="7">
        <v>40760</v>
      </c>
      <c r="O1092" s="6" t="b">
        <v>0</v>
      </c>
      <c r="P1092" s="6" t="b">
        <v>0</v>
      </c>
      <c r="Q1092" s="6" t="s">
        <v>65</v>
      </c>
    </row>
    <row r="1093" spans="1:17" x14ac:dyDescent="0.25">
      <c r="A1093" s="3">
        <v>2013</v>
      </c>
      <c r="B1093" s="3">
        <v>4</v>
      </c>
      <c r="C1093" s="4" t="s">
        <v>49</v>
      </c>
      <c r="D1093" s="4" t="s">
        <v>18</v>
      </c>
      <c r="E1093" s="4" t="s">
        <v>76</v>
      </c>
      <c r="F1093" s="4"/>
      <c r="G1093" s="11" t="s">
        <v>21</v>
      </c>
      <c r="H1093" s="5">
        <v>189143</v>
      </c>
      <c r="I1093" s="5">
        <v>66672.907500000001</v>
      </c>
      <c r="J1093" s="3" t="s">
        <v>22</v>
      </c>
      <c r="K1093" s="3" t="s">
        <v>42</v>
      </c>
      <c r="L1093" s="47">
        <f t="shared" si="36"/>
        <v>175594.03625808001</v>
      </c>
      <c r="M1093" s="63">
        <f t="shared" si="37"/>
        <v>0.12993216213600001</v>
      </c>
      <c r="N1093" s="7">
        <v>41348</v>
      </c>
      <c r="O1093" s="6" t="b">
        <v>0</v>
      </c>
      <c r="P1093" s="6" t="b">
        <v>0</v>
      </c>
      <c r="Q1093" s="6" t="s">
        <v>65</v>
      </c>
    </row>
    <row r="1094" spans="1:17" x14ac:dyDescent="0.25">
      <c r="A1094" s="3">
        <v>2013</v>
      </c>
      <c r="B1094" s="3">
        <v>4</v>
      </c>
      <c r="C1094" s="4" t="s">
        <v>49</v>
      </c>
      <c r="D1094" s="4" t="s">
        <v>18</v>
      </c>
      <c r="E1094" s="4" t="s">
        <v>19</v>
      </c>
      <c r="F1094" s="4" t="s">
        <v>25</v>
      </c>
      <c r="G1094" s="11" t="s">
        <v>21</v>
      </c>
      <c r="H1094" s="5">
        <v>84412.786999999997</v>
      </c>
      <c r="I1094" s="5">
        <v>31653.200000000001</v>
      </c>
      <c r="J1094" s="3" t="s">
        <v>22</v>
      </c>
      <c r="K1094" s="3" t="s">
        <v>23</v>
      </c>
      <c r="L1094" s="47">
        <f t="shared" si="36"/>
        <v>83363.893324799996</v>
      </c>
      <c r="M1094" s="63">
        <f t="shared" si="37"/>
        <v>6.1685756160000008E-2</v>
      </c>
      <c r="N1094" s="7">
        <v>35527</v>
      </c>
      <c r="O1094" s="6" t="b">
        <v>1</v>
      </c>
      <c r="P1094" s="6" t="b">
        <v>0</v>
      </c>
      <c r="Q1094" s="6" t="s">
        <v>24</v>
      </c>
    </row>
    <row r="1095" spans="1:17" x14ac:dyDescent="0.25">
      <c r="A1095" s="3">
        <v>2013</v>
      </c>
      <c r="B1095" s="3">
        <v>4</v>
      </c>
      <c r="C1095" s="4" t="s">
        <v>49</v>
      </c>
      <c r="D1095" s="4" t="s">
        <v>18</v>
      </c>
      <c r="E1095" s="4" t="s">
        <v>19</v>
      </c>
      <c r="F1095" s="4" t="s">
        <v>20</v>
      </c>
      <c r="G1095" s="11" t="s">
        <v>21</v>
      </c>
      <c r="H1095" s="5">
        <v>86326.623399999997</v>
      </c>
      <c r="I1095" s="5">
        <v>32066.400000000001</v>
      </c>
      <c r="J1095" s="3" t="s">
        <v>22</v>
      </c>
      <c r="K1095" s="3" t="s">
        <v>23</v>
      </c>
      <c r="L1095" s="47">
        <f t="shared" si="36"/>
        <v>84452.1232896</v>
      </c>
      <c r="M1095" s="63">
        <f t="shared" si="37"/>
        <v>6.2491000320000011E-2</v>
      </c>
      <c r="N1095" s="7">
        <v>35527</v>
      </c>
      <c r="O1095" s="6" t="b">
        <v>1</v>
      </c>
      <c r="P1095" s="6" t="b">
        <v>0</v>
      </c>
      <c r="Q1095" s="6" t="s">
        <v>24</v>
      </c>
    </row>
    <row r="1096" spans="1:17" x14ac:dyDescent="0.25">
      <c r="A1096" s="3">
        <v>2013</v>
      </c>
      <c r="B1096" s="3">
        <v>4</v>
      </c>
      <c r="C1096" s="4" t="s">
        <v>49</v>
      </c>
      <c r="D1096" s="4" t="s">
        <v>18</v>
      </c>
      <c r="E1096" s="4" t="s">
        <v>41</v>
      </c>
      <c r="F1096" s="4"/>
      <c r="G1096" s="11" t="s">
        <v>21</v>
      </c>
      <c r="H1096" s="5">
        <v>50476</v>
      </c>
      <c r="I1096" s="5">
        <v>19795.425299999995</v>
      </c>
      <c r="J1096" s="3" t="s">
        <v>22</v>
      </c>
      <c r="K1096" s="3" t="s">
        <v>42</v>
      </c>
      <c r="L1096" s="47">
        <f t="shared" si="36"/>
        <v>52134.498977299183</v>
      </c>
      <c r="M1096" s="63">
        <f t="shared" si="37"/>
        <v>3.8577324824639991E-2</v>
      </c>
      <c r="N1096" s="7">
        <v>23377</v>
      </c>
      <c r="O1096" s="6" t="b">
        <v>1</v>
      </c>
      <c r="P1096" s="6" t="b">
        <v>0</v>
      </c>
      <c r="Q1096" s="6" t="s">
        <v>24</v>
      </c>
    </row>
    <row r="1097" spans="1:17" x14ac:dyDescent="0.25">
      <c r="A1097" s="3">
        <v>2013</v>
      </c>
      <c r="B1097" s="3">
        <v>4</v>
      </c>
      <c r="C1097" s="4" t="s">
        <v>49</v>
      </c>
      <c r="D1097" s="4" t="s">
        <v>18</v>
      </c>
      <c r="E1097" s="4" t="s">
        <v>43</v>
      </c>
      <c r="F1097" s="4"/>
      <c r="G1097" s="11" t="s">
        <v>21</v>
      </c>
      <c r="H1097" s="5">
        <v>140441</v>
      </c>
      <c r="I1097" s="5">
        <v>52855.812996000001</v>
      </c>
      <c r="J1097" s="3" t="s">
        <v>22</v>
      </c>
      <c r="K1097" s="3" t="s">
        <v>42</v>
      </c>
      <c r="L1097" s="47">
        <f t="shared" si="36"/>
        <v>139204.45187829735</v>
      </c>
      <c r="M1097" s="63">
        <f t="shared" si="37"/>
        <v>0.10300540836660481</v>
      </c>
      <c r="N1097" s="7">
        <v>28126</v>
      </c>
      <c r="O1097" s="6" t="b">
        <v>1</v>
      </c>
      <c r="P1097" s="6" t="b">
        <v>0</v>
      </c>
      <c r="Q1097" s="6" t="s">
        <v>24</v>
      </c>
    </row>
    <row r="1098" spans="1:17" x14ac:dyDescent="0.25">
      <c r="A1098" s="3">
        <v>2013</v>
      </c>
      <c r="B1098" s="3">
        <v>4</v>
      </c>
      <c r="C1098" s="4" t="s">
        <v>49</v>
      </c>
      <c r="D1098" s="4" t="s">
        <v>62</v>
      </c>
      <c r="E1098" s="4" t="s">
        <v>63</v>
      </c>
      <c r="F1098" s="4" t="s">
        <v>64</v>
      </c>
      <c r="G1098" s="11" t="s">
        <v>21</v>
      </c>
      <c r="H1098" s="5">
        <v>110810</v>
      </c>
      <c r="I1098" s="5">
        <v>39850.400000000001</v>
      </c>
      <c r="J1098" s="3" t="s">
        <v>22</v>
      </c>
      <c r="K1098" s="3" t="s">
        <v>23</v>
      </c>
      <c r="L1098" s="47">
        <f t="shared" si="36"/>
        <v>104952.56386559999</v>
      </c>
      <c r="M1098" s="63">
        <f t="shared" si="37"/>
        <v>7.7660459520000016E-2</v>
      </c>
      <c r="N1098" s="7">
        <v>40739</v>
      </c>
      <c r="O1098" s="6" t="b">
        <v>0</v>
      </c>
      <c r="P1098" s="6" t="b">
        <v>0</v>
      </c>
      <c r="Q1098" s="6" t="s">
        <v>65</v>
      </c>
    </row>
    <row r="1099" spans="1:17" x14ac:dyDescent="0.25">
      <c r="A1099" s="3">
        <v>2013</v>
      </c>
      <c r="B1099" s="3">
        <v>4</v>
      </c>
      <c r="C1099" s="4" t="s">
        <v>49</v>
      </c>
      <c r="D1099" s="4" t="s">
        <v>66</v>
      </c>
      <c r="E1099" s="4" t="s">
        <v>67</v>
      </c>
      <c r="F1099" s="4" t="s">
        <v>72</v>
      </c>
      <c r="G1099" s="11" t="s">
        <v>21</v>
      </c>
      <c r="H1099" s="5">
        <v>51794.8364</v>
      </c>
      <c r="I1099" s="5">
        <v>19534.3</v>
      </c>
      <c r="J1099" s="3" t="s">
        <v>22</v>
      </c>
      <c r="K1099" s="3" t="s">
        <v>23</v>
      </c>
      <c r="L1099" s="47">
        <f t="shared" si="36"/>
        <v>51446.782675199996</v>
      </c>
      <c r="M1099" s="63">
        <f t="shared" si="37"/>
        <v>3.8068443840000007E-2</v>
      </c>
      <c r="N1099" s="7">
        <v>40644</v>
      </c>
      <c r="O1099" s="6" t="b">
        <v>0</v>
      </c>
      <c r="P1099" s="6" t="b">
        <v>1</v>
      </c>
      <c r="Q1099" s="6" t="s">
        <v>15</v>
      </c>
    </row>
    <row r="1100" spans="1:17" x14ac:dyDescent="0.25">
      <c r="A1100" s="3">
        <v>2013</v>
      </c>
      <c r="B1100" s="3">
        <v>4</v>
      </c>
      <c r="C1100" s="4" t="s">
        <v>49</v>
      </c>
      <c r="D1100" s="4" t="s">
        <v>66</v>
      </c>
      <c r="E1100" s="4" t="s">
        <v>67</v>
      </c>
      <c r="F1100" s="4" t="s">
        <v>68</v>
      </c>
      <c r="G1100" s="11" t="s">
        <v>21</v>
      </c>
      <c r="H1100" s="5">
        <v>160559.22659999999</v>
      </c>
      <c r="I1100" s="5">
        <v>60934</v>
      </c>
      <c r="J1100" s="3" t="s">
        <v>22</v>
      </c>
      <c r="K1100" s="3" t="s">
        <v>23</v>
      </c>
      <c r="L1100" s="47">
        <f t="shared" si="36"/>
        <v>160479.682176</v>
      </c>
      <c r="M1100" s="63">
        <f t="shared" si="37"/>
        <v>0.11874817920000001</v>
      </c>
      <c r="N1100" s="7">
        <v>40644</v>
      </c>
      <c r="O1100" s="6" t="b">
        <v>0</v>
      </c>
      <c r="P1100" s="6" t="b">
        <v>1</v>
      </c>
      <c r="Q1100" s="6" t="s">
        <v>15</v>
      </c>
    </row>
    <row r="1101" spans="1:17" x14ac:dyDescent="0.25">
      <c r="A1101" s="3">
        <v>2013</v>
      </c>
      <c r="B1101" s="3">
        <v>4</v>
      </c>
      <c r="C1101" s="4" t="s">
        <v>49</v>
      </c>
      <c r="D1101" s="4" t="s">
        <v>26</v>
      </c>
      <c r="E1101" s="4" t="s">
        <v>27</v>
      </c>
      <c r="F1101" s="4" t="s">
        <v>28</v>
      </c>
      <c r="G1101" s="11" t="s">
        <v>21</v>
      </c>
      <c r="H1101" s="5">
        <v>65962.487999999998</v>
      </c>
      <c r="I1101" s="5">
        <v>27659.4</v>
      </c>
      <c r="J1101" s="3" t="s">
        <v>22</v>
      </c>
      <c r="K1101" s="3" t="s">
        <v>23</v>
      </c>
      <c r="L1101" s="47">
        <f t="shared" si="36"/>
        <v>72845.566041600003</v>
      </c>
      <c r="M1101" s="63">
        <f t="shared" si="37"/>
        <v>5.3902638720000014E-2</v>
      </c>
      <c r="N1101" s="7">
        <v>34700</v>
      </c>
      <c r="O1101" s="6" t="b">
        <v>1</v>
      </c>
      <c r="P1101" s="6" t="b">
        <v>0</v>
      </c>
      <c r="Q1101" s="6" t="s">
        <v>24</v>
      </c>
    </row>
    <row r="1102" spans="1:17" x14ac:dyDescent="0.25">
      <c r="A1102" s="3">
        <v>2013</v>
      </c>
      <c r="B1102" s="3">
        <v>4</v>
      </c>
      <c r="C1102" s="4" t="s">
        <v>49</v>
      </c>
      <c r="D1102" s="4" t="s">
        <v>73</v>
      </c>
      <c r="E1102" s="4" t="s">
        <v>74</v>
      </c>
      <c r="F1102" s="4"/>
      <c r="G1102" s="11" t="s">
        <v>21</v>
      </c>
      <c r="H1102" s="5">
        <v>234958</v>
      </c>
      <c r="I1102" s="5">
        <v>76444.431148799995</v>
      </c>
      <c r="J1102" s="3" t="s">
        <v>22</v>
      </c>
      <c r="K1102" s="3" t="s">
        <v>42</v>
      </c>
      <c r="L1102" s="47">
        <f t="shared" si="36"/>
        <v>201328.94631707319</v>
      </c>
      <c r="M1102" s="63">
        <f t="shared" si="37"/>
        <v>0.14897490742278147</v>
      </c>
      <c r="N1102" s="7">
        <v>41136</v>
      </c>
      <c r="O1102" s="6" t="b">
        <v>0</v>
      </c>
      <c r="P1102" s="6" t="b">
        <v>0</v>
      </c>
      <c r="Q1102" s="6" t="s">
        <v>65</v>
      </c>
    </row>
    <row r="1103" spans="1:17" x14ac:dyDescent="0.25">
      <c r="A1103" s="3">
        <v>2013</v>
      </c>
      <c r="B1103" s="3">
        <v>4</v>
      </c>
      <c r="C1103" s="4" t="s">
        <v>49</v>
      </c>
      <c r="D1103" s="4" t="s">
        <v>29</v>
      </c>
      <c r="E1103" s="4" t="s">
        <v>30</v>
      </c>
      <c r="F1103" s="4" t="s">
        <v>31</v>
      </c>
      <c r="G1103" s="11" t="s">
        <v>21</v>
      </c>
      <c r="H1103" s="5">
        <v>111449</v>
      </c>
      <c r="I1103" s="5">
        <v>43391.9</v>
      </c>
      <c r="J1103" s="3" t="s">
        <v>22</v>
      </c>
      <c r="K1103" s="3" t="s">
        <v>23</v>
      </c>
      <c r="L1103" s="47">
        <f t="shared" si="36"/>
        <v>114279.6849216</v>
      </c>
      <c r="M1103" s="63">
        <f t="shared" si="37"/>
        <v>8.4562134720000015E-2</v>
      </c>
      <c r="N1103" s="7">
        <v>35885</v>
      </c>
      <c r="O1103" s="6" t="b">
        <v>1</v>
      </c>
      <c r="P1103" s="6" t="b">
        <v>0</v>
      </c>
      <c r="Q1103" s="6" t="s">
        <v>24</v>
      </c>
    </row>
    <row r="1104" spans="1:17" x14ac:dyDescent="0.25">
      <c r="A1104" s="3">
        <v>2013</v>
      </c>
      <c r="B1104" s="3">
        <v>4</v>
      </c>
      <c r="C1104" s="4" t="s">
        <v>49</v>
      </c>
      <c r="D1104" s="4" t="s">
        <v>29</v>
      </c>
      <c r="E1104" s="4" t="s">
        <v>30</v>
      </c>
      <c r="F1104" s="4" t="s">
        <v>33</v>
      </c>
      <c r="G1104" s="11" t="s">
        <v>21</v>
      </c>
      <c r="H1104" s="5">
        <v>48886</v>
      </c>
      <c r="I1104" s="5">
        <v>19849.099999999999</v>
      </c>
      <c r="J1104" s="3" t="s">
        <v>22</v>
      </c>
      <c r="K1104" s="3" t="s">
        <v>23</v>
      </c>
      <c r="L1104" s="47">
        <f t="shared" si="36"/>
        <v>52275.860102399995</v>
      </c>
      <c r="M1104" s="63">
        <f t="shared" si="37"/>
        <v>3.8681926080000005E-2</v>
      </c>
      <c r="N1104" s="7">
        <v>35885</v>
      </c>
      <c r="O1104" s="6" t="b">
        <v>1</v>
      </c>
      <c r="P1104" s="6" t="b">
        <v>0</v>
      </c>
      <c r="Q1104" s="6" t="s">
        <v>24</v>
      </c>
    </row>
    <row r="1105" spans="1:17" x14ac:dyDescent="0.25">
      <c r="A1105" s="3">
        <v>2013</v>
      </c>
      <c r="B1105" s="3">
        <v>4</v>
      </c>
      <c r="C1105" s="4" t="s">
        <v>49</v>
      </c>
      <c r="D1105" s="4" t="s">
        <v>29</v>
      </c>
      <c r="E1105" s="4" t="s">
        <v>34</v>
      </c>
      <c r="F1105" s="4" t="s">
        <v>37</v>
      </c>
      <c r="G1105" s="11" t="s">
        <v>21</v>
      </c>
      <c r="H1105" s="5">
        <v>83193.09</v>
      </c>
      <c r="I1105" s="5">
        <v>33905</v>
      </c>
      <c r="J1105" s="3" t="s">
        <v>22</v>
      </c>
      <c r="K1105" s="3" t="s">
        <v>23</v>
      </c>
      <c r="L1105" s="47">
        <f t="shared" si="36"/>
        <v>89294.377919999999</v>
      </c>
      <c r="M1105" s="63">
        <f t="shared" si="37"/>
        <v>6.6074064000000002E-2</v>
      </c>
      <c r="N1105" s="7">
        <v>33970</v>
      </c>
      <c r="O1105" s="6" t="b">
        <v>1</v>
      </c>
      <c r="P1105" s="6" t="b">
        <v>0</v>
      </c>
      <c r="Q1105" s="6" t="s">
        <v>24</v>
      </c>
    </row>
    <row r="1106" spans="1:17" x14ac:dyDescent="0.25">
      <c r="A1106" s="3">
        <v>2013</v>
      </c>
      <c r="B1106" s="3">
        <v>4</v>
      </c>
      <c r="C1106" s="4" t="s">
        <v>49</v>
      </c>
      <c r="D1106" s="4" t="s">
        <v>29</v>
      </c>
      <c r="E1106" s="4" t="s">
        <v>34</v>
      </c>
      <c r="F1106" s="4" t="s">
        <v>35</v>
      </c>
      <c r="G1106" s="11" t="s">
        <v>21</v>
      </c>
      <c r="H1106" s="5">
        <v>43194.35</v>
      </c>
      <c r="I1106" s="5">
        <v>19550.400000000001</v>
      </c>
      <c r="J1106" s="3" t="s">
        <v>22</v>
      </c>
      <c r="K1106" s="3" t="s">
        <v>23</v>
      </c>
      <c r="L1106" s="47">
        <f t="shared" si="36"/>
        <v>51489.184665599998</v>
      </c>
      <c r="M1106" s="63">
        <f t="shared" si="37"/>
        <v>3.8099819520000001E-2</v>
      </c>
      <c r="N1106" s="7">
        <v>33970</v>
      </c>
      <c r="O1106" s="6" t="b">
        <v>1</v>
      </c>
      <c r="P1106" s="6" t="b">
        <v>0</v>
      </c>
      <c r="Q1106" s="6" t="s">
        <v>24</v>
      </c>
    </row>
    <row r="1107" spans="1:17" x14ac:dyDescent="0.25">
      <c r="A1107" s="3">
        <v>2013</v>
      </c>
      <c r="B1107" s="3">
        <v>4</v>
      </c>
      <c r="C1107" s="4" t="s">
        <v>49</v>
      </c>
      <c r="D1107" s="4" t="s">
        <v>29</v>
      </c>
      <c r="E1107" s="4" t="s">
        <v>34</v>
      </c>
      <c r="F1107" s="4" t="s">
        <v>39</v>
      </c>
      <c r="G1107" s="11" t="s">
        <v>21</v>
      </c>
      <c r="H1107" s="5">
        <v>80672.865000000005</v>
      </c>
      <c r="I1107" s="5">
        <v>34076.9</v>
      </c>
      <c r="J1107" s="3" t="s">
        <v>22</v>
      </c>
      <c r="K1107" s="3" t="s">
        <v>23</v>
      </c>
      <c r="L1107" s="47">
        <f t="shared" si="36"/>
        <v>89747.1047616</v>
      </c>
      <c r="M1107" s="63">
        <f t="shared" si="37"/>
        <v>6.6409062720000009E-2</v>
      </c>
      <c r="N1107" s="7">
        <v>33970</v>
      </c>
      <c r="O1107" s="6" t="b">
        <v>1</v>
      </c>
      <c r="P1107" s="6" t="b">
        <v>0</v>
      </c>
      <c r="Q1107" s="6" t="s">
        <v>24</v>
      </c>
    </row>
    <row r="1108" spans="1:17" x14ac:dyDescent="0.25">
      <c r="A1108" s="3">
        <v>2013</v>
      </c>
      <c r="B1108" s="3">
        <v>4</v>
      </c>
      <c r="C1108" s="4" t="s">
        <v>49</v>
      </c>
      <c r="D1108" s="4" t="s">
        <v>29</v>
      </c>
      <c r="E1108" s="4" t="s">
        <v>34</v>
      </c>
      <c r="F1108" s="4" t="s">
        <v>36</v>
      </c>
      <c r="G1108" s="11" t="s">
        <v>21</v>
      </c>
      <c r="H1108" s="5">
        <v>37642.04</v>
      </c>
      <c r="I1108" s="5">
        <v>17984.5</v>
      </c>
      <c r="J1108" s="3" t="s">
        <v>22</v>
      </c>
      <c r="K1108" s="3" t="s">
        <v>23</v>
      </c>
      <c r="L1108" s="47">
        <f t="shared" si="36"/>
        <v>47365.130208000002</v>
      </c>
      <c r="M1108" s="63">
        <f t="shared" si="37"/>
        <v>3.5048193600000006E-2</v>
      </c>
      <c r="N1108" s="7">
        <v>33970</v>
      </c>
      <c r="O1108" s="6" t="b">
        <v>1</v>
      </c>
      <c r="P1108" s="6" t="b">
        <v>0</v>
      </c>
      <c r="Q1108" s="6" t="s">
        <v>24</v>
      </c>
    </row>
    <row r="1109" spans="1:17" x14ac:dyDescent="0.25">
      <c r="A1109" s="3">
        <v>2013</v>
      </c>
      <c r="B1109" s="3">
        <v>4</v>
      </c>
      <c r="C1109" s="4" t="s">
        <v>49</v>
      </c>
      <c r="D1109" s="4" t="s">
        <v>59</v>
      </c>
      <c r="E1109" s="4" t="s">
        <v>60</v>
      </c>
      <c r="F1109" s="4"/>
      <c r="G1109" s="11" t="s">
        <v>21</v>
      </c>
      <c r="H1109" s="5">
        <v>195230</v>
      </c>
      <c r="I1109" s="5">
        <v>67911.145959999994</v>
      </c>
      <c r="J1109" s="3" t="s">
        <v>22</v>
      </c>
      <c r="K1109" s="3" t="s">
        <v>42</v>
      </c>
      <c r="L1109" s="47">
        <f t="shared" si="36"/>
        <v>178855.14031359743</v>
      </c>
      <c r="M1109" s="63">
        <f t="shared" si="37"/>
        <v>0.13234524124684799</v>
      </c>
      <c r="N1109" s="7">
        <v>40220</v>
      </c>
      <c r="O1109" s="6" t="b">
        <v>1</v>
      </c>
      <c r="P1109" s="6" t="b">
        <v>0</v>
      </c>
      <c r="Q1109" s="6" t="s">
        <v>24</v>
      </c>
    </row>
    <row r="1110" spans="1:17" x14ac:dyDescent="0.25">
      <c r="A1110" s="3">
        <v>2013</v>
      </c>
      <c r="B1110" s="3">
        <v>4</v>
      </c>
      <c r="C1110" s="4" t="s">
        <v>49</v>
      </c>
      <c r="D1110" s="4" t="s">
        <v>44</v>
      </c>
      <c r="E1110" s="4" t="s">
        <v>45</v>
      </c>
      <c r="F1110" s="4"/>
      <c r="G1110" s="11" t="s">
        <v>21</v>
      </c>
      <c r="H1110" s="5">
        <v>74627</v>
      </c>
      <c r="I1110" s="5">
        <v>26656.7644</v>
      </c>
      <c r="J1110" s="3" t="s">
        <v>22</v>
      </c>
      <c r="K1110" s="3" t="s">
        <v>42</v>
      </c>
      <c r="L1110" s="47">
        <f t="shared" si="36"/>
        <v>70204.960756761589</v>
      </c>
      <c r="M1110" s="63">
        <f t="shared" si="37"/>
        <v>5.1948702462720001E-2</v>
      </c>
      <c r="N1110" s="7">
        <v>25569</v>
      </c>
      <c r="O1110" s="6" t="b">
        <v>1</v>
      </c>
      <c r="P1110" s="6" t="b">
        <v>0</v>
      </c>
      <c r="Q1110" s="6" t="s">
        <v>24</v>
      </c>
    </row>
    <row r="1111" spans="1:17" x14ac:dyDescent="0.25">
      <c r="A1111" s="3">
        <v>2013</v>
      </c>
      <c r="B1111" s="3">
        <v>4</v>
      </c>
      <c r="C1111" s="4" t="s">
        <v>49</v>
      </c>
      <c r="D1111" s="4" t="s">
        <v>44</v>
      </c>
      <c r="E1111" s="4" t="s">
        <v>75</v>
      </c>
      <c r="F1111" s="4"/>
      <c r="G1111" s="11" t="s">
        <v>21</v>
      </c>
      <c r="H1111" s="5">
        <v>200108</v>
      </c>
      <c r="I1111" s="5">
        <v>64530.827839999991</v>
      </c>
      <c r="J1111" s="3" t="s">
        <v>22</v>
      </c>
      <c r="K1111" s="3" t="s">
        <v>42</v>
      </c>
      <c r="L1111" s="47">
        <f t="shared" si="36"/>
        <v>169952.51817240572</v>
      </c>
      <c r="M1111" s="63">
        <f t="shared" si="37"/>
        <v>0.125757677294592</v>
      </c>
      <c r="N1111" s="7">
        <v>41210</v>
      </c>
      <c r="O1111" s="6" t="b">
        <v>0</v>
      </c>
      <c r="P1111" s="6" t="b">
        <v>0</v>
      </c>
      <c r="Q1111" s="6" t="s">
        <v>65</v>
      </c>
    </row>
    <row r="1112" spans="1:17" x14ac:dyDescent="0.25">
      <c r="A1112" s="3">
        <v>2013</v>
      </c>
      <c r="B1112" s="3">
        <v>4</v>
      </c>
      <c r="C1112" s="4" t="s">
        <v>49</v>
      </c>
      <c r="D1112" s="4" t="s">
        <v>46</v>
      </c>
      <c r="E1112" s="4" t="s">
        <v>47</v>
      </c>
      <c r="F1112" s="4"/>
      <c r="G1112" s="11" t="s">
        <v>21</v>
      </c>
      <c r="H1112" s="5">
        <v>99297</v>
      </c>
      <c r="I1112" s="5">
        <v>33602.104799999994</v>
      </c>
      <c r="J1112" s="3" t="s">
        <v>22</v>
      </c>
      <c r="K1112" s="3" t="s">
        <v>42</v>
      </c>
      <c r="L1112" s="47">
        <f t="shared" si="36"/>
        <v>88496.653735987187</v>
      </c>
      <c r="M1112" s="63">
        <f t="shared" si="37"/>
        <v>6.5483781834239987E-2</v>
      </c>
      <c r="N1112" s="7">
        <v>34700</v>
      </c>
      <c r="O1112" s="6" t="b">
        <v>1</v>
      </c>
      <c r="P1112" s="6" t="b">
        <v>0</v>
      </c>
      <c r="Q1112" s="6" t="s">
        <v>24</v>
      </c>
    </row>
    <row r="1113" spans="1:17" x14ac:dyDescent="0.25">
      <c r="A1113" s="3">
        <v>2013</v>
      </c>
      <c r="B1113" s="3">
        <v>4</v>
      </c>
      <c r="C1113" s="4" t="s">
        <v>49</v>
      </c>
      <c r="D1113" s="4" t="s">
        <v>46</v>
      </c>
      <c r="E1113" s="4" t="s">
        <v>48</v>
      </c>
      <c r="F1113" s="4"/>
      <c r="G1113" s="11" t="s">
        <v>21</v>
      </c>
      <c r="H1113" s="5">
        <v>108610.5</v>
      </c>
      <c r="I1113" s="5">
        <v>36753.7932</v>
      </c>
      <c r="J1113" s="3" t="s">
        <v>22</v>
      </c>
      <c r="K1113" s="3" t="s">
        <v>42</v>
      </c>
      <c r="L1113" s="47">
        <f t="shared" ref="L1113:L1176" si="38">I1113*0.02784*94.6</f>
        <v>96797.142014284793</v>
      </c>
      <c r="M1113" s="63">
        <f t="shared" si="37"/>
        <v>7.1625792188160009E-2</v>
      </c>
      <c r="N1113" s="7">
        <v>35065</v>
      </c>
      <c r="O1113" s="6" t="b">
        <v>1</v>
      </c>
      <c r="P1113" s="6" t="b">
        <v>0</v>
      </c>
      <c r="Q1113" s="6" t="s">
        <v>24</v>
      </c>
    </row>
    <row r="1114" spans="1:17" x14ac:dyDescent="0.25">
      <c r="A1114" s="3">
        <v>2013</v>
      </c>
      <c r="B1114" s="3">
        <v>4</v>
      </c>
      <c r="C1114" s="4" t="s">
        <v>49</v>
      </c>
      <c r="D1114" s="4" t="s">
        <v>46</v>
      </c>
      <c r="E1114" s="4" t="s">
        <v>58</v>
      </c>
      <c r="F1114" s="4"/>
      <c r="G1114" s="11" t="s">
        <v>21</v>
      </c>
      <c r="H1114" s="5">
        <v>110240</v>
      </c>
      <c r="I1114" s="5">
        <v>34802.768000000004</v>
      </c>
      <c r="J1114" s="3" t="s">
        <v>22</v>
      </c>
      <c r="K1114" s="3" t="s">
        <v>42</v>
      </c>
      <c r="L1114" s="47">
        <f t="shared" si="38"/>
        <v>91658.797181952003</v>
      </c>
      <c r="M1114" s="63">
        <f t="shared" si="37"/>
        <v>6.7823634278400019E-2</v>
      </c>
      <c r="N1114" s="7">
        <v>39814</v>
      </c>
      <c r="O1114" s="6" t="b">
        <v>1</v>
      </c>
      <c r="P1114" s="6" t="b">
        <v>0</v>
      </c>
      <c r="Q1114" s="6" t="s">
        <v>24</v>
      </c>
    </row>
    <row r="1115" spans="1:17" x14ac:dyDescent="0.25">
      <c r="A1115" s="3">
        <v>2013</v>
      </c>
      <c r="B1115" s="3">
        <v>4</v>
      </c>
      <c r="C1115" s="4" t="s">
        <v>49</v>
      </c>
      <c r="D1115" s="4" t="s">
        <v>46</v>
      </c>
      <c r="E1115" s="4" t="s">
        <v>61</v>
      </c>
      <c r="F1115" s="4"/>
      <c r="G1115" s="11" t="s">
        <v>21</v>
      </c>
      <c r="H1115" s="5">
        <v>108293</v>
      </c>
      <c r="I1115" s="5">
        <v>34680.833249999996</v>
      </c>
      <c r="J1115" s="3" t="s">
        <v>22</v>
      </c>
      <c r="K1115" s="3" t="s">
        <v>42</v>
      </c>
      <c r="L1115" s="47">
        <f t="shared" si="38"/>
        <v>91337.662020527991</v>
      </c>
      <c r="M1115" s="63">
        <f t="shared" si="37"/>
        <v>6.7586007837599993E-2</v>
      </c>
      <c r="N1115" s="7">
        <v>40179</v>
      </c>
      <c r="O1115" s="6" t="b">
        <v>1</v>
      </c>
      <c r="P1115" s="6" t="b">
        <v>0</v>
      </c>
      <c r="Q1115" s="6" t="s">
        <v>24</v>
      </c>
    </row>
    <row r="1116" spans="1:17" x14ac:dyDescent="0.25">
      <c r="A1116" s="3">
        <v>2013</v>
      </c>
      <c r="B1116" s="3">
        <v>4</v>
      </c>
      <c r="C1116" s="4" t="s">
        <v>49</v>
      </c>
      <c r="D1116" s="4" t="s">
        <v>69</v>
      </c>
      <c r="E1116" s="4" t="s">
        <v>70</v>
      </c>
      <c r="F1116" s="4" t="s">
        <v>71</v>
      </c>
      <c r="G1116" s="11" t="s">
        <v>21</v>
      </c>
      <c r="H1116" s="5">
        <v>102228</v>
      </c>
      <c r="I1116" s="5">
        <v>35865.599999999999</v>
      </c>
      <c r="J1116" s="3" t="s">
        <v>22</v>
      </c>
      <c r="K1116" s="3" t="s">
        <v>23</v>
      </c>
      <c r="L1116" s="47">
        <f t="shared" si="38"/>
        <v>94457.939558399987</v>
      </c>
      <c r="M1116" s="63">
        <f t="shared" si="37"/>
        <v>6.9894881280000001E-2</v>
      </c>
      <c r="N1116" s="7">
        <v>40760</v>
      </c>
      <c r="O1116" s="6" t="b">
        <v>0</v>
      </c>
      <c r="P1116" s="6" t="b">
        <v>0</v>
      </c>
      <c r="Q1116" s="6" t="s">
        <v>65</v>
      </c>
    </row>
    <row r="1117" spans="1:17" x14ac:dyDescent="0.25">
      <c r="A1117" s="3">
        <v>2013</v>
      </c>
      <c r="B1117" s="3">
        <v>5</v>
      </c>
      <c r="C1117" s="4" t="s">
        <v>50</v>
      </c>
      <c r="D1117" s="4" t="s">
        <v>18</v>
      </c>
      <c r="E1117" s="4" t="s">
        <v>76</v>
      </c>
      <c r="F1117" s="4"/>
      <c r="G1117" s="11" t="s">
        <v>21</v>
      </c>
      <c r="H1117" s="5">
        <v>203199</v>
      </c>
      <c r="I1117" s="5">
        <v>71627.647499999992</v>
      </c>
      <c r="J1117" s="3" t="s">
        <v>22</v>
      </c>
      <c r="K1117" s="3" t="s">
        <v>42</v>
      </c>
      <c r="L1117" s="47">
        <f t="shared" si="38"/>
        <v>188643.15662543997</v>
      </c>
      <c r="M1117" s="63">
        <f t="shared" si="37"/>
        <v>0.13958795944799998</v>
      </c>
      <c r="N1117" s="7">
        <v>41348</v>
      </c>
      <c r="O1117" s="6" t="b">
        <v>0</v>
      </c>
      <c r="P1117" s="6" t="b">
        <v>0</v>
      </c>
      <c r="Q1117" s="6" t="s">
        <v>65</v>
      </c>
    </row>
    <row r="1118" spans="1:17" x14ac:dyDescent="0.25">
      <c r="A1118" s="3">
        <v>2013</v>
      </c>
      <c r="B1118" s="3">
        <v>5</v>
      </c>
      <c r="C1118" s="4" t="s">
        <v>50</v>
      </c>
      <c r="D1118" s="4" t="s">
        <v>18</v>
      </c>
      <c r="E1118" s="4" t="s">
        <v>19</v>
      </c>
      <c r="F1118" s="4" t="s">
        <v>25</v>
      </c>
      <c r="G1118" s="11" t="s">
        <v>21</v>
      </c>
      <c r="H1118" s="5">
        <v>97660.2696</v>
      </c>
      <c r="I1118" s="5">
        <v>36652.1</v>
      </c>
      <c r="J1118" s="3" t="s">
        <v>22</v>
      </c>
      <c r="K1118" s="3" t="s">
        <v>23</v>
      </c>
      <c r="L1118" s="47">
        <f t="shared" si="38"/>
        <v>96529.316294399992</v>
      </c>
      <c r="M1118" s="63">
        <f t="shared" si="37"/>
        <v>7.1427612480000013E-2</v>
      </c>
      <c r="N1118" s="7">
        <v>35527</v>
      </c>
      <c r="O1118" s="6" t="b">
        <v>1</v>
      </c>
      <c r="P1118" s="6" t="b">
        <v>0</v>
      </c>
      <c r="Q1118" s="6" t="s">
        <v>24</v>
      </c>
    </row>
    <row r="1119" spans="1:17" x14ac:dyDescent="0.25">
      <c r="A1119" s="3">
        <v>2013</v>
      </c>
      <c r="B1119" s="3">
        <v>5</v>
      </c>
      <c r="C1119" s="4" t="s">
        <v>50</v>
      </c>
      <c r="D1119" s="4" t="s">
        <v>18</v>
      </c>
      <c r="E1119" s="4" t="s">
        <v>19</v>
      </c>
      <c r="F1119" s="4" t="s">
        <v>20</v>
      </c>
      <c r="G1119" s="11" t="s">
        <v>21</v>
      </c>
      <c r="H1119" s="5">
        <v>98467.94</v>
      </c>
      <c r="I1119" s="5">
        <v>36558.6</v>
      </c>
      <c r="J1119" s="3" t="s">
        <v>22</v>
      </c>
      <c r="K1119" s="3" t="s">
        <v>23</v>
      </c>
      <c r="L1119" s="47">
        <f t="shared" si="38"/>
        <v>96283.068710399995</v>
      </c>
      <c r="M1119" s="63">
        <f t="shared" si="37"/>
        <v>7.1245399680000002E-2</v>
      </c>
      <c r="N1119" s="7">
        <v>35527</v>
      </c>
      <c r="O1119" s="6" t="b">
        <v>1</v>
      </c>
      <c r="P1119" s="6" t="b">
        <v>0</v>
      </c>
      <c r="Q1119" s="6" t="s">
        <v>24</v>
      </c>
    </row>
    <row r="1120" spans="1:17" x14ac:dyDescent="0.25">
      <c r="A1120" s="3">
        <v>2013</v>
      </c>
      <c r="B1120" s="3">
        <v>5</v>
      </c>
      <c r="C1120" s="4" t="s">
        <v>50</v>
      </c>
      <c r="D1120" s="4" t="s">
        <v>18</v>
      </c>
      <c r="E1120" s="4" t="s">
        <v>41</v>
      </c>
      <c r="F1120" s="4"/>
      <c r="G1120" s="11" t="s">
        <v>21</v>
      </c>
      <c r="H1120" s="5">
        <v>82917</v>
      </c>
      <c r="I1120" s="5">
        <v>32517.974474999999</v>
      </c>
      <c r="J1120" s="3" t="s">
        <v>22</v>
      </c>
      <c r="K1120" s="3" t="s">
        <v>42</v>
      </c>
      <c r="L1120" s="47">
        <f t="shared" si="38"/>
        <v>85641.418727726399</v>
      </c>
      <c r="M1120" s="63">
        <f t="shared" si="37"/>
        <v>6.3371028656880005E-2</v>
      </c>
      <c r="N1120" s="7">
        <v>23377</v>
      </c>
      <c r="O1120" s="6" t="b">
        <v>1</v>
      </c>
      <c r="P1120" s="6" t="b">
        <v>0</v>
      </c>
      <c r="Q1120" s="6" t="s">
        <v>24</v>
      </c>
    </row>
    <row r="1121" spans="1:17" x14ac:dyDescent="0.25">
      <c r="A1121" s="3">
        <v>2013</v>
      </c>
      <c r="B1121" s="3">
        <v>5</v>
      </c>
      <c r="C1121" s="4" t="s">
        <v>50</v>
      </c>
      <c r="D1121" s="4" t="s">
        <v>18</v>
      </c>
      <c r="E1121" s="4" t="s">
        <v>43</v>
      </c>
      <c r="F1121" s="4"/>
      <c r="G1121" s="11" t="s">
        <v>21</v>
      </c>
      <c r="H1121" s="5">
        <v>137166</v>
      </c>
      <c r="I1121" s="5">
        <v>51623.247095999999</v>
      </c>
      <c r="J1121" s="3" t="s">
        <v>22</v>
      </c>
      <c r="K1121" s="3" t="s">
        <v>42</v>
      </c>
      <c r="L1121" s="47">
        <f t="shared" si="38"/>
        <v>135958.28743983974</v>
      </c>
      <c r="M1121" s="63">
        <f t="shared" si="37"/>
        <v>0.10060338394068481</v>
      </c>
      <c r="N1121" s="7">
        <v>28126</v>
      </c>
      <c r="O1121" s="6" t="b">
        <v>1</v>
      </c>
      <c r="P1121" s="6" t="b">
        <v>0</v>
      </c>
      <c r="Q1121" s="6" t="s">
        <v>24</v>
      </c>
    </row>
    <row r="1122" spans="1:17" x14ac:dyDescent="0.25">
      <c r="A1122" s="3">
        <v>2013</v>
      </c>
      <c r="B1122" s="3">
        <v>5</v>
      </c>
      <c r="C1122" s="4" t="s">
        <v>50</v>
      </c>
      <c r="D1122" s="4" t="s">
        <v>62</v>
      </c>
      <c r="E1122" s="4" t="s">
        <v>63</v>
      </c>
      <c r="F1122" s="4" t="s">
        <v>64</v>
      </c>
      <c r="G1122" s="11" t="s">
        <v>21</v>
      </c>
      <c r="H1122" s="5">
        <v>107014</v>
      </c>
      <c r="I1122" s="5">
        <v>38643.9</v>
      </c>
      <c r="J1122" s="3" t="s">
        <v>22</v>
      </c>
      <c r="K1122" s="3" t="s">
        <v>23</v>
      </c>
      <c r="L1122" s="47">
        <f t="shared" si="38"/>
        <v>101775.04824959999</v>
      </c>
      <c r="M1122" s="63">
        <f t="shared" si="37"/>
        <v>7.5309232320000002E-2</v>
      </c>
      <c r="N1122" s="7">
        <v>40739</v>
      </c>
      <c r="O1122" s="6" t="b">
        <v>0</v>
      </c>
      <c r="P1122" s="6" t="b">
        <v>0</v>
      </c>
      <c r="Q1122" s="6" t="s">
        <v>65</v>
      </c>
    </row>
    <row r="1123" spans="1:17" x14ac:dyDescent="0.25">
      <c r="A1123" s="3">
        <v>2013</v>
      </c>
      <c r="B1123" s="3">
        <v>5</v>
      </c>
      <c r="C1123" s="4" t="s">
        <v>50</v>
      </c>
      <c r="D1123" s="4" t="s">
        <v>66</v>
      </c>
      <c r="E1123" s="4" t="s">
        <v>67</v>
      </c>
      <c r="F1123" s="4" t="s">
        <v>68</v>
      </c>
      <c r="G1123" s="11" t="s">
        <v>21</v>
      </c>
      <c r="H1123" s="5">
        <v>56062.901599999997</v>
      </c>
      <c r="I1123" s="5">
        <v>21607.8</v>
      </c>
      <c r="J1123" s="3" t="s">
        <v>22</v>
      </c>
      <c r="K1123" s="3" t="s">
        <v>23</v>
      </c>
      <c r="L1123" s="47">
        <f t="shared" si="38"/>
        <v>56907.684979199999</v>
      </c>
      <c r="M1123" s="63">
        <f t="shared" si="37"/>
        <v>4.2109280640000003E-2</v>
      </c>
      <c r="N1123" s="7">
        <v>40644</v>
      </c>
      <c r="O1123" s="6" t="b">
        <v>0</v>
      </c>
      <c r="P1123" s="6" t="b">
        <v>1</v>
      </c>
      <c r="Q1123" s="6" t="s">
        <v>15</v>
      </c>
    </row>
    <row r="1124" spans="1:17" x14ac:dyDescent="0.25">
      <c r="A1124" s="3">
        <v>2013</v>
      </c>
      <c r="B1124" s="3">
        <v>5</v>
      </c>
      <c r="C1124" s="4" t="s">
        <v>50</v>
      </c>
      <c r="D1124" s="4" t="s">
        <v>66</v>
      </c>
      <c r="E1124" s="4" t="s">
        <v>67</v>
      </c>
      <c r="F1124" s="4" t="s">
        <v>72</v>
      </c>
      <c r="G1124" s="11" t="s">
        <v>21</v>
      </c>
      <c r="H1124" s="5">
        <v>186002.76949999999</v>
      </c>
      <c r="I1124" s="5">
        <v>69910.3</v>
      </c>
      <c r="J1124" s="3" t="s">
        <v>22</v>
      </c>
      <c r="K1124" s="3" t="s">
        <v>23</v>
      </c>
      <c r="L1124" s="47">
        <f t="shared" si="38"/>
        <v>184120.24033919998</v>
      </c>
      <c r="M1124" s="63">
        <f t="shared" si="37"/>
        <v>0.13624119264000001</v>
      </c>
      <c r="N1124" s="7">
        <v>40644</v>
      </c>
      <c r="O1124" s="6" t="b">
        <v>0</v>
      </c>
      <c r="P1124" s="6" t="b">
        <v>1</v>
      </c>
      <c r="Q1124" s="6" t="s">
        <v>15</v>
      </c>
    </row>
    <row r="1125" spans="1:17" x14ac:dyDescent="0.25">
      <c r="A1125" s="3">
        <v>2013</v>
      </c>
      <c r="B1125" s="3">
        <v>5</v>
      </c>
      <c r="C1125" s="4" t="s">
        <v>50</v>
      </c>
      <c r="D1125" s="4" t="s">
        <v>26</v>
      </c>
      <c r="E1125" s="4" t="s">
        <v>27</v>
      </c>
      <c r="F1125" s="4" t="s">
        <v>28</v>
      </c>
      <c r="G1125" s="11" t="s">
        <v>21</v>
      </c>
      <c r="H1125" s="5">
        <v>76300.906000000003</v>
      </c>
      <c r="I1125" s="5">
        <v>32003.7</v>
      </c>
      <c r="J1125" s="3" t="s">
        <v>22</v>
      </c>
      <c r="K1125" s="3" t="s">
        <v>23</v>
      </c>
      <c r="L1125" s="47">
        <f t="shared" si="38"/>
        <v>84286.992556800004</v>
      </c>
      <c r="M1125" s="63">
        <f t="shared" si="37"/>
        <v>6.2368810560000008E-2</v>
      </c>
      <c r="N1125" s="7">
        <v>34700</v>
      </c>
      <c r="O1125" s="6" t="b">
        <v>1</v>
      </c>
      <c r="P1125" s="6" t="b">
        <v>0</v>
      </c>
      <c r="Q1125" s="6" t="s">
        <v>24</v>
      </c>
    </row>
    <row r="1126" spans="1:17" x14ac:dyDescent="0.25">
      <c r="A1126" s="3">
        <v>2013</v>
      </c>
      <c r="B1126" s="3">
        <v>5</v>
      </c>
      <c r="C1126" s="4" t="s">
        <v>50</v>
      </c>
      <c r="D1126" s="4" t="s">
        <v>73</v>
      </c>
      <c r="E1126" s="4" t="s">
        <v>74</v>
      </c>
      <c r="F1126" s="4"/>
      <c r="G1126" s="11" t="s">
        <v>21</v>
      </c>
      <c r="H1126" s="5">
        <v>151512</v>
      </c>
      <c r="I1126" s="5">
        <v>49294.974643199996</v>
      </c>
      <c r="J1126" s="3" t="s">
        <v>22</v>
      </c>
      <c r="K1126" s="3" t="s">
        <v>42</v>
      </c>
      <c r="L1126" s="47">
        <f t="shared" si="38"/>
        <v>129826.40009870866</v>
      </c>
      <c r="M1126" s="63">
        <f t="shared" si="37"/>
        <v>9.6066046584668163E-2</v>
      </c>
      <c r="N1126" s="7">
        <v>41136</v>
      </c>
      <c r="O1126" s="6" t="b">
        <v>0</v>
      </c>
      <c r="P1126" s="6" t="b">
        <v>0</v>
      </c>
      <c r="Q1126" s="6" t="s">
        <v>65</v>
      </c>
    </row>
    <row r="1127" spans="1:17" x14ac:dyDescent="0.25">
      <c r="A1127" s="3">
        <v>2013</v>
      </c>
      <c r="B1127" s="3">
        <v>5</v>
      </c>
      <c r="C1127" s="4" t="s">
        <v>50</v>
      </c>
      <c r="D1127" s="4" t="s">
        <v>29</v>
      </c>
      <c r="E1127" s="4" t="s">
        <v>30</v>
      </c>
      <c r="F1127" s="4" t="s">
        <v>31</v>
      </c>
      <c r="G1127" s="11" t="s">
        <v>21</v>
      </c>
      <c r="H1127" s="5">
        <v>114881</v>
      </c>
      <c r="I1127" s="5">
        <v>44730.1</v>
      </c>
      <c r="J1127" s="3" t="s">
        <v>22</v>
      </c>
      <c r="K1127" s="3" t="s">
        <v>23</v>
      </c>
      <c r="L1127" s="47">
        <f t="shared" si="38"/>
        <v>117804.05408639998</v>
      </c>
      <c r="M1127" s="63">
        <f t="shared" si="37"/>
        <v>8.7170018880000005E-2</v>
      </c>
      <c r="N1127" s="7">
        <v>35885</v>
      </c>
      <c r="O1127" s="6" t="b">
        <v>1</v>
      </c>
      <c r="P1127" s="6" t="b">
        <v>0</v>
      </c>
      <c r="Q1127" s="6" t="s">
        <v>24</v>
      </c>
    </row>
    <row r="1128" spans="1:17" x14ac:dyDescent="0.25">
      <c r="A1128" s="3">
        <v>2013</v>
      </c>
      <c r="B1128" s="3">
        <v>5</v>
      </c>
      <c r="C1128" s="4" t="s">
        <v>50</v>
      </c>
      <c r="D1128" s="4" t="s">
        <v>29</v>
      </c>
      <c r="E1128" s="4" t="s">
        <v>30</v>
      </c>
      <c r="F1128" s="4" t="s">
        <v>33</v>
      </c>
      <c r="G1128" s="11" t="s">
        <v>21</v>
      </c>
      <c r="H1128" s="5">
        <v>93133</v>
      </c>
      <c r="I1128" s="5">
        <v>37814.800000000003</v>
      </c>
      <c r="J1128" s="3" t="s">
        <v>22</v>
      </c>
      <c r="K1128" s="3" t="s">
        <v>23</v>
      </c>
      <c r="L1128" s="47">
        <f t="shared" si="38"/>
        <v>99591.477427199992</v>
      </c>
      <c r="M1128" s="63">
        <f t="shared" si="37"/>
        <v>7.3693482240000011E-2</v>
      </c>
      <c r="N1128" s="7">
        <v>35885</v>
      </c>
      <c r="O1128" s="6" t="b">
        <v>1</v>
      </c>
      <c r="P1128" s="6" t="b">
        <v>0</v>
      </c>
      <c r="Q1128" s="6" t="s">
        <v>24</v>
      </c>
    </row>
    <row r="1129" spans="1:17" x14ac:dyDescent="0.25">
      <c r="A1129" s="3">
        <v>2013</v>
      </c>
      <c r="B1129" s="3">
        <v>5</v>
      </c>
      <c r="C1129" s="4" t="s">
        <v>50</v>
      </c>
      <c r="D1129" s="4" t="s">
        <v>29</v>
      </c>
      <c r="E1129" s="4" t="s">
        <v>34</v>
      </c>
      <c r="F1129" s="4" t="s">
        <v>35</v>
      </c>
      <c r="G1129" s="11" t="s">
        <v>21</v>
      </c>
      <c r="H1129" s="5">
        <v>43717.45</v>
      </c>
      <c r="I1129" s="5">
        <v>19743.3</v>
      </c>
      <c r="J1129" s="3" t="s">
        <v>22</v>
      </c>
      <c r="K1129" s="3" t="s">
        <v>23</v>
      </c>
      <c r="L1129" s="47">
        <f t="shared" si="38"/>
        <v>51997.218451199995</v>
      </c>
      <c r="M1129" s="63">
        <f t="shared" si="37"/>
        <v>3.8475743040000003E-2</v>
      </c>
      <c r="N1129" s="7">
        <v>33970</v>
      </c>
      <c r="O1129" s="6" t="b">
        <v>1</v>
      </c>
      <c r="P1129" s="6" t="b">
        <v>0</v>
      </c>
      <c r="Q1129" s="6" t="s">
        <v>24</v>
      </c>
    </row>
    <row r="1130" spans="1:17" x14ac:dyDescent="0.25">
      <c r="A1130" s="3">
        <v>2013</v>
      </c>
      <c r="B1130" s="3">
        <v>5</v>
      </c>
      <c r="C1130" s="4" t="s">
        <v>50</v>
      </c>
      <c r="D1130" s="4" t="s">
        <v>29</v>
      </c>
      <c r="E1130" s="4" t="s">
        <v>34</v>
      </c>
      <c r="F1130" s="4" t="s">
        <v>37</v>
      </c>
      <c r="G1130" s="11" t="s">
        <v>21</v>
      </c>
      <c r="H1130" s="5">
        <v>84534.274999999994</v>
      </c>
      <c r="I1130" s="5">
        <v>34425.1</v>
      </c>
      <c r="J1130" s="3" t="s">
        <v>22</v>
      </c>
      <c r="K1130" s="3" t="s">
        <v>23</v>
      </c>
      <c r="L1130" s="47">
        <f t="shared" si="38"/>
        <v>90664.146566399984</v>
      </c>
      <c r="M1130" s="63">
        <f t="shared" si="37"/>
        <v>6.7087634880000011E-2</v>
      </c>
      <c r="N1130" s="7">
        <v>33970</v>
      </c>
      <c r="O1130" s="6" t="b">
        <v>1</v>
      </c>
      <c r="P1130" s="6" t="b">
        <v>0</v>
      </c>
      <c r="Q1130" s="6" t="s">
        <v>24</v>
      </c>
    </row>
    <row r="1131" spans="1:17" x14ac:dyDescent="0.25">
      <c r="A1131" s="3">
        <v>2013</v>
      </c>
      <c r="B1131" s="3">
        <v>5</v>
      </c>
      <c r="C1131" s="4" t="s">
        <v>50</v>
      </c>
      <c r="D1131" s="4" t="s">
        <v>29</v>
      </c>
      <c r="E1131" s="4" t="s">
        <v>34</v>
      </c>
      <c r="F1131" s="4" t="s">
        <v>39</v>
      </c>
      <c r="G1131" s="11" t="s">
        <v>21</v>
      </c>
      <c r="H1131" s="5">
        <v>82867.604999999996</v>
      </c>
      <c r="I1131" s="5">
        <v>34997.599999999999</v>
      </c>
      <c r="J1131" s="3" t="s">
        <v>22</v>
      </c>
      <c r="K1131" s="3" t="s">
        <v>23</v>
      </c>
      <c r="L1131" s="47">
        <f t="shared" si="38"/>
        <v>92171.919206399994</v>
      </c>
      <c r="M1131" s="63">
        <f t="shared" si="37"/>
        <v>6.820332288E-2</v>
      </c>
      <c r="N1131" s="7">
        <v>33970</v>
      </c>
      <c r="O1131" s="6" t="b">
        <v>1</v>
      </c>
      <c r="P1131" s="6" t="b">
        <v>0</v>
      </c>
      <c r="Q1131" s="6" t="s">
        <v>24</v>
      </c>
    </row>
    <row r="1132" spans="1:17" x14ac:dyDescent="0.25">
      <c r="A1132" s="3">
        <v>2013</v>
      </c>
      <c r="B1132" s="3">
        <v>5</v>
      </c>
      <c r="C1132" s="4" t="s">
        <v>50</v>
      </c>
      <c r="D1132" s="4" t="s">
        <v>59</v>
      </c>
      <c r="E1132" s="4" t="s">
        <v>60</v>
      </c>
      <c r="F1132" s="4"/>
      <c r="G1132" s="11" t="s">
        <v>21</v>
      </c>
      <c r="H1132" s="5">
        <v>192733</v>
      </c>
      <c r="I1132" s="5">
        <v>67042.559515999994</v>
      </c>
      <c r="J1132" s="3" t="s">
        <v>22</v>
      </c>
      <c r="K1132" s="3" t="s">
        <v>42</v>
      </c>
      <c r="L1132" s="47">
        <f t="shared" si="38"/>
        <v>176567.5754651466</v>
      </c>
      <c r="M1132" s="63">
        <f t="shared" si="37"/>
        <v>0.1306525399847808</v>
      </c>
      <c r="N1132" s="7">
        <v>40220</v>
      </c>
      <c r="O1132" s="6" t="b">
        <v>1</v>
      </c>
      <c r="P1132" s="6" t="b">
        <v>0</v>
      </c>
      <c r="Q1132" s="6" t="s">
        <v>24</v>
      </c>
    </row>
    <row r="1133" spans="1:17" x14ac:dyDescent="0.25">
      <c r="A1133" s="3">
        <v>2013</v>
      </c>
      <c r="B1133" s="3">
        <v>5</v>
      </c>
      <c r="C1133" s="4" t="s">
        <v>50</v>
      </c>
      <c r="D1133" s="4" t="s">
        <v>44</v>
      </c>
      <c r="E1133" s="4" t="s">
        <v>45</v>
      </c>
      <c r="F1133" s="4"/>
      <c r="G1133" s="11" t="s">
        <v>21</v>
      </c>
      <c r="H1133" s="5">
        <v>83934</v>
      </c>
      <c r="I1133" s="5">
        <v>29981.2248</v>
      </c>
      <c r="J1133" s="3" t="s">
        <v>22</v>
      </c>
      <c r="K1133" s="3" t="s">
        <v>42</v>
      </c>
      <c r="L1133" s="47">
        <f t="shared" si="38"/>
        <v>78960.472431667193</v>
      </c>
      <c r="M1133" s="63">
        <f t="shared" si="37"/>
        <v>5.8427410890240013E-2</v>
      </c>
      <c r="N1133" s="7">
        <v>25569</v>
      </c>
      <c r="O1133" s="6" t="b">
        <v>1</v>
      </c>
      <c r="P1133" s="6" t="b">
        <v>0</v>
      </c>
      <c r="Q1133" s="6" t="s">
        <v>24</v>
      </c>
    </row>
    <row r="1134" spans="1:17" x14ac:dyDescent="0.25">
      <c r="A1134" s="3">
        <v>2013</v>
      </c>
      <c r="B1134" s="3">
        <v>5</v>
      </c>
      <c r="C1134" s="4" t="s">
        <v>50</v>
      </c>
      <c r="D1134" s="4" t="s">
        <v>44</v>
      </c>
      <c r="E1134" s="4" t="s">
        <v>75</v>
      </c>
      <c r="F1134" s="4"/>
      <c r="G1134" s="11" t="s">
        <v>21</v>
      </c>
      <c r="H1134" s="5">
        <v>238830</v>
      </c>
      <c r="I1134" s="5">
        <v>77017.898400000005</v>
      </c>
      <c r="J1134" s="3" t="s">
        <v>22</v>
      </c>
      <c r="K1134" s="3" t="s">
        <v>42</v>
      </c>
      <c r="L1134" s="47">
        <f t="shared" si="38"/>
        <v>202839.26637173761</v>
      </c>
      <c r="M1134" s="63">
        <f t="shared" si="37"/>
        <v>0.15009248040192003</v>
      </c>
      <c r="N1134" s="7">
        <v>41210</v>
      </c>
      <c r="O1134" s="6" t="b">
        <v>0</v>
      </c>
      <c r="P1134" s="6" t="b">
        <v>0</v>
      </c>
      <c r="Q1134" s="6" t="s">
        <v>65</v>
      </c>
    </row>
    <row r="1135" spans="1:17" x14ac:dyDescent="0.25">
      <c r="A1135" s="3">
        <v>2013</v>
      </c>
      <c r="B1135" s="3">
        <v>5</v>
      </c>
      <c r="C1135" s="4" t="s">
        <v>50</v>
      </c>
      <c r="D1135" s="4" t="s">
        <v>46</v>
      </c>
      <c r="E1135" s="4" t="s">
        <v>47</v>
      </c>
      <c r="F1135" s="4"/>
      <c r="G1135" s="11" t="s">
        <v>21</v>
      </c>
      <c r="H1135" s="5">
        <v>103732.56999999999</v>
      </c>
      <c r="I1135" s="5">
        <v>35103.101687999995</v>
      </c>
      <c r="J1135" s="3" t="s">
        <v>22</v>
      </c>
      <c r="K1135" s="3" t="s">
        <v>42</v>
      </c>
      <c r="L1135" s="47">
        <f t="shared" si="38"/>
        <v>92449.775204024816</v>
      </c>
      <c r="M1135" s="63">
        <f t="shared" si="37"/>
        <v>6.8408924569574397E-2</v>
      </c>
      <c r="N1135" s="7">
        <v>34700</v>
      </c>
      <c r="O1135" s="6" t="b">
        <v>1</v>
      </c>
      <c r="P1135" s="6" t="b">
        <v>0</v>
      </c>
      <c r="Q1135" s="6" t="s">
        <v>24</v>
      </c>
    </row>
    <row r="1136" spans="1:17" x14ac:dyDescent="0.25">
      <c r="A1136" s="3">
        <v>2013</v>
      </c>
      <c r="B1136" s="3">
        <v>5</v>
      </c>
      <c r="C1136" s="4" t="s">
        <v>50</v>
      </c>
      <c r="D1136" s="4" t="s">
        <v>46</v>
      </c>
      <c r="E1136" s="4" t="s">
        <v>48</v>
      </c>
      <c r="F1136" s="4"/>
      <c r="G1136" s="11" t="s">
        <v>21</v>
      </c>
      <c r="H1136" s="5">
        <v>110630.29000000001</v>
      </c>
      <c r="I1136" s="5">
        <v>37437.290135999996</v>
      </c>
      <c r="J1136" s="3" t="s">
        <v>22</v>
      </c>
      <c r="K1136" s="3" t="s">
        <v>42</v>
      </c>
      <c r="L1136" s="47">
        <f t="shared" si="38"/>
        <v>98597.243288738289</v>
      </c>
      <c r="M1136" s="63">
        <f t="shared" si="37"/>
        <v>7.295779101703681E-2</v>
      </c>
      <c r="N1136" s="7">
        <v>35065</v>
      </c>
      <c r="O1136" s="6" t="b">
        <v>1</v>
      </c>
      <c r="P1136" s="6" t="b">
        <v>0</v>
      </c>
      <c r="Q1136" s="6" t="s">
        <v>24</v>
      </c>
    </row>
    <row r="1137" spans="1:17" x14ac:dyDescent="0.25">
      <c r="A1137" s="3">
        <v>2013</v>
      </c>
      <c r="B1137" s="3">
        <v>5</v>
      </c>
      <c r="C1137" s="4" t="s">
        <v>50</v>
      </c>
      <c r="D1137" s="4" t="s">
        <v>46</v>
      </c>
      <c r="E1137" s="4" t="s">
        <v>58</v>
      </c>
      <c r="F1137" s="4"/>
      <c r="G1137" s="11" t="s">
        <v>21</v>
      </c>
      <c r="H1137" s="5">
        <v>105400</v>
      </c>
      <c r="I1137" s="5">
        <v>33274.78</v>
      </c>
      <c r="J1137" s="3" t="s">
        <v>22</v>
      </c>
      <c r="K1137" s="3" t="s">
        <v>42</v>
      </c>
      <c r="L1137" s="47">
        <f t="shared" si="38"/>
        <v>87634.590193919998</v>
      </c>
      <c r="M1137" s="63">
        <f t="shared" si="37"/>
        <v>6.4845891264000005E-2</v>
      </c>
      <c r="N1137" s="7">
        <v>39814</v>
      </c>
      <c r="O1137" s="6" t="b">
        <v>1</v>
      </c>
      <c r="P1137" s="6" t="b">
        <v>0</v>
      </c>
      <c r="Q1137" s="6" t="s">
        <v>24</v>
      </c>
    </row>
    <row r="1138" spans="1:17" x14ac:dyDescent="0.25">
      <c r="A1138" s="3">
        <v>2013</v>
      </c>
      <c r="B1138" s="3">
        <v>5</v>
      </c>
      <c r="C1138" s="4" t="s">
        <v>50</v>
      </c>
      <c r="D1138" s="4" t="s">
        <v>46</v>
      </c>
      <c r="E1138" s="4" t="s">
        <v>61</v>
      </c>
      <c r="F1138" s="4"/>
      <c r="G1138" s="11" t="s">
        <v>21</v>
      </c>
      <c r="H1138" s="5">
        <v>113158</v>
      </c>
      <c r="I1138" s="5">
        <v>36238.849499999997</v>
      </c>
      <c r="J1138" s="3" t="s">
        <v>22</v>
      </c>
      <c r="K1138" s="3" t="s">
        <v>42</v>
      </c>
      <c r="L1138" s="47">
        <f t="shared" si="38"/>
        <v>95440.953329567987</v>
      </c>
      <c r="M1138" s="63">
        <f t="shared" si="37"/>
        <v>7.0622269905599999E-2</v>
      </c>
      <c r="N1138" s="7">
        <v>40179</v>
      </c>
      <c r="O1138" s="6" t="b">
        <v>1</v>
      </c>
      <c r="P1138" s="6" t="b">
        <v>0</v>
      </c>
      <c r="Q1138" s="6" t="s">
        <v>24</v>
      </c>
    </row>
    <row r="1139" spans="1:17" x14ac:dyDescent="0.25">
      <c r="A1139" s="3">
        <v>2013</v>
      </c>
      <c r="B1139" s="3">
        <v>5</v>
      </c>
      <c r="C1139" s="4" t="s">
        <v>50</v>
      </c>
      <c r="D1139" s="4" t="s">
        <v>69</v>
      </c>
      <c r="E1139" s="4" t="s">
        <v>70</v>
      </c>
      <c r="F1139" s="4" t="s">
        <v>71</v>
      </c>
      <c r="G1139" s="11" t="s">
        <v>21</v>
      </c>
      <c r="H1139" s="5">
        <v>96477</v>
      </c>
      <c r="I1139" s="5">
        <v>34374.800000000003</v>
      </c>
      <c r="J1139" s="3" t="s">
        <v>22</v>
      </c>
      <c r="K1139" s="3" t="s">
        <v>23</v>
      </c>
      <c r="L1139" s="47">
        <f t="shared" si="38"/>
        <v>90531.673267200007</v>
      </c>
      <c r="M1139" s="63">
        <f t="shared" si="37"/>
        <v>6.6989610240000011E-2</v>
      </c>
      <c r="N1139" s="7">
        <v>40760</v>
      </c>
      <c r="O1139" s="6" t="b">
        <v>0</v>
      </c>
      <c r="P1139" s="6" t="b">
        <v>0</v>
      </c>
      <c r="Q1139" s="6" t="s">
        <v>65</v>
      </c>
    </row>
    <row r="1140" spans="1:17" x14ac:dyDescent="0.25">
      <c r="A1140" s="3">
        <v>2013</v>
      </c>
      <c r="B1140" s="3">
        <v>6</v>
      </c>
      <c r="C1140" s="4" t="s">
        <v>51</v>
      </c>
      <c r="D1140" s="4" t="s">
        <v>18</v>
      </c>
      <c r="E1140" s="4" t="s">
        <v>76</v>
      </c>
      <c r="F1140" s="4"/>
      <c r="G1140" s="11" t="s">
        <v>21</v>
      </c>
      <c r="H1140" s="5">
        <v>195653</v>
      </c>
      <c r="I1140" s="5">
        <v>68967.682499999995</v>
      </c>
      <c r="J1140" s="3" t="s">
        <v>22</v>
      </c>
      <c r="K1140" s="3" t="s">
        <v>42</v>
      </c>
      <c r="L1140" s="47">
        <f t="shared" si="38"/>
        <v>181637.70256367998</v>
      </c>
      <c r="M1140" s="63">
        <f t="shared" si="37"/>
        <v>0.134404219656</v>
      </c>
      <c r="N1140" s="7">
        <v>41348</v>
      </c>
      <c r="O1140" s="6" t="b">
        <v>0</v>
      </c>
      <c r="P1140" s="6" t="b">
        <v>0</v>
      </c>
      <c r="Q1140" s="6" t="s">
        <v>65</v>
      </c>
    </row>
    <row r="1141" spans="1:17" x14ac:dyDescent="0.25">
      <c r="A1141" s="3">
        <v>2013</v>
      </c>
      <c r="B1141" s="3">
        <v>6</v>
      </c>
      <c r="C1141" s="4" t="s">
        <v>51</v>
      </c>
      <c r="D1141" s="4" t="s">
        <v>18</v>
      </c>
      <c r="E1141" s="4" t="s">
        <v>19</v>
      </c>
      <c r="F1141" s="4" t="s">
        <v>25</v>
      </c>
      <c r="G1141" s="11" t="s">
        <v>21</v>
      </c>
      <c r="H1141" s="5">
        <v>97648.662599999996</v>
      </c>
      <c r="I1141" s="5">
        <v>36595.699999999997</v>
      </c>
      <c r="J1141" s="3" t="s">
        <v>22</v>
      </c>
      <c r="K1141" s="3" t="s">
        <v>23</v>
      </c>
      <c r="L1141" s="47">
        <f t="shared" si="38"/>
        <v>96380.777644799979</v>
      </c>
      <c r="M1141" s="63">
        <f t="shared" si="37"/>
        <v>7.1317700159999997E-2</v>
      </c>
      <c r="N1141" s="7">
        <v>35527</v>
      </c>
      <c r="O1141" s="6" t="b">
        <v>1</v>
      </c>
      <c r="P1141" s="6" t="b">
        <v>0</v>
      </c>
      <c r="Q1141" s="6" t="s">
        <v>24</v>
      </c>
    </row>
    <row r="1142" spans="1:17" x14ac:dyDescent="0.25">
      <c r="A1142" s="3">
        <v>2013</v>
      </c>
      <c r="B1142" s="3">
        <v>6</v>
      </c>
      <c r="C1142" s="4" t="s">
        <v>51</v>
      </c>
      <c r="D1142" s="4" t="s">
        <v>18</v>
      </c>
      <c r="E1142" s="4" t="s">
        <v>19</v>
      </c>
      <c r="F1142" s="4" t="s">
        <v>20</v>
      </c>
      <c r="G1142" s="11" t="s">
        <v>21</v>
      </c>
      <c r="H1142" s="5">
        <v>87721.353000000003</v>
      </c>
      <c r="I1142" s="5">
        <v>32562.2</v>
      </c>
      <c r="J1142" s="3" t="s">
        <v>22</v>
      </c>
      <c r="K1142" s="3" t="s">
        <v>23</v>
      </c>
      <c r="L1142" s="47">
        <f t="shared" si="38"/>
        <v>85757.893900800002</v>
      </c>
      <c r="M1142" s="63">
        <f t="shared" si="37"/>
        <v>6.3457215360000013E-2</v>
      </c>
      <c r="N1142" s="7">
        <v>35527</v>
      </c>
      <c r="O1142" s="6" t="b">
        <v>1</v>
      </c>
      <c r="P1142" s="6" t="b">
        <v>0</v>
      </c>
      <c r="Q1142" s="6" t="s">
        <v>24</v>
      </c>
    </row>
    <row r="1143" spans="1:17" x14ac:dyDescent="0.25">
      <c r="A1143" s="3">
        <v>2013</v>
      </c>
      <c r="B1143" s="3">
        <v>6</v>
      </c>
      <c r="C1143" s="4" t="s">
        <v>51</v>
      </c>
      <c r="D1143" s="4" t="s">
        <v>18</v>
      </c>
      <c r="E1143" s="4" t="s">
        <v>41</v>
      </c>
      <c r="F1143" s="4"/>
      <c r="G1143" s="11" t="s">
        <v>21</v>
      </c>
      <c r="H1143" s="5">
        <v>79115</v>
      </c>
      <c r="I1143" s="5">
        <v>31026.925124999998</v>
      </c>
      <c r="J1143" s="3" t="s">
        <v>22</v>
      </c>
      <c r="K1143" s="3" t="s">
        <v>42</v>
      </c>
      <c r="L1143" s="47">
        <f t="shared" si="38"/>
        <v>81714.495732408002</v>
      </c>
      <c r="M1143" s="63">
        <f t="shared" si="37"/>
        <v>6.0465271683600011E-2</v>
      </c>
      <c r="N1143" s="7">
        <v>23377</v>
      </c>
      <c r="O1143" s="6" t="b">
        <v>1</v>
      </c>
      <c r="P1143" s="6" t="b">
        <v>0</v>
      </c>
      <c r="Q1143" s="6" t="s">
        <v>24</v>
      </c>
    </row>
    <row r="1144" spans="1:17" x14ac:dyDescent="0.25">
      <c r="A1144" s="3">
        <v>2013</v>
      </c>
      <c r="B1144" s="3">
        <v>6</v>
      </c>
      <c r="C1144" s="4" t="s">
        <v>51</v>
      </c>
      <c r="D1144" s="4" t="s">
        <v>18</v>
      </c>
      <c r="E1144" s="4" t="s">
        <v>43</v>
      </c>
      <c r="F1144" s="4"/>
      <c r="G1144" s="11" t="s">
        <v>21</v>
      </c>
      <c r="H1144" s="5">
        <v>132131</v>
      </c>
      <c r="I1144" s="5">
        <v>49728.294636000006</v>
      </c>
      <c r="J1144" s="3" t="s">
        <v>22</v>
      </c>
      <c r="K1144" s="3" t="s">
        <v>42</v>
      </c>
      <c r="L1144" s="47">
        <f t="shared" si="38"/>
        <v>130967.61936422632</v>
      </c>
      <c r="M1144" s="63">
        <f t="shared" si="37"/>
        <v>9.6910500586636833E-2</v>
      </c>
      <c r="N1144" s="7">
        <v>28126</v>
      </c>
      <c r="O1144" s="6" t="b">
        <v>1</v>
      </c>
      <c r="P1144" s="6" t="b">
        <v>0</v>
      </c>
      <c r="Q1144" s="6" t="s">
        <v>24</v>
      </c>
    </row>
    <row r="1145" spans="1:17" x14ac:dyDescent="0.25">
      <c r="A1145" s="3">
        <v>2013</v>
      </c>
      <c r="B1145" s="3">
        <v>6</v>
      </c>
      <c r="C1145" s="4" t="s">
        <v>51</v>
      </c>
      <c r="D1145" s="4" t="s">
        <v>62</v>
      </c>
      <c r="E1145" s="4" t="s">
        <v>63</v>
      </c>
      <c r="F1145" s="4" t="s">
        <v>64</v>
      </c>
      <c r="G1145" s="11" t="s">
        <v>21</v>
      </c>
      <c r="H1145" s="5">
        <v>104243</v>
      </c>
      <c r="I1145" s="5">
        <v>37555.9</v>
      </c>
      <c r="J1145" s="3" t="s">
        <v>22</v>
      </c>
      <c r="K1145" s="3" t="s">
        <v>23</v>
      </c>
      <c r="L1145" s="47">
        <f t="shared" si="38"/>
        <v>98909.621817599997</v>
      </c>
      <c r="M1145" s="63">
        <f t="shared" si="37"/>
        <v>7.3188937920000016E-2</v>
      </c>
      <c r="N1145" s="7">
        <v>40739</v>
      </c>
      <c r="O1145" s="6" t="b">
        <v>0</v>
      </c>
      <c r="P1145" s="6" t="b">
        <v>0</v>
      </c>
      <c r="Q1145" s="6" t="s">
        <v>65</v>
      </c>
    </row>
    <row r="1146" spans="1:17" x14ac:dyDescent="0.25">
      <c r="A1146" s="3">
        <v>2013</v>
      </c>
      <c r="B1146" s="3">
        <v>6</v>
      </c>
      <c r="C1146" s="4" t="s">
        <v>51</v>
      </c>
      <c r="D1146" s="4" t="s">
        <v>66</v>
      </c>
      <c r="E1146" s="4" t="s">
        <v>67</v>
      </c>
      <c r="F1146" s="4" t="s">
        <v>68</v>
      </c>
      <c r="G1146" s="11" t="s">
        <v>21</v>
      </c>
      <c r="H1146" s="5">
        <v>141499.78320000001</v>
      </c>
      <c r="I1146" s="5">
        <v>54541.3</v>
      </c>
      <c r="J1146" s="3" t="s">
        <v>22</v>
      </c>
      <c r="K1146" s="3" t="s">
        <v>23</v>
      </c>
      <c r="L1146" s="47">
        <f t="shared" si="38"/>
        <v>143643.4583232</v>
      </c>
      <c r="M1146" s="63">
        <f t="shared" si="37"/>
        <v>0.10629008544000002</v>
      </c>
      <c r="N1146" s="7">
        <v>40644</v>
      </c>
      <c r="O1146" s="6" t="b">
        <v>0</v>
      </c>
      <c r="P1146" s="6" t="b">
        <v>1</v>
      </c>
      <c r="Q1146" s="6" t="s">
        <v>15</v>
      </c>
    </row>
    <row r="1147" spans="1:17" x14ac:dyDescent="0.25">
      <c r="A1147" s="3">
        <v>2013</v>
      </c>
      <c r="B1147" s="3">
        <v>6</v>
      </c>
      <c r="C1147" s="4" t="s">
        <v>51</v>
      </c>
      <c r="D1147" s="4" t="s">
        <v>66</v>
      </c>
      <c r="E1147" s="4" t="s">
        <v>67</v>
      </c>
      <c r="F1147" s="4" t="s">
        <v>72</v>
      </c>
      <c r="G1147" s="11" t="s">
        <v>21</v>
      </c>
      <c r="H1147" s="5">
        <v>178877.5932</v>
      </c>
      <c r="I1147" s="5">
        <v>67410</v>
      </c>
      <c r="J1147" s="3" t="s">
        <v>22</v>
      </c>
      <c r="K1147" s="3" t="s">
        <v>23</v>
      </c>
      <c r="L1147" s="47">
        <f t="shared" si="38"/>
        <v>177535.29024</v>
      </c>
      <c r="M1147" s="63">
        <f t="shared" si="37"/>
        <v>0.13136860800000003</v>
      </c>
      <c r="N1147" s="7">
        <v>40644</v>
      </c>
      <c r="O1147" s="6" t="b">
        <v>0</v>
      </c>
      <c r="P1147" s="6" t="b">
        <v>1</v>
      </c>
      <c r="Q1147" s="6" t="s">
        <v>15</v>
      </c>
    </row>
    <row r="1148" spans="1:17" x14ac:dyDescent="0.25">
      <c r="A1148" s="3">
        <v>2013</v>
      </c>
      <c r="B1148" s="3">
        <v>6</v>
      </c>
      <c r="C1148" s="4" t="s">
        <v>51</v>
      </c>
      <c r="D1148" s="4" t="s">
        <v>26</v>
      </c>
      <c r="E1148" s="4" t="s">
        <v>27</v>
      </c>
      <c r="F1148" s="4" t="s">
        <v>28</v>
      </c>
      <c r="G1148" s="11" t="s">
        <v>21</v>
      </c>
      <c r="H1148" s="5">
        <v>99177.183000000005</v>
      </c>
      <c r="I1148" s="5">
        <v>41610.199999999997</v>
      </c>
      <c r="J1148" s="3" t="s">
        <v>22</v>
      </c>
      <c r="K1148" s="3" t="s">
        <v>23</v>
      </c>
      <c r="L1148" s="47">
        <f t="shared" si="38"/>
        <v>109587.28577279999</v>
      </c>
      <c r="M1148" s="63">
        <f t="shared" si="37"/>
        <v>8.1089957759999998E-2</v>
      </c>
      <c r="N1148" s="7">
        <v>34700</v>
      </c>
      <c r="O1148" s="6" t="b">
        <v>1</v>
      </c>
      <c r="P1148" s="6" t="b">
        <v>0</v>
      </c>
      <c r="Q1148" s="6" t="s">
        <v>24</v>
      </c>
    </row>
    <row r="1149" spans="1:17" x14ac:dyDescent="0.25">
      <c r="A1149" s="3">
        <v>2013</v>
      </c>
      <c r="B1149" s="3">
        <v>6</v>
      </c>
      <c r="C1149" s="4" t="s">
        <v>51</v>
      </c>
      <c r="D1149" s="4" t="s">
        <v>73</v>
      </c>
      <c r="E1149" s="4" t="s">
        <v>74</v>
      </c>
      <c r="F1149" s="4"/>
      <c r="G1149" s="11" t="s">
        <v>21</v>
      </c>
      <c r="H1149" s="5">
        <v>260366</v>
      </c>
      <c r="I1149" s="5">
        <v>84711.015417599992</v>
      </c>
      <c r="J1149" s="3" t="s">
        <v>22</v>
      </c>
      <c r="K1149" s="3" t="s">
        <v>42</v>
      </c>
      <c r="L1149" s="47">
        <f t="shared" si="38"/>
        <v>223100.35170877806</v>
      </c>
      <c r="M1149" s="63">
        <f t="shared" si="37"/>
        <v>0.1650848268458189</v>
      </c>
      <c r="N1149" s="7">
        <v>41136</v>
      </c>
      <c r="O1149" s="6" t="b">
        <v>0</v>
      </c>
      <c r="P1149" s="6" t="b">
        <v>0</v>
      </c>
      <c r="Q1149" s="6" t="s">
        <v>65</v>
      </c>
    </row>
    <row r="1150" spans="1:17" x14ac:dyDescent="0.25">
      <c r="A1150" s="3">
        <v>2013</v>
      </c>
      <c r="B1150" s="3">
        <v>6</v>
      </c>
      <c r="C1150" s="4" t="s">
        <v>51</v>
      </c>
      <c r="D1150" s="4" t="s">
        <v>29</v>
      </c>
      <c r="E1150" s="4" t="s">
        <v>30</v>
      </c>
      <c r="F1150" s="4" t="s">
        <v>31</v>
      </c>
      <c r="G1150" s="11" t="s">
        <v>21</v>
      </c>
      <c r="H1150" s="5">
        <v>105180</v>
      </c>
      <c r="I1150" s="5">
        <v>40952.199999999997</v>
      </c>
      <c r="J1150" s="3" t="s">
        <v>22</v>
      </c>
      <c r="K1150" s="3" t="s">
        <v>23</v>
      </c>
      <c r="L1150" s="47">
        <f t="shared" si="38"/>
        <v>107854.33486079999</v>
      </c>
      <c r="M1150" s="63">
        <f t="shared" si="37"/>
        <v>7.9807647359999997E-2</v>
      </c>
      <c r="N1150" s="7">
        <v>35885</v>
      </c>
      <c r="O1150" s="6" t="b">
        <v>1</v>
      </c>
      <c r="P1150" s="6" t="b">
        <v>0</v>
      </c>
      <c r="Q1150" s="6" t="s">
        <v>24</v>
      </c>
    </row>
    <row r="1151" spans="1:17" x14ac:dyDescent="0.25">
      <c r="A1151" s="3">
        <v>2013</v>
      </c>
      <c r="B1151" s="3">
        <v>6</v>
      </c>
      <c r="C1151" s="4" t="s">
        <v>51</v>
      </c>
      <c r="D1151" s="4" t="s">
        <v>29</v>
      </c>
      <c r="E1151" s="4" t="s">
        <v>30</v>
      </c>
      <c r="F1151" s="4" t="s">
        <v>33</v>
      </c>
      <c r="G1151" s="11" t="s">
        <v>21</v>
      </c>
      <c r="H1151" s="5">
        <v>96532</v>
      </c>
      <c r="I1151" s="5">
        <v>39185</v>
      </c>
      <c r="J1151" s="3" t="s">
        <v>22</v>
      </c>
      <c r="K1151" s="3" t="s">
        <v>23</v>
      </c>
      <c r="L1151" s="47">
        <f t="shared" si="38"/>
        <v>103200.12383999999</v>
      </c>
      <c r="M1151" s="63">
        <f t="shared" si="37"/>
        <v>7.6363728000000006E-2</v>
      </c>
      <c r="N1151" s="7">
        <v>35885</v>
      </c>
      <c r="O1151" s="6" t="b">
        <v>1</v>
      </c>
      <c r="P1151" s="6" t="b">
        <v>0</v>
      </c>
      <c r="Q1151" s="6" t="s">
        <v>24</v>
      </c>
    </row>
    <row r="1152" spans="1:17" x14ac:dyDescent="0.25">
      <c r="A1152" s="3">
        <v>2013</v>
      </c>
      <c r="B1152" s="3">
        <v>6</v>
      </c>
      <c r="C1152" s="4" t="s">
        <v>51</v>
      </c>
      <c r="D1152" s="4" t="s">
        <v>29</v>
      </c>
      <c r="E1152" s="4" t="s">
        <v>34</v>
      </c>
      <c r="F1152" s="4" t="s">
        <v>36</v>
      </c>
      <c r="G1152" s="11" t="s">
        <v>21</v>
      </c>
      <c r="H1152" s="5">
        <v>18929.545999999998</v>
      </c>
      <c r="I1152" s="5">
        <v>9046</v>
      </c>
      <c r="J1152" s="3" t="s">
        <v>22</v>
      </c>
      <c r="K1152" s="3" t="s">
        <v>23</v>
      </c>
      <c r="L1152" s="47">
        <f t="shared" si="38"/>
        <v>23824.124543999998</v>
      </c>
      <c r="M1152" s="63">
        <f t="shared" si="37"/>
        <v>1.7628844800000001E-2</v>
      </c>
      <c r="N1152" s="7">
        <v>33970</v>
      </c>
      <c r="O1152" s="6" t="b">
        <v>1</v>
      </c>
      <c r="P1152" s="6" t="b">
        <v>0</v>
      </c>
      <c r="Q1152" s="6" t="s">
        <v>24</v>
      </c>
    </row>
    <row r="1153" spans="1:17" x14ac:dyDescent="0.25">
      <c r="A1153" s="3">
        <v>2013</v>
      </c>
      <c r="B1153" s="3">
        <v>6</v>
      </c>
      <c r="C1153" s="4" t="s">
        <v>51</v>
      </c>
      <c r="D1153" s="4" t="s">
        <v>29</v>
      </c>
      <c r="E1153" s="4" t="s">
        <v>34</v>
      </c>
      <c r="F1153" s="4" t="s">
        <v>37</v>
      </c>
      <c r="G1153" s="11" t="s">
        <v>21</v>
      </c>
      <c r="H1153" s="5">
        <v>80640.159</v>
      </c>
      <c r="I1153" s="5">
        <v>32849.1</v>
      </c>
      <c r="J1153" s="3" t="s">
        <v>22</v>
      </c>
      <c r="K1153" s="3" t="s">
        <v>23</v>
      </c>
      <c r="L1153" s="47">
        <f t="shared" si="38"/>
        <v>86513.492102399992</v>
      </c>
      <c r="M1153" s="63">
        <f t="shared" si="37"/>
        <v>6.4016326080000005E-2</v>
      </c>
      <c r="N1153" s="7">
        <v>33970</v>
      </c>
      <c r="O1153" s="6" t="b">
        <v>1</v>
      </c>
      <c r="P1153" s="6" t="b">
        <v>0</v>
      </c>
      <c r="Q1153" s="6" t="s">
        <v>24</v>
      </c>
    </row>
    <row r="1154" spans="1:17" x14ac:dyDescent="0.25">
      <c r="A1154" s="3">
        <v>2013</v>
      </c>
      <c r="B1154" s="3">
        <v>6</v>
      </c>
      <c r="C1154" s="4" t="s">
        <v>51</v>
      </c>
      <c r="D1154" s="4" t="s">
        <v>29</v>
      </c>
      <c r="E1154" s="4" t="s">
        <v>34</v>
      </c>
      <c r="F1154" s="4" t="s">
        <v>39</v>
      </c>
      <c r="G1154" s="11" t="s">
        <v>21</v>
      </c>
      <c r="H1154" s="5">
        <v>87676.054000000004</v>
      </c>
      <c r="I1154" s="5">
        <v>37024.5</v>
      </c>
      <c r="J1154" s="3" t="s">
        <v>22</v>
      </c>
      <c r="K1154" s="3" t="s">
        <v>23</v>
      </c>
      <c r="L1154" s="47">
        <f t="shared" si="38"/>
        <v>97510.092767999988</v>
      </c>
      <c r="M1154" s="63">
        <f t="shared" ref="M1154:M1217" si="39">I1154*0.02784*0.07/1000</f>
        <v>7.2153345600000002E-2</v>
      </c>
      <c r="N1154" s="7">
        <v>33970</v>
      </c>
      <c r="O1154" s="6" t="b">
        <v>1</v>
      </c>
      <c r="P1154" s="6" t="b">
        <v>0</v>
      </c>
      <c r="Q1154" s="6" t="s">
        <v>24</v>
      </c>
    </row>
    <row r="1155" spans="1:17" x14ac:dyDescent="0.25">
      <c r="A1155" s="3">
        <v>2013</v>
      </c>
      <c r="B1155" s="3">
        <v>6</v>
      </c>
      <c r="C1155" s="4" t="s">
        <v>51</v>
      </c>
      <c r="D1155" s="4" t="s">
        <v>29</v>
      </c>
      <c r="E1155" s="4" t="s">
        <v>34</v>
      </c>
      <c r="F1155" s="4" t="s">
        <v>35</v>
      </c>
      <c r="G1155" s="11" t="s">
        <v>21</v>
      </c>
      <c r="H1155" s="5">
        <v>44391.067000000003</v>
      </c>
      <c r="I1155" s="5">
        <v>20040.400000000001</v>
      </c>
      <c r="J1155" s="3" t="s">
        <v>22</v>
      </c>
      <c r="K1155" s="3" t="s">
        <v>23</v>
      </c>
      <c r="L1155" s="47">
        <f t="shared" si="38"/>
        <v>52779.680025599999</v>
      </c>
      <c r="M1155" s="63">
        <f t="shared" si="39"/>
        <v>3.9054731520000004E-2</v>
      </c>
      <c r="N1155" s="7">
        <v>33970</v>
      </c>
      <c r="O1155" s="6" t="b">
        <v>1</v>
      </c>
      <c r="P1155" s="6" t="b">
        <v>0</v>
      </c>
      <c r="Q1155" s="6" t="s">
        <v>24</v>
      </c>
    </row>
    <row r="1156" spans="1:17" x14ac:dyDescent="0.25">
      <c r="A1156" s="3">
        <v>2013</v>
      </c>
      <c r="B1156" s="3">
        <v>6</v>
      </c>
      <c r="C1156" s="4" t="s">
        <v>51</v>
      </c>
      <c r="D1156" s="4" t="s">
        <v>59</v>
      </c>
      <c r="E1156" s="4" t="s">
        <v>60</v>
      </c>
      <c r="F1156" s="4"/>
      <c r="G1156" s="11" t="s">
        <v>21</v>
      </c>
      <c r="H1156" s="5">
        <v>191498</v>
      </c>
      <c r="I1156" s="5">
        <v>66612.962295999998</v>
      </c>
      <c r="J1156" s="3" t="s">
        <v>22</v>
      </c>
      <c r="K1156" s="3" t="s">
        <v>42</v>
      </c>
      <c r="L1156" s="47">
        <f t="shared" si="38"/>
        <v>175436.16073233253</v>
      </c>
      <c r="M1156" s="63">
        <f t="shared" si="39"/>
        <v>0.12981534092244479</v>
      </c>
      <c r="N1156" s="7">
        <v>40220</v>
      </c>
      <c r="O1156" s="6" t="b">
        <v>1</v>
      </c>
      <c r="P1156" s="6" t="b">
        <v>0</v>
      </c>
      <c r="Q1156" s="6" t="s">
        <v>24</v>
      </c>
    </row>
    <row r="1157" spans="1:17" x14ac:dyDescent="0.25">
      <c r="A1157" s="3">
        <v>2013</v>
      </c>
      <c r="B1157" s="3">
        <v>6</v>
      </c>
      <c r="C1157" s="4" t="s">
        <v>51</v>
      </c>
      <c r="D1157" s="4" t="s">
        <v>44</v>
      </c>
      <c r="E1157" s="4" t="s">
        <v>45</v>
      </c>
      <c r="F1157" s="4"/>
      <c r="G1157" s="11" t="s">
        <v>21</v>
      </c>
      <c r="H1157" s="5">
        <v>89229</v>
      </c>
      <c r="I1157" s="5">
        <v>31872.598799999996</v>
      </c>
      <c r="J1157" s="3" t="s">
        <v>22</v>
      </c>
      <c r="K1157" s="3" t="s">
        <v>42</v>
      </c>
      <c r="L1157" s="47">
        <f t="shared" si="38"/>
        <v>83941.716046003188</v>
      </c>
      <c r="M1157" s="63">
        <f t="shared" si="39"/>
        <v>6.2113320541440004E-2</v>
      </c>
      <c r="N1157" s="7">
        <v>25569</v>
      </c>
      <c r="O1157" s="6" t="b">
        <v>1</v>
      </c>
      <c r="P1157" s="6" t="b">
        <v>0</v>
      </c>
      <c r="Q1157" s="6" t="s">
        <v>24</v>
      </c>
    </row>
    <row r="1158" spans="1:17" x14ac:dyDescent="0.25">
      <c r="A1158" s="3">
        <v>2013</v>
      </c>
      <c r="B1158" s="3">
        <v>6</v>
      </c>
      <c r="C1158" s="4" t="s">
        <v>51</v>
      </c>
      <c r="D1158" s="4" t="s">
        <v>44</v>
      </c>
      <c r="E1158" s="4" t="s">
        <v>75</v>
      </c>
      <c r="F1158" s="4"/>
      <c r="G1158" s="11" t="s">
        <v>21</v>
      </c>
      <c r="H1158" s="5">
        <v>161614</v>
      </c>
      <c r="I1158" s="5">
        <v>52117.282719999996</v>
      </c>
      <c r="J1158" s="3" t="s">
        <v>22</v>
      </c>
      <c r="K1158" s="3" t="s">
        <v>42</v>
      </c>
      <c r="L1158" s="47">
        <f t="shared" si="38"/>
        <v>137259.41127748607</v>
      </c>
      <c r="M1158" s="63">
        <f t="shared" si="39"/>
        <v>0.10156616056473601</v>
      </c>
      <c r="N1158" s="7">
        <v>41210</v>
      </c>
      <c r="O1158" s="6" t="b">
        <v>0</v>
      </c>
      <c r="P1158" s="6" t="b">
        <v>0</v>
      </c>
      <c r="Q1158" s="6" t="s">
        <v>65</v>
      </c>
    </row>
    <row r="1159" spans="1:17" x14ac:dyDescent="0.25">
      <c r="A1159" s="3">
        <v>2013</v>
      </c>
      <c r="B1159" s="3">
        <v>6</v>
      </c>
      <c r="C1159" s="4" t="s">
        <v>51</v>
      </c>
      <c r="D1159" s="4" t="s">
        <v>46</v>
      </c>
      <c r="E1159" s="4" t="s">
        <v>47</v>
      </c>
      <c r="F1159" s="4"/>
      <c r="G1159" s="11" t="s">
        <v>21</v>
      </c>
      <c r="H1159" s="5">
        <v>109954</v>
      </c>
      <c r="I1159" s="5">
        <v>37208.433599999997</v>
      </c>
      <c r="J1159" s="3" t="s">
        <v>22</v>
      </c>
      <c r="K1159" s="3" t="s">
        <v>42</v>
      </c>
      <c r="L1159" s="47">
        <f t="shared" si="38"/>
        <v>97994.512068710377</v>
      </c>
      <c r="M1159" s="63">
        <f t="shared" si="39"/>
        <v>7.2511795399680001E-2</v>
      </c>
      <c r="N1159" s="7">
        <v>34700</v>
      </c>
      <c r="O1159" s="6" t="b">
        <v>1</v>
      </c>
      <c r="P1159" s="6" t="b">
        <v>0</v>
      </c>
      <c r="Q1159" s="6" t="s">
        <v>24</v>
      </c>
    </row>
    <row r="1160" spans="1:17" x14ac:dyDescent="0.25">
      <c r="A1160" s="3">
        <v>2013</v>
      </c>
      <c r="B1160" s="3">
        <v>6</v>
      </c>
      <c r="C1160" s="4" t="s">
        <v>51</v>
      </c>
      <c r="D1160" s="4" t="s">
        <v>46</v>
      </c>
      <c r="E1160" s="4" t="s">
        <v>48</v>
      </c>
      <c r="F1160" s="4"/>
      <c r="G1160" s="11" t="s">
        <v>21</v>
      </c>
      <c r="H1160" s="5">
        <v>107878</v>
      </c>
      <c r="I1160" s="5">
        <v>36505.915200000003</v>
      </c>
      <c r="J1160" s="3" t="s">
        <v>22</v>
      </c>
      <c r="K1160" s="3" t="s">
        <v>42</v>
      </c>
      <c r="L1160" s="47">
        <f t="shared" si="38"/>
        <v>96144.314649292806</v>
      </c>
      <c r="M1160" s="63">
        <f t="shared" si="39"/>
        <v>7.1142727541760015E-2</v>
      </c>
      <c r="N1160" s="7">
        <v>35065</v>
      </c>
      <c r="O1160" s="6" t="b">
        <v>1</v>
      </c>
      <c r="P1160" s="6" t="b">
        <v>0</v>
      </c>
      <c r="Q1160" s="6" t="s">
        <v>24</v>
      </c>
    </row>
    <row r="1161" spans="1:17" x14ac:dyDescent="0.25">
      <c r="A1161" s="3">
        <v>2013</v>
      </c>
      <c r="B1161" s="3">
        <v>6</v>
      </c>
      <c r="C1161" s="4" t="s">
        <v>51</v>
      </c>
      <c r="D1161" s="4" t="s">
        <v>46</v>
      </c>
      <c r="E1161" s="4" t="s">
        <v>58</v>
      </c>
      <c r="F1161" s="4"/>
      <c r="G1161" s="11" t="s">
        <v>21</v>
      </c>
      <c r="H1161" s="5">
        <v>109689</v>
      </c>
      <c r="I1161" s="5">
        <v>34628.817299999995</v>
      </c>
      <c r="J1161" s="3" t="s">
        <v>22</v>
      </c>
      <c r="K1161" s="3" t="s">
        <v>42</v>
      </c>
      <c r="L1161" s="47">
        <f t="shared" si="38"/>
        <v>91200.669485587176</v>
      </c>
      <c r="M1161" s="63">
        <f t="shared" si="39"/>
        <v>6.7484639154239995E-2</v>
      </c>
      <c r="N1161" s="7">
        <v>39814</v>
      </c>
      <c r="O1161" s="6" t="b">
        <v>1</v>
      </c>
      <c r="P1161" s="6" t="b">
        <v>0</v>
      </c>
      <c r="Q1161" s="6" t="s">
        <v>24</v>
      </c>
    </row>
    <row r="1162" spans="1:17" x14ac:dyDescent="0.25">
      <c r="A1162" s="3">
        <v>2013</v>
      </c>
      <c r="B1162" s="3">
        <v>6</v>
      </c>
      <c r="C1162" s="4" t="s">
        <v>51</v>
      </c>
      <c r="D1162" s="4" t="s">
        <v>46</v>
      </c>
      <c r="E1162" s="4" t="s">
        <v>61</v>
      </c>
      <c r="F1162" s="4"/>
      <c r="G1162" s="11" t="s">
        <v>21</v>
      </c>
      <c r="H1162" s="5">
        <v>108905</v>
      </c>
      <c r="I1162" s="5">
        <v>34876.826249999998</v>
      </c>
      <c r="J1162" s="3" t="s">
        <v>22</v>
      </c>
      <c r="K1162" s="3" t="s">
        <v>42</v>
      </c>
      <c r="L1162" s="47">
        <f t="shared" si="38"/>
        <v>91853.841728879983</v>
      </c>
      <c r="M1162" s="63">
        <f t="shared" si="39"/>
        <v>6.7967958996E-2</v>
      </c>
      <c r="N1162" s="7">
        <v>40179</v>
      </c>
      <c r="O1162" s="6" t="b">
        <v>1</v>
      </c>
      <c r="P1162" s="6" t="b">
        <v>0</v>
      </c>
      <c r="Q1162" s="6" t="s">
        <v>24</v>
      </c>
    </row>
    <row r="1163" spans="1:17" x14ac:dyDescent="0.25">
      <c r="A1163" s="3">
        <v>2013</v>
      </c>
      <c r="B1163" s="3">
        <v>6</v>
      </c>
      <c r="C1163" s="4" t="s">
        <v>51</v>
      </c>
      <c r="D1163" s="4" t="s">
        <v>69</v>
      </c>
      <c r="E1163" s="4" t="s">
        <v>70</v>
      </c>
      <c r="F1163" s="4" t="s">
        <v>71</v>
      </c>
      <c r="G1163" s="11" t="s">
        <v>21</v>
      </c>
      <c r="H1163" s="5">
        <v>105252</v>
      </c>
      <c r="I1163" s="5">
        <v>37035</v>
      </c>
      <c r="J1163" s="3" t="s">
        <v>22</v>
      </c>
      <c r="K1163" s="3" t="s">
        <v>23</v>
      </c>
      <c r="L1163" s="47">
        <f t="shared" si="38"/>
        <v>97537.746239999993</v>
      </c>
      <c r="M1163" s="63">
        <f t="shared" si="39"/>
        <v>7.2173808000000006E-2</v>
      </c>
      <c r="N1163" s="7">
        <v>40760</v>
      </c>
      <c r="O1163" s="6" t="b">
        <v>0</v>
      </c>
      <c r="P1163" s="6" t="b">
        <v>0</v>
      </c>
      <c r="Q1163" s="6" t="s">
        <v>65</v>
      </c>
    </row>
    <row r="1164" spans="1:17" x14ac:dyDescent="0.25">
      <c r="A1164" s="3">
        <v>2013</v>
      </c>
      <c r="B1164" s="3">
        <v>7</v>
      </c>
      <c r="C1164" s="4" t="s">
        <v>52</v>
      </c>
      <c r="D1164" s="4" t="s">
        <v>18</v>
      </c>
      <c r="E1164" s="4" t="s">
        <v>76</v>
      </c>
      <c r="F1164" s="4"/>
      <c r="G1164" s="11" t="s">
        <v>21</v>
      </c>
      <c r="H1164" s="5">
        <v>147101</v>
      </c>
      <c r="I1164" s="5">
        <v>52544.477199999994</v>
      </c>
      <c r="J1164" s="3" t="s">
        <v>22</v>
      </c>
      <c r="K1164" s="3" t="s">
        <v>42</v>
      </c>
      <c r="L1164" s="47">
        <f t="shared" si="38"/>
        <v>138384.49800046076</v>
      </c>
      <c r="M1164" s="63">
        <f t="shared" si="39"/>
        <v>0.10239867716735999</v>
      </c>
      <c r="N1164" s="7">
        <v>41348</v>
      </c>
      <c r="O1164" s="6" t="b">
        <v>0</v>
      </c>
      <c r="P1164" s="6" t="b">
        <v>0</v>
      </c>
      <c r="Q1164" s="6" t="s">
        <v>65</v>
      </c>
    </row>
    <row r="1165" spans="1:17" x14ac:dyDescent="0.25">
      <c r="A1165" s="3">
        <v>2013</v>
      </c>
      <c r="B1165" s="3">
        <v>7</v>
      </c>
      <c r="C1165" s="4" t="s">
        <v>52</v>
      </c>
      <c r="D1165" s="4" t="s">
        <v>18</v>
      </c>
      <c r="E1165" s="4" t="s">
        <v>19</v>
      </c>
      <c r="F1165" s="4" t="s">
        <v>20</v>
      </c>
      <c r="G1165" s="11" t="s">
        <v>21</v>
      </c>
      <c r="H1165" s="5">
        <v>12340.667299999999</v>
      </c>
      <c r="I1165" s="5">
        <v>4602.3</v>
      </c>
      <c r="J1165" s="3" t="s">
        <v>22</v>
      </c>
      <c r="K1165" s="3" t="s">
        <v>23</v>
      </c>
      <c r="L1165" s="47">
        <f t="shared" si="38"/>
        <v>12120.911827200001</v>
      </c>
      <c r="M1165" s="63">
        <f t="shared" si="39"/>
        <v>8.9689622400000012E-3</v>
      </c>
      <c r="N1165" s="7">
        <v>35527</v>
      </c>
      <c r="O1165" s="6" t="b">
        <v>1</v>
      </c>
      <c r="P1165" s="6" t="b">
        <v>0</v>
      </c>
      <c r="Q1165" s="6" t="s">
        <v>24</v>
      </c>
    </row>
    <row r="1166" spans="1:17" x14ac:dyDescent="0.25">
      <c r="A1166" s="3">
        <v>2013</v>
      </c>
      <c r="B1166" s="3">
        <v>7</v>
      </c>
      <c r="C1166" s="4" t="s">
        <v>52</v>
      </c>
      <c r="D1166" s="4" t="s">
        <v>18</v>
      </c>
      <c r="E1166" s="4" t="s">
        <v>19</v>
      </c>
      <c r="F1166" s="4" t="s">
        <v>25</v>
      </c>
      <c r="G1166" s="11" t="s">
        <v>21</v>
      </c>
      <c r="H1166" s="5">
        <v>101046.7764</v>
      </c>
      <c r="I1166" s="5">
        <v>37867.5</v>
      </c>
      <c r="J1166" s="3" t="s">
        <v>22</v>
      </c>
      <c r="K1166" s="3" t="s">
        <v>23</v>
      </c>
      <c r="L1166" s="47">
        <f t="shared" si="38"/>
        <v>99730.271519999995</v>
      </c>
      <c r="M1166" s="63">
        <f t="shared" si="39"/>
        <v>7.3796184000000001E-2</v>
      </c>
      <c r="N1166" s="7">
        <v>35527</v>
      </c>
      <c r="O1166" s="6" t="b">
        <v>1</v>
      </c>
      <c r="P1166" s="6" t="b">
        <v>0</v>
      </c>
      <c r="Q1166" s="6" t="s">
        <v>24</v>
      </c>
    </row>
    <row r="1167" spans="1:17" x14ac:dyDescent="0.25">
      <c r="A1167" s="3">
        <v>2013</v>
      </c>
      <c r="B1167" s="3">
        <v>7</v>
      </c>
      <c r="C1167" s="4" t="s">
        <v>52</v>
      </c>
      <c r="D1167" s="4" t="s">
        <v>18</v>
      </c>
      <c r="E1167" s="4" t="s">
        <v>41</v>
      </c>
      <c r="F1167" s="4"/>
      <c r="G1167" s="11" t="s">
        <v>21</v>
      </c>
      <c r="H1167" s="5">
        <v>82610</v>
      </c>
      <c r="I1167" s="5">
        <v>32397.57675</v>
      </c>
      <c r="J1167" s="3" t="s">
        <v>22</v>
      </c>
      <c r="K1167" s="3" t="s">
        <v>42</v>
      </c>
      <c r="L1167" s="47">
        <f t="shared" si="38"/>
        <v>85324.331573711999</v>
      </c>
      <c r="M1167" s="63">
        <f t="shared" si="39"/>
        <v>6.3136397570400002E-2</v>
      </c>
      <c r="N1167" s="7">
        <v>23377</v>
      </c>
      <c r="O1167" s="6" t="b">
        <v>1</v>
      </c>
      <c r="P1167" s="6" t="b">
        <v>0</v>
      </c>
      <c r="Q1167" s="6" t="s">
        <v>24</v>
      </c>
    </row>
    <row r="1168" spans="1:17" x14ac:dyDescent="0.25">
      <c r="A1168" s="3">
        <v>2013</v>
      </c>
      <c r="B1168" s="3">
        <v>7</v>
      </c>
      <c r="C1168" s="4" t="s">
        <v>52</v>
      </c>
      <c r="D1168" s="4" t="s">
        <v>18</v>
      </c>
      <c r="E1168" s="4" t="s">
        <v>43</v>
      </c>
      <c r="F1168" s="4"/>
      <c r="G1168" s="11" t="s">
        <v>21</v>
      </c>
      <c r="H1168" s="5">
        <v>138594</v>
      </c>
      <c r="I1168" s="5">
        <v>52160.683463999994</v>
      </c>
      <c r="J1168" s="3" t="s">
        <v>22</v>
      </c>
      <c r="K1168" s="3" t="s">
        <v>42</v>
      </c>
      <c r="L1168" s="47">
        <f t="shared" si="38"/>
        <v>137373.71425453207</v>
      </c>
      <c r="M1168" s="63">
        <f t="shared" si="39"/>
        <v>0.1016507399346432</v>
      </c>
      <c r="N1168" s="7">
        <v>28126</v>
      </c>
      <c r="O1168" s="6" t="b">
        <v>1</v>
      </c>
      <c r="P1168" s="6" t="b">
        <v>0</v>
      </c>
      <c r="Q1168" s="6" t="s">
        <v>24</v>
      </c>
    </row>
    <row r="1169" spans="1:17" x14ac:dyDescent="0.25">
      <c r="A1169" s="3">
        <v>2013</v>
      </c>
      <c r="B1169" s="3">
        <v>7</v>
      </c>
      <c r="C1169" s="4" t="s">
        <v>52</v>
      </c>
      <c r="D1169" s="4" t="s">
        <v>62</v>
      </c>
      <c r="E1169" s="4" t="s">
        <v>63</v>
      </c>
      <c r="F1169" s="4" t="s">
        <v>64</v>
      </c>
      <c r="G1169" s="11" t="s">
        <v>21</v>
      </c>
      <c r="H1169" s="5">
        <v>116106</v>
      </c>
      <c r="I1169" s="5">
        <v>41711.5</v>
      </c>
      <c r="J1169" s="3" t="s">
        <v>22</v>
      </c>
      <c r="K1169" s="3" t="s">
        <v>23</v>
      </c>
      <c r="L1169" s="47">
        <f t="shared" si="38"/>
        <v>109854.07593600001</v>
      </c>
      <c r="M1169" s="63">
        <f t="shared" si="39"/>
        <v>8.1287371200000014E-2</v>
      </c>
      <c r="N1169" s="7">
        <v>40739</v>
      </c>
      <c r="O1169" s="6" t="b">
        <v>0</v>
      </c>
      <c r="P1169" s="6" t="b">
        <v>0</v>
      </c>
      <c r="Q1169" s="6" t="s">
        <v>65</v>
      </c>
    </row>
    <row r="1170" spans="1:17" x14ac:dyDescent="0.25">
      <c r="A1170" s="3">
        <v>2013</v>
      </c>
      <c r="B1170" s="3">
        <v>7</v>
      </c>
      <c r="C1170" s="4" t="s">
        <v>52</v>
      </c>
      <c r="D1170" s="4" t="s">
        <v>66</v>
      </c>
      <c r="E1170" s="4" t="s">
        <v>67</v>
      </c>
      <c r="F1170" s="4" t="s">
        <v>72</v>
      </c>
      <c r="G1170" s="11" t="s">
        <v>21</v>
      </c>
      <c r="H1170" s="5">
        <v>113729.8863</v>
      </c>
      <c r="I1170" s="5">
        <v>44872.800000000003</v>
      </c>
      <c r="J1170" s="3" t="s">
        <v>22</v>
      </c>
      <c r="K1170" s="3" t="s">
        <v>23</v>
      </c>
      <c r="L1170" s="47">
        <f t="shared" si="38"/>
        <v>118179.87793920001</v>
      </c>
      <c r="M1170" s="63">
        <f t="shared" si="39"/>
        <v>8.744811264000002E-2</v>
      </c>
      <c r="N1170" s="7">
        <v>40644</v>
      </c>
      <c r="O1170" s="6" t="b">
        <v>0</v>
      </c>
      <c r="P1170" s="6" t="b">
        <v>1</v>
      </c>
      <c r="Q1170" s="6" t="s">
        <v>15</v>
      </c>
    </row>
    <row r="1171" spans="1:17" x14ac:dyDescent="0.25">
      <c r="A1171" s="3">
        <v>2013</v>
      </c>
      <c r="B1171" s="3">
        <v>7</v>
      </c>
      <c r="C1171" s="4" t="s">
        <v>52</v>
      </c>
      <c r="D1171" s="4" t="s">
        <v>66</v>
      </c>
      <c r="E1171" s="4" t="s">
        <v>67</v>
      </c>
      <c r="F1171" s="4" t="s">
        <v>68</v>
      </c>
      <c r="G1171" s="11" t="s">
        <v>21</v>
      </c>
      <c r="H1171" s="5">
        <v>157756.64499999999</v>
      </c>
      <c r="I1171" s="5">
        <v>59985.5</v>
      </c>
      <c r="J1171" s="3" t="s">
        <v>22</v>
      </c>
      <c r="K1171" s="3" t="s">
        <v>23</v>
      </c>
      <c r="L1171" s="47">
        <f t="shared" si="38"/>
        <v>157981.65187199999</v>
      </c>
      <c r="M1171" s="63">
        <f t="shared" si="39"/>
        <v>0.11689974240000001</v>
      </c>
      <c r="N1171" s="7">
        <v>40644</v>
      </c>
      <c r="O1171" s="6" t="b">
        <v>0</v>
      </c>
      <c r="P1171" s="6" t="b">
        <v>1</v>
      </c>
      <c r="Q1171" s="6" t="s">
        <v>15</v>
      </c>
    </row>
    <row r="1172" spans="1:17" x14ac:dyDescent="0.25">
      <c r="A1172" s="3">
        <v>2013</v>
      </c>
      <c r="B1172" s="3">
        <v>7</v>
      </c>
      <c r="C1172" s="4" t="s">
        <v>52</v>
      </c>
      <c r="D1172" s="4" t="s">
        <v>26</v>
      </c>
      <c r="E1172" s="4" t="s">
        <v>27</v>
      </c>
      <c r="F1172" s="4" t="s">
        <v>28</v>
      </c>
      <c r="G1172" s="11" t="s">
        <v>21</v>
      </c>
      <c r="H1172" s="5">
        <v>96095.767000000007</v>
      </c>
      <c r="I1172" s="5">
        <v>40297.300000000003</v>
      </c>
      <c r="J1172" s="3" t="s">
        <v>22</v>
      </c>
      <c r="K1172" s="3" t="s">
        <v>23</v>
      </c>
      <c r="L1172" s="47">
        <f t="shared" si="38"/>
        <v>106129.54830720001</v>
      </c>
      <c r="M1172" s="63">
        <f t="shared" si="39"/>
        <v>7.8531378240000019E-2</v>
      </c>
      <c r="N1172" s="7">
        <v>34700</v>
      </c>
      <c r="O1172" s="6" t="b">
        <v>1</v>
      </c>
      <c r="P1172" s="6" t="b">
        <v>0</v>
      </c>
      <c r="Q1172" s="6" t="s">
        <v>24</v>
      </c>
    </row>
    <row r="1173" spans="1:17" x14ac:dyDescent="0.25">
      <c r="A1173" s="3">
        <v>2013</v>
      </c>
      <c r="B1173" s="3">
        <v>7</v>
      </c>
      <c r="C1173" s="4" t="s">
        <v>52</v>
      </c>
      <c r="D1173" s="4" t="s">
        <v>73</v>
      </c>
      <c r="E1173" s="4" t="s">
        <v>74</v>
      </c>
      <c r="F1173" s="4"/>
      <c r="G1173" s="11" t="s">
        <v>21</v>
      </c>
      <c r="H1173" s="5">
        <v>270064</v>
      </c>
      <c r="I1173" s="5">
        <v>87866.294630399992</v>
      </c>
      <c r="J1173" s="3" t="s">
        <v>22</v>
      </c>
      <c r="K1173" s="3" t="s">
        <v>42</v>
      </c>
      <c r="L1173" s="47">
        <f t="shared" si="38"/>
        <v>231410.29698147776</v>
      </c>
      <c r="M1173" s="63">
        <f t="shared" si="39"/>
        <v>0.1712338349757235</v>
      </c>
      <c r="N1173" s="7">
        <v>41136</v>
      </c>
      <c r="O1173" s="6" t="b">
        <v>0</v>
      </c>
      <c r="P1173" s="6" t="b">
        <v>0</v>
      </c>
      <c r="Q1173" s="6" t="s">
        <v>65</v>
      </c>
    </row>
    <row r="1174" spans="1:17" x14ac:dyDescent="0.25">
      <c r="A1174" s="3">
        <v>2013</v>
      </c>
      <c r="B1174" s="3">
        <v>7</v>
      </c>
      <c r="C1174" s="4" t="s">
        <v>52</v>
      </c>
      <c r="D1174" s="4" t="s">
        <v>29</v>
      </c>
      <c r="E1174" s="4" t="s">
        <v>30</v>
      </c>
      <c r="F1174" s="4" t="s">
        <v>33</v>
      </c>
      <c r="G1174" s="11" t="s">
        <v>21</v>
      </c>
      <c r="H1174" s="5">
        <v>111068</v>
      </c>
      <c r="I1174" s="5">
        <v>45092.800000000003</v>
      </c>
      <c r="J1174" s="3" t="s">
        <v>22</v>
      </c>
      <c r="K1174" s="3" t="s">
        <v>23</v>
      </c>
      <c r="L1174" s="47">
        <f t="shared" si="38"/>
        <v>118759.2840192</v>
      </c>
      <c r="M1174" s="63">
        <f t="shared" si="39"/>
        <v>8.7876848640000005E-2</v>
      </c>
      <c r="N1174" s="7">
        <v>35885</v>
      </c>
      <c r="O1174" s="6" t="b">
        <v>1</v>
      </c>
      <c r="P1174" s="6" t="b">
        <v>0</v>
      </c>
      <c r="Q1174" s="6" t="s">
        <v>24</v>
      </c>
    </row>
    <row r="1175" spans="1:17" x14ac:dyDescent="0.25">
      <c r="A1175" s="3">
        <v>2013</v>
      </c>
      <c r="B1175" s="3">
        <v>7</v>
      </c>
      <c r="C1175" s="4" t="s">
        <v>52</v>
      </c>
      <c r="D1175" s="4" t="s">
        <v>29</v>
      </c>
      <c r="E1175" s="4" t="s">
        <v>30</v>
      </c>
      <c r="F1175" s="4" t="s">
        <v>31</v>
      </c>
      <c r="G1175" s="11" t="s">
        <v>21</v>
      </c>
      <c r="H1175" s="5">
        <v>112382</v>
      </c>
      <c r="I1175" s="5">
        <v>43775.7</v>
      </c>
      <c r="J1175" s="3" t="s">
        <v>22</v>
      </c>
      <c r="K1175" s="3" t="s">
        <v>23</v>
      </c>
      <c r="L1175" s="47">
        <f t="shared" si="38"/>
        <v>115290.48516479997</v>
      </c>
      <c r="M1175" s="63">
        <f t="shared" si="39"/>
        <v>8.5310084160000008E-2</v>
      </c>
      <c r="N1175" s="7">
        <v>35885</v>
      </c>
      <c r="O1175" s="6" t="b">
        <v>1</v>
      </c>
      <c r="P1175" s="6" t="b">
        <v>0</v>
      </c>
      <c r="Q1175" s="6" t="s">
        <v>24</v>
      </c>
    </row>
    <row r="1176" spans="1:17" x14ac:dyDescent="0.25">
      <c r="A1176" s="3">
        <v>2013</v>
      </c>
      <c r="B1176" s="3">
        <v>7</v>
      </c>
      <c r="C1176" s="4" t="s">
        <v>52</v>
      </c>
      <c r="D1176" s="4" t="s">
        <v>29</v>
      </c>
      <c r="E1176" s="4" t="s">
        <v>34</v>
      </c>
      <c r="F1176" s="4" t="s">
        <v>36</v>
      </c>
      <c r="G1176" s="11" t="s">
        <v>21</v>
      </c>
      <c r="H1176" s="5">
        <v>40094.17</v>
      </c>
      <c r="I1176" s="5">
        <v>19162.400000000001</v>
      </c>
      <c r="J1176" s="3" t="s">
        <v>22</v>
      </c>
      <c r="K1176" s="3" t="s">
        <v>23</v>
      </c>
      <c r="L1176" s="47">
        <f t="shared" si="38"/>
        <v>50467.323033599998</v>
      </c>
      <c r="M1176" s="63">
        <f t="shared" si="39"/>
        <v>3.7343685120000004E-2</v>
      </c>
      <c r="N1176" s="7">
        <v>33970</v>
      </c>
      <c r="O1176" s="6" t="b">
        <v>1</v>
      </c>
      <c r="P1176" s="6" t="b">
        <v>0</v>
      </c>
      <c r="Q1176" s="6" t="s">
        <v>24</v>
      </c>
    </row>
    <row r="1177" spans="1:17" x14ac:dyDescent="0.25">
      <c r="A1177" s="3">
        <v>2013</v>
      </c>
      <c r="B1177" s="3">
        <v>7</v>
      </c>
      <c r="C1177" s="4" t="s">
        <v>52</v>
      </c>
      <c r="D1177" s="4" t="s">
        <v>29</v>
      </c>
      <c r="E1177" s="4" t="s">
        <v>34</v>
      </c>
      <c r="F1177" s="4" t="s">
        <v>35</v>
      </c>
      <c r="G1177" s="11" t="s">
        <v>21</v>
      </c>
      <c r="H1177" s="5">
        <v>17328.96</v>
      </c>
      <c r="I1177" s="5">
        <v>7817.1</v>
      </c>
      <c r="J1177" s="3" t="s">
        <v>22</v>
      </c>
      <c r="K1177" s="3" t="s">
        <v>23</v>
      </c>
      <c r="L1177" s="47">
        <f t="shared" ref="L1177:L1240" si="40">I1177*0.02784*94.6</f>
        <v>20587.614854400003</v>
      </c>
      <c r="M1177" s="63">
        <f t="shared" si="39"/>
        <v>1.5233964480000002E-2</v>
      </c>
      <c r="N1177" s="7">
        <v>33970</v>
      </c>
      <c r="O1177" s="6" t="b">
        <v>1</v>
      </c>
      <c r="P1177" s="6" t="b">
        <v>0</v>
      </c>
      <c r="Q1177" s="6" t="s">
        <v>24</v>
      </c>
    </row>
    <row r="1178" spans="1:17" x14ac:dyDescent="0.25">
      <c r="A1178" s="3">
        <v>2013</v>
      </c>
      <c r="B1178" s="3">
        <v>7</v>
      </c>
      <c r="C1178" s="4" t="s">
        <v>52</v>
      </c>
      <c r="D1178" s="4" t="s">
        <v>29</v>
      </c>
      <c r="E1178" s="4" t="s">
        <v>34</v>
      </c>
      <c r="F1178" s="4" t="s">
        <v>39</v>
      </c>
      <c r="G1178" s="11" t="s">
        <v>21</v>
      </c>
      <c r="H1178" s="5">
        <v>81476.274999999994</v>
      </c>
      <c r="I1178" s="5">
        <v>34492.300000000003</v>
      </c>
      <c r="J1178" s="3" t="s">
        <v>22</v>
      </c>
      <c r="K1178" s="3" t="s">
        <v>23</v>
      </c>
      <c r="L1178" s="47">
        <f t="shared" si="40"/>
        <v>90841.12878720001</v>
      </c>
      <c r="M1178" s="63">
        <f t="shared" si="39"/>
        <v>6.7218594240000012E-2</v>
      </c>
      <c r="N1178" s="7">
        <v>33970</v>
      </c>
      <c r="O1178" s="6" t="b">
        <v>1</v>
      </c>
      <c r="P1178" s="6" t="b">
        <v>0</v>
      </c>
      <c r="Q1178" s="6" t="s">
        <v>24</v>
      </c>
    </row>
    <row r="1179" spans="1:17" x14ac:dyDescent="0.25">
      <c r="A1179" s="3">
        <v>2013</v>
      </c>
      <c r="B1179" s="3">
        <v>7</v>
      </c>
      <c r="C1179" s="4" t="s">
        <v>52</v>
      </c>
      <c r="D1179" s="4" t="s">
        <v>29</v>
      </c>
      <c r="E1179" s="4" t="s">
        <v>34</v>
      </c>
      <c r="F1179" s="4" t="s">
        <v>37</v>
      </c>
      <c r="G1179" s="11" t="s">
        <v>21</v>
      </c>
      <c r="H1179" s="5">
        <v>85495.74</v>
      </c>
      <c r="I1179" s="5">
        <v>34828.800000000003</v>
      </c>
      <c r="J1179" s="3" t="s">
        <v>22</v>
      </c>
      <c r="K1179" s="3" t="s">
        <v>23</v>
      </c>
      <c r="L1179" s="47">
        <f t="shared" si="40"/>
        <v>91727.356723200006</v>
      </c>
      <c r="M1179" s="63">
        <f t="shared" si="39"/>
        <v>6.7874365440000001E-2</v>
      </c>
      <c r="N1179" s="7">
        <v>33970</v>
      </c>
      <c r="O1179" s="6" t="b">
        <v>1</v>
      </c>
      <c r="P1179" s="6" t="b">
        <v>0</v>
      </c>
      <c r="Q1179" s="6" t="s">
        <v>24</v>
      </c>
    </row>
    <row r="1180" spans="1:17" x14ac:dyDescent="0.25">
      <c r="A1180" s="3">
        <v>2013</v>
      </c>
      <c r="B1180" s="3">
        <v>7</v>
      </c>
      <c r="C1180" s="4" t="s">
        <v>52</v>
      </c>
      <c r="D1180" s="4" t="s">
        <v>59</v>
      </c>
      <c r="E1180" s="4" t="s">
        <v>60</v>
      </c>
      <c r="F1180" s="4"/>
      <c r="G1180" s="11" t="s">
        <v>21</v>
      </c>
      <c r="H1180" s="5">
        <v>181834</v>
      </c>
      <c r="I1180" s="5">
        <v>63251.320567999996</v>
      </c>
      <c r="J1180" s="3" t="s">
        <v>22</v>
      </c>
      <c r="K1180" s="3" t="s">
        <v>42</v>
      </c>
      <c r="L1180" s="47">
        <f t="shared" si="40"/>
        <v>166582.72593240114</v>
      </c>
      <c r="M1180" s="63">
        <f t="shared" si="39"/>
        <v>0.12326417352291841</v>
      </c>
      <c r="N1180" s="7">
        <v>40220</v>
      </c>
      <c r="O1180" s="6" t="b">
        <v>1</v>
      </c>
      <c r="P1180" s="6" t="b">
        <v>0</v>
      </c>
      <c r="Q1180" s="6" t="s">
        <v>24</v>
      </c>
    </row>
    <row r="1181" spans="1:17" x14ac:dyDescent="0.25">
      <c r="A1181" s="3">
        <v>2013</v>
      </c>
      <c r="B1181" s="3">
        <v>7</v>
      </c>
      <c r="C1181" s="4" t="s">
        <v>52</v>
      </c>
      <c r="D1181" s="4" t="s">
        <v>44</v>
      </c>
      <c r="E1181" s="4" t="s">
        <v>45</v>
      </c>
      <c r="F1181" s="4"/>
      <c r="G1181" s="11" t="s">
        <v>21</v>
      </c>
      <c r="H1181" s="5">
        <v>86667</v>
      </c>
      <c r="I1181" s="5">
        <v>30957.452399999998</v>
      </c>
      <c r="J1181" s="3" t="s">
        <v>22</v>
      </c>
      <c r="K1181" s="3" t="s">
        <v>42</v>
      </c>
      <c r="L1181" s="47">
        <f t="shared" si="40"/>
        <v>81531.527917593587</v>
      </c>
      <c r="M1181" s="63">
        <f t="shared" si="39"/>
        <v>6.0329883237119998E-2</v>
      </c>
      <c r="N1181" s="7">
        <v>25569</v>
      </c>
      <c r="O1181" s="6" t="b">
        <v>1</v>
      </c>
      <c r="P1181" s="6" t="b">
        <v>0</v>
      </c>
      <c r="Q1181" s="6" t="s">
        <v>24</v>
      </c>
    </row>
    <row r="1182" spans="1:17" x14ac:dyDescent="0.25">
      <c r="A1182" s="3">
        <v>2013</v>
      </c>
      <c r="B1182" s="3">
        <v>7</v>
      </c>
      <c r="C1182" s="4" t="s">
        <v>52</v>
      </c>
      <c r="D1182" s="4" t="s">
        <v>44</v>
      </c>
      <c r="E1182" s="4" t="s">
        <v>75</v>
      </c>
      <c r="F1182" s="4"/>
      <c r="G1182" s="11" t="s">
        <v>21</v>
      </c>
      <c r="H1182" s="5">
        <v>116474</v>
      </c>
      <c r="I1182" s="5">
        <v>37560.535519999998</v>
      </c>
      <c r="J1182" s="3" t="s">
        <v>22</v>
      </c>
      <c r="K1182" s="3" t="s">
        <v>42</v>
      </c>
      <c r="L1182" s="47">
        <f t="shared" si="40"/>
        <v>98921.830219745272</v>
      </c>
      <c r="M1182" s="63">
        <f t="shared" si="39"/>
        <v>7.3197971621376007E-2</v>
      </c>
      <c r="N1182" s="7">
        <v>41210</v>
      </c>
      <c r="O1182" s="6" t="b">
        <v>0</v>
      </c>
      <c r="P1182" s="6" t="b">
        <v>0</v>
      </c>
      <c r="Q1182" s="6" t="s">
        <v>65</v>
      </c>
    </row>
    <row r="1183" spans="1:17" x14ac:dyDescent="0.25">
      <c r="A1183" s="3">
        <v>2013</v>
      </c>
      <c r="B1183" s="3">
        <v>7</v>
      </c>
      <c r="C1183" s="4" t="s">
        <v>52</v>
      </c>
      <c r="D1183" s="4" t="s">
        <v>46</v>
      </c>
      <c r="E1183" s="4" t="s">
        <v>47</v>
      </c>
      <c r="F1183" s="4"/>
      <c r="G1183" s="11" t="s">
        <v>21</v>
      </c>
      <c r="H1183" s="5">
        <v>114311.48000000001</v>
      </c>
      <c r="I1183" s="5">
        <v>38683.004831999999</v>
      </c>
      <c r="J1183" s="3" t="s">
        <v>22</v>
      </c>
      <c r="K1183" s="3" t="s">
        <v>42</v>
      </c>
      <c r="L1183" s="47">
        <f t="shared" si="40"/>
        <v>101878.03723786444</v>
      </c>
      <c r="M1183" s="63">
        <f t="shared" si="39"/>
        <v>7.5385439816601604E-2</v>
      </c>
      <c r="N1183" s="7">
        <v>34700</v>
      </c>
      <c r="O1183" s="6" t="b">
        <v>1</v>
      </c>
      <c r="P1183" s="6" t="b">
        <v>0</v>
      </c>
      <c r="Q1183" s="6" t="s">
        <v>24</v>
      </c>
    </row>
    <row r="1184" spans="1:17" x14ac:dyDescent="0.25">
      <c r="A1184" s="3">
        <v>2013</v>
      </c>
      <c r="B1184" s="3">
        <v>7</v>
      </c>
      <c r="C1184" s="4" t="s">
        <v>52</v>
      </c>
      <c r="D1184" s="4" t="s">
        <v>46</v>
      </c>
      <c r="E1184" s="4" t="s">
        <v>48</v>
      </c>
      <c r="F1184" s="4"/>
      <c r="G1184" s="11" t="s">
        <v>21</v>
      </c>
      <c r="H1184" s="5">
        <v>113129</v>
      </c>
      <c r="I1184" s="5">
        <v>38282.853599999995</v>
      </c>
      <c r="J1184" s="3" t="s">
        <v>22</v>
      </c>
      <c r="K1184" s="3" t="s">
        <v>42</v>
      </c>
      <c r="L1184" s="47">
        <f t="shared" si="40"/>
        <v>100824.17334359039</v>
      </c>
      <c r="M1184" s="63">
        <f t="shared" si="39"/>
        <v>7.4605625095680014E-2</v>
      </c>
      <c r="N1184" s="7">
        <v>35065</v>
      </c>
      <c r="O1184" s="6" t="b">
        <v>1</v>
      </c>
      <c r="P1184" s="6" t="b">
        <v>0</v>
      </c>
      <c r="Q1184" s="6" t="s">
        <v>24</v>
      </c>
    </row>
    <row r="1185" spans="1:17" x14ac:dyDescent="0.25">
      <c r="A1185" s="3">
        <v>2013</v>
      </c>
      <c r="B1185" s="3">
        <v>7</v>
      </c>
      <c r="C1185" s="4" t="s">
        <v>52</v>
      </c>
      <c r="D1185" s="4" t="s">
        <v>46</v>
      </c>
      <c r="E1185" s="4" t="s">
        <v>58</v>
      </c>
      <c r="F1185" s="4"/>
      <c r="G1185" s="11" t="s">
        <v>21</v>
      </c>
      <c r="H1185" s="5">
        <v>114188</v>
      </c>
      <c r="I1185" s="5">
        <v>36049.151599999997</v>
      </c>
      <c r="J1185" s="3" t="s">
        <v>22</v>
      </c>
      <c r="K1185" s="3" t="s">
        <v>42</v>
      </c>
      <c r="L1185" s="47">
        <f t="shared" si="40"/>
        <v>94941.352799462387</v>
      </c>
      <c r="M1185" s="63">
        <f t="shared" si="39"/>
        <v>7.0252586638079997E-2</v>
      </c>
      <c r="N1185" s="7">
        <v>39814</v>
      </c>
      <c r="O1185" s="6" t="b">
        <v>1</v>
      </c>
      <c r="P1185" s="6" t="b">
        <v>0</v>
      </c>
      <c r="Q1185" s="6" t="s">
        <v>24</v>
      </c>
    </row>
    <row r="1186" spans="1:17" x14ac:dyDescent="0.25">
      <c r="A1186" s="3">
        <v>2013</v>
      </c>
      <c r="B1186" s="3">
        <v>7</v>
      </c>
      <c r="C1186" s="4" t="s">
        <v>52</v>
      </c>
      <c r="D1186" s="4" t="s">
        <v>46</v>
      </c>
      <c r="E1186" s="4" t="s">
        <v>61</v>
      </c>
      <c r="F1186" s="4"/>
      <c r="G1186" s="11" t="s">
        <v>21</v>
      </c>
      <c r="H1186" s="5">
        <v>113314.8</v>
      </c>
      <c r="I1186" s="5">
        <v>36289.064700000003</v>
      </c>
      <c r="J1186" s="3" t="s">
        <v>22</v>
      </c>
      <c r="K1186" s="3" t="s">
        <v>42</v>
      </c>
      <c r="L1186" s="47">
        <f t="shared" si="40"/>
        <v>95573.203294060804</v>
      </c>
      <c r="M1186" s="63">
        <f t="shared" si="39"/>
        <v>7.0720129287360003E-2</v>
      </c>
      <c r="N1186" s="7">
        <v>40179</v>
      </c>
      <c r="O1186" s="6" t="b">
        <v>1</v>
      </c>
      <c r="P1186" s="6" t="b">
        <v>0</v>
      </c>
      <c r="Q1186" s="6" t="s">
        <v>24</v>
      </c>
    </row>
    <row r="1187" spans="1:17" x14ac:dyDescent="0.25">
      <c r="A1187" s="3">
        <v>2013</v>
      </c>
      <c r="B1187" s="3">
        <v>7</v>
      </c>
      <c r="C1187" s="4" t="s">
        <v>52</v>
      </c>
      <c r="D1187" s="4" t="s">
        <v>69</v>
      </c>
      <c r="E1187" s="4" t="s">
        <v>70</v>
      </c>
      <c r="F1187" s="4" t="s">
        <v>71</v>
      </c>
      <c r="G1187" s="11" t="s">
        <v>21</v>
      </c>
      <c r="H1187" s="5">
        <v>115114</v>
      </c>
      <c r="I1187" s="5">
        <v>40306.5</v>
      </c>
      <c r="J1187" s="3" t="s">
        <v>22</v>
      </c>
      <c r="K1187" s="3" t="s">
        <v>23</v>
      </c>
      <c r="L1187" s="47">
        <f t="shared" si="40"/>
        <v>106153.77801599998</v>
      </c>
      <c r="M1187" s="63">
        <f t="shared" si="39"/>
        <v>7.8549307200000001E-2</v>
      </c>
      <c r="N1187" s="7">
        <v>40760</v>
      </c>
      <c r="O1187" s="6" t="b">
        <v>0</v>
      </c>
      <c r="P1187" s="6" t="b">
        <v>0</v>
      </c>
      <c r="Q1187" s="6" t="s">
        <v>65</v>
      </c>
    </row>
    <row r="1188" spans="1:17" x14ac:dyDescent="0.25">
      <c r="A1188" s="3">
        <v>2013</v>
      </c>
      <c r="B1188" s="3">
        <v>8</v>
      </c>
      <c r="C1188" s="4" t="s">
        <v>53</v>
      </c>
      <c r="D1188" s="4" t="s">
        <v>18</v>
      </c>
      <c r="E1188" s="4" t="s">
        <v>76</v>
      </c>
      <c r="F1188" s="4"/>
      <c r="G1188" s="11" t="s">
        <v>21</v>
      </c>
      <c r="H1188" s="5">
        <v>202132</v>
      </c>
      <c r="I1188" s="5">
        <v>72201.550399999993</v>
      </c>
      <c r="J1188" s="3" t="s">
        <v>22</v>
      </c>
      <c r="K1188" s="3" t="s">
        <v>42</v>
      </c>
      <c r="L1188" s="47">
        <f t="shared" si="40"/>
        <v>190154.62403266557</v>
      </c>
      <c r="M1188" s="63">
        <f t="shared" si="39"/>
        <v>0.14070638141951999</v>
      </c>
      <c r="N1188" s="7">
        <v>41348</v>
      </c>
      <c r="O1188" s="6" t="b">
        <v>0</v>
      </c>
      <c r="P1188" s="6" t="b">
        <v>0</v>
      </c>
      <c r="Q1188" s="6" t="s">
        <v>65</v>
      </c>
    </row>
    <row r="1189" spans="1:17" x14ac:dyDescent="0.25">
      <c r="A1189" s="3">
        <v>2013</v>
      </c>
      <c r="B1189" s="3">
        <v>8</v>
      </c>
      <c r="C1189" s="4" t="s">
        <v>53</v>
      </c>
      <c r="D1189" s="4" t="s">
        <v>18</v>
      </c>
      <c r="E1189" s="4" t="s">
        <v>19</v>
      </c>
      <c r="F1189" s="4" t="s">
        <v>25</v>
      </c>
      <c r="G1189" s="11" t="s">
        <v>21</v>
      </c>
      <c r="H1189" s="5">
        <v>100292.31909999999</v>
      </c>
      <c r="I1189" s="5">
        <v>37590.9</v>
      </c>
      <c r="J1189" s="3" t="s">
        <v>22</v>
      </c>
      <c r="K1189" s="3" t="s">
        <v>23</v>
      </c>
      <c r="L1189" s="47">
        <f t="shared" si="40"/>
        <v>99001.800057600005</v>
      </c>
      <c r="M1189" s="63">
        <f t="shared" si="39"/>
        <v>7.3257145920000016E-2</v>
      </c>
      <c r="N1189" s="7">
        <v>35527</v>
      </c>
      <c r="O1189" s="6" t="b">
        <v>1</v>
      </c>
      <c r="P1189" s="6" t="b">
        <v>0</v>
      </c>
      <c r="Q1189" s="6" t="s">
        <v>24</v>
      </c>
    </row>
    <row r="1190" spans="1:17" x14ac:dyDescent="0.25">
      <c r="A1190" s="3">
        <v>2013</v>
      </c>
      <c r="B1190" s="3">
        <v>8</v>
      </c>
      <c r="C1190" s="4" t="s">
        <v>53</v>
      </c>
      <c r="D1190" s="4" t="s">
        <v>18</v>
      </c>
      <c r="E1190" s="4" t="s">
        <v>19</v>
      </c>
      <c r="F1190" s="4" t="s">
        <v>20</v>
      </c>
      <c r="G1190" s="11" t="s">
        <v>21</v>
      </c>
      <c r="H1190" s="5">
        <v>90898.767600000006</v>
      </c>
      <c r="I1190" s="5">
        <v>33745.800000000003</v>
      </c>
      <c r="J1190" s="3" t="s">
        <v>22</v>
      </c>
      <c r="K1190" s="3" t="s">
        <v>23</v>
      </c>
      <c r="L1190" s="47">
        <f t="shared" si="40"/>
        <v>88875.09861120001</v>
      </c>
      <c r="M1190" s="63">
        <f t="shared" si="39"/>
        <v>6.5763815040000007E-2</v>
      </c>
      <c r="N1190" s="7">
        <v>35527</v>
      </c>
      <c r="O1190" s="6" t="b">
        <v>1</v>
      </c>
      <c r="P1190" s="6" t="b">
        <v>0</v>
      </c>
      <c r="Q1190" s="6" t="s">
        <v>24</v>
      </c>
    </row>
    <row r="1191" spans="1:17" x14ac:dyDescent="0.25">
      <c r="A1191" s="3">
        <v>2013</v>
      </c>
      <c r="B1191" s="3">
        <v>8</v>
      </c>
      <c r="C1191" s="4" t="s">
        <v>53</v>
      </c>
      <c r="D1191" s="4" t="s">
        <v>18</v>
      </c>
      <c r="E1191" s="4" t="s">
        <v>41</v>
      </c>
      <c r="F1191" s="4"/>
      <c r="G1191" s="11" t="s">
        <v>21</v>
      </c>
      <c r="H1191" s="5">
        <v>83335</v>
      </c>
      <c r="I1191" s="5">
        <v>32681.903624999999</v>
      </c>
      <c r="J1191" s="3" t="s">
        <v>22</v>
      </c>
      <c r="K1191" s="3" t="s">
        <v>42</v>
      </c>
      <c r="L1191" s="47">
        <f t="shared" si="40"/>
        <v>86073.15302863199</v>
      </c>
      <c r="M1191" s="63">
        <f t="shared" si="39"/>
        <v>6.3690493784400004E-2</v>
      </c>
      <c r="N1191" s="7">
        <v>23377</v>
      </c>
      <c r="O1191" s="6" t="b">
        <v>1</v>
      </c>
      <c r="P1191" s="6" t="b">
        <v>0</v>
      </c>
      <c r="Q1191" s="6" t="s">
        <v>24</v>
      </c>
    </row>
    <row r="1192" spans="1:17" x14ac:dyDescent="0.25">
      <c r="A1192" s="3">
        <v>2013</v>
      </c>
      <c r="B1192" s="3">
        <v>8</v>
      </c>
      <c r="C1192" s="4" t="s">
        <v>53</v>
      </c>
      <c r="D1192" s="4" t="s">
        <v>18</v>
      </c>
      <c r="E1192" s="4" t="s">
        <v>43</v>
      </c>
      <c r="F1192" s="4"/>
      <c r="G1192" s="11" t="s">
        <v>21</v>
      </c>
      <c r="H1192" s="5">
        <v>133764</v>
      </c>
      <c r="I1192" s="5">
        <v>50342.883984</v>
      </c>
      <c r="J1192" s="3" t="s">
        <v>22</v>
      </c>
      <c r="K1192" s="3" t="s">
        <v>42</v>
      </c>
      <c r="L1192" s="47">
        <f t="shared" si="40"/>
        <v>132586.24120483737</v>
      </c>
      <c r="M1192" s="63">
        <f t="shared" si="39"/>
        <v>9.8108212308019221E-2</v>
      </c>
      <c r="N1192" s="7">
        <v>28126</v>
      </c>
      <c r="O1192" s="6" t="b">
        <v>1</v>
      </c>
      <c r="P1192" s="6" t="b">
        <v>0</v>
      </c>
      <c r="Q1192" s="6" t="s">
        <v>24</v>
      </c>
    </row>
    <row r="1193" spans="1:17" x14ac:dyDescent="0.25">
      <c r="A1193" s="3">
        <v>2013</v>
      </c>
      <c r="B1193" s="3">
        <v>8</v>
      </c>
      <c r="C1193" s="4" t="s">
        <v>53</v>
      </c>
      <c r="D1193" s="4" t="s">
        <v>62</v>
      </c>
      <c r="E1193" s="4" t="s">
        <v>63</v>
      </c>
      <c r="F1193" s="4" t="s">
        <v>64</v>
      </c>
      <c r="G1193" s="11" t="s">
        <v>21</v>
      </c>
      <c r="H1193" s="5">
        <v>115576</v>
      </c>
      <c r="I1193" s="5">
        <v>41527.9</v>
      </c>
      <c r="J1193" s="3" t="s">
        <v>22</v>
      </c>
      <c r="K1193" s="3" t="s">
        <v>23</v>
      </c>
      <c r="L1193" s="47">
        <f t="shared" si="40"/>
        <v>109370.5352256</v>
      </c>
      <c r="M1193" s="63">
        <f t="shared" si="39"/>
        <v>8.0929571520000021E-2</v>
      </c>
      <c r="N1193" s="7">
        <v>40739</v>
      </c>
      <c r="O1193" s="6" t="b">
        <v>0</v>
      </c>
      <c r="P1193" s="6" t="b">
        <v>0</v>
      </c>
      <c r="Q1193" s="6" t="s">
        <v>65</v>
      </c>
    </row>
    <row r="1194" spans="1:17" x14ac:dyDescent="0.25">
      <c r="A1194" s="3">
        <v>2013</v>
      </c>
      <c r="B1194" s="3">
        <v>8</v>
      </c>
      <c r="C1194" s="4" t="s">
        <v>53</v>
      </c>
      <c r="D1194" s="4" t="s">
        <v>66</v>
      </c>
      <c r="E1194" s="4" t="s">
        <v>67</v>
      </c>
      <c r="F1194" s="4" t="s">
        <v>72</v>
      </c>
      <c r="G1194" s="11" t="s">
        <v>21</v>
      </c>
      <c r="H1194" s="5">
        <v>78510.832299999995</v>
      </c>
      <c r="I1194" s="5">
        <v>31568.6</v>
      </c>
      <c r="J1194" s="3" t="s">
        <v>22</v>
      </c>
      <c r="K1194" s="3" t="s">
        <v>23</v>
      </c>
      <c r="L1194" s="47">
        <f t="shared" si="40"/>
        <v>83141.085350399997</v>
      </c>
      <c r="M1194" s="63">
        <f t="shared" si="39"/>
        <v>6.1520887680000011E-2</v>
      </c>
      <c r="N1194" s="7">
        <v>40644</v>
      </c>
      <c r="O1194" s="6" t="b">
        <v>0</v>
      </c>
      <c r="P1194" s="6" t="b">
        <v>1</v>
      </c>
      <c r="Q1194" s="6" t="s">
        <v>15</v>
      </c>
    </row>
    <row r="1195" spans="1:17" x14ac:dyDescent="0.25">
      <c r="A1195" s="3">
        <v>2013</v>
      </c>
      <c r="B1195" s="3">
        <v>8</v>
      </c>
      <c r="C1195" s="4" t="s">
        <v>53</v>
      </c>
      <c r="D1195" s="4" t="s">
        <v>66</v>
      </c>
      <c r="E1195" s="4" t="s">
        <v>67</v>
      </c>
      <c r="F1195" s="4" t="s">
        <v>68</v>
      </c>
      <c r="G1195" s="11" t="s">
        <v>21</v>
      </c>
      <c r="H1195" s="5">
        <v>166090.6759</v>
      </c>
      <c r="I1195" s="5">
        <v>62699.9</v>
      </c>
      <c r="J1195" s="3" t="s">
        <v>22</v>
      </c>
      <c r="K1195" s="3" t="s">
        <v>23</v>
      </c>
      <c r="L1195" s="47">
        <f t="shared" si="40"/>
        <v>165130.4694336</v>
      </c>
      <c r="M1195" s="63">
        <f t="shared" si="39"/>
        <v>0.12218956512000001</v>
      </c>
      <c r="N1195" s="7">
        <v>40644</v>
      </c>
      <c r="O1195" s="6" t="b">
        <v>0</v>
      </c>
      <c r="P1195" s="6" t="b">
        <v>1</v>
      </c>
      <c r="Q1195" s="6" t="s">
        <v>15</v>
      </c>
    </row>
    <row r="1196" spans="1:17" x14ac:dyDescent="0.25">
      <c r="A1196" s="3">
        <v>2013</v>
      </c>
      <c r="B1196" s="3">
        <v>8</v>
      </c>
      <c r="C1196" s="4" t="s">
        <v>53</v>
      </c>
      <c r="D1196" s="4" t="s">
        <v>26</v>
      </c>
      <c r="E1196" s="4" t="s">
        <v>27</v>
      </c>
      <c r="F1196" s="4" t="s">
        <v>28</v>
      </c>
      <c r="G1196" s="11" t="s">
        <v>21</v>
      </c>
      <c r="H1196" s="5">
        <v>104253.94500000001</v>
      </c>
      <c r="I1196" s="5">
        <v>43704.7</v>
      </c>
      <c r="J1196" s="3" t="s">
        <v>22</v>
      </c>
      <c r="K1196" s="3" t="s">
        <v>23</v>
      </c>
      <c r="L1196" s="47">
        <f t="shared" si="40"/>
        <v>115103.49502079999</v>
      </c>
      <c r="M1196" s="63">
        <f t="shared" si="39"/>
        <v>8.5171719360000009E-2</v>
      </c>
      <c r="N1196" s="7">
        <v>34700</v>
      </c>
      <c r="O1196" s="6" t="b">
        <v>1</v>
      </c>
      <c r="P1196" s="6" t="b">
        <v>0</v>
      </c>
      <c r="Q1196" s="6" t="s">
        <v>24</v>
      </c>
    </row>
    <row r="1197" spans="1:17" x14ac:dyDescent="0.25">
      <c r="A1197" s="3">
        <v>2013</v>
      </c>
      <c r="B1197" s="3">
        <v>8</v>
      </c>
      <c r="C1197" s="4" t="s">
        <v>53</v>
      </c>
      <c r="D1197" s="4" t="s">
        <v>73</v>
      </c>
      <c r="E1197" s="4" t="s">
        <v>74</v>
      </c>
      <c r="F1197" s="4"/>
      <c r="G1197" s="11" t="s">
        <v>21</v>
      </c>
      <c r="H1197" s="5">
        <v>212591</v>
      </c>
      <c r="I1197" s="5">
        <v>69167.247177599987</v>
      </c>
      <c r="J1197" s="3" t="s">
        <v>22</v>
      </c>
      <c r="K1197" s="3" t="s">
        <v>42</v>
      </c>
      <c r="L1197" s="47">
        <f t="shared" si="40"/>
        <v>182163.28887074668</v>
      </c>
      <c r="M1197" s="63">
        <f t="shared" si="39"/>
        <v>0.13479313129970685</v>
      </c>
      <c r="N1197" s="7">
        <v>41136</v>
      </c>
      <c r="O1197" s="6" t="b">
        <v>0</v>
      </c>
      <c r="P1197" s="6" t="b">
        <v>0</v>
      </c>
      <c r="Q1197" s="6" t="s">
        <v>65</v>
      </c>
    </row>
    <row r="1198" spans="1:17" x14ac:dyDescent="0.25">
      <c r="A1198" s="3">
        <v>2013</v>
      </c>
      <c r="B1198" s="3">
        <v>8</v>
      </c>
      <c r="C1198" s="4" t="s">
        <v>53</v>
      </c>
      <c r="D1198" s="4" t="s">
        <v>29</v>
      </c>
      <c r="E1198" s="4" t="s">
        <v>30</v>
      </c>
      <c r="F1198" s="4" t="s">
        <v>31</v>
      </c>
      <c r="G1198" s="11" t="s">
        <v>21</v>
      </c>
      <c r="H1198" s="5">
        <v>99044</v>
      </c>
      <c r="I1198" s="5">
        <v>38579.300000000003</v>
      </c>
      <c r="J1198" s="3" t="s">
        <v>22</v>
      </c>
      <c r="K1198" s="3" t="s">
        <v>23</v>
      </c>
      <c r="L1198" s="47">
        <f t="shared" si="40"/>
        <v>101604.91355519999</v>
      </c>
      <c r="M1198" s="63">
        <f t="shared" si="39"/>
        <v>7.5183339840000016E-2</v>
      </c>
      <c r="N1198" s="7">
        <v>35885</v>
      </c>
      <c r="O1198" s="6" t="b">
        <v>1</v>
      </c>
      <c r="P1198" s="6" t="b">
        <v>0</v>
      </c>
      <c r="Q1198" s="6" t="s">
        <v>24</v>
      </c>
    </row>
    <row r="1199" spans="1:17" x14ac:dyDescent="0.25">
      <c r="A1199" s="3">
        <v>2013</v>
      </c>
      <c r="B1199" s="3">
        <v>8</v>
      </c>
      <c r="C1199" s="4" t="s">
        <v>53</v>
      </c>
      <c r="D1199" s="4" t="s">
        <v>29</v>
      </c>
      <c r="E1199" s="4" t="s">
        <v>30</v>
      </c>
      <c r="F1199" s="4" t="s">
        <v>33</v>
      </c>
      <c r="G1199" s="11" t="s">
        <v>21</v>
      </c>
      <c r="H1199" s="5">
        <v>105328</v>
      </c>
      <c r="I1199" s="5">
        <v>42754.7</v>
      </c>
      <c r="J1199" s="3" t="s">
        <v>22</v>
      </c>
      <c r="K1199" s="3" t="s">
        <v>23</v>
      </c>
      <c r="L1199" s="47">
        <f t="shared" si="40"/>
        <v>112601.51422079997</v>
      </c>
      <c r="M1199" s="63">
        <f t="shared" si="39"/>
        <v>8.3320359359999999E-2</v>
      </c>
      <c r="N1199" s="7">
        <v>35885</v>
      </c>
      <c r="O1199" s="6" t="b">
        <v>1</v>
      </c>
      <c r="P1199" s="6" t="b">
        <v>0</v>
      </c>
      <c r="Q1199" s="6" t="s">
        <v>24</v>
      </c>
    </row>
    <row r="1200" spans="1:17" x14ac:dyDescent="0.25">
      <c r="A1200" s="3">
        <v>2013</v>
      </c>
      <c r="B1200" s="3">
        <v>8</v>
      </c>
      <c r="C1200" s="4" t="s">
        <v>53</v>
      </c>
      <c r="D1200" s="4" t="s">
        <v>29</v>
      </c>
      <c r="E1200" s="4" t="s">
        <v>34</v>
      </c>
      <c r="F1200" s="4" t="s">
        <v>36</v>
      </c>
      <c r="G1200" s="11" t="s">
        <v>21</v>
      </c>
      <c r="H1200" s="5">
        <v>45418.006999999998</v>
      </c>
      <c r="I1200" s="5">
        <v>21690.799999999999</v>
      </c>
      <c r="J1200" s="3" t="s">
        <v>22</v>
      </c>
      <c r="K1200" s="3" t="s">
        <v>23</v>
      </c>
      <c r="L1200" s="47">
        <f t="shared" si="40"/>
        <v>57126.279091199991</v>
      </c>
      <c r="M1200" s="63">
        <f t="shared" si="39"/>
        <v>4.2271031039999997E-2</v>
      </c>
      <c r="N1200" s="7">
        <v>33970</v>
      </c>
      <c r="O1200" s="6" t="b">
        <v>1</v>
      </c>
      <c r="P1200" s="6" t="b">
        <v>0</v>
      </c>
      <c r="Q1200" s="6" t="s">
        <v>24</v>
      </c>
    </row>
    <row r="1201" spans="1:17" x14ac:dyDescent="0.25">
      <c r="A1201" s="3">
        <v>2013</v>
      </c>
      <c r="B1201" s="3">
        <v>8</v>
      </c>
      <c r="C1201" s="4" t="s">
        <v>53</v>
      </c>
      <c r="D1201" s="4" t="s">
        <v>29</v>
      </c>
      <c r="E1201" s="4" t="s">
        <v>34</v>
      </c>
      <c r="F1201" s="4" t="s">
        <v>37</v>
      </c>
      <c r="G1201" s="11" t="s">
        <v>21</v>
      </c>
      <c r="H1201" s="5">
        <v>85006.293000000005</v>
      </c>
      <c r="I1201" s="5">
        <v>34743.699999999997</v>
      </c>
      <c r="J1201" s="3" t="s">
        <v>22</v>
      </c>
      <c r="K1201" s="3" t="s">
        <v>23</v>
      </c>
      <c r="L1201" s="47">
        <f t="shared" si="40"/>
        <v>91503.231916799996</v>
      </c>
      <c r="M1201" s="63">
        <f t="shared" si="39"/>
        <v>6.7708522560000012E-2</v>
      </c>
      <c r="N1201" s="7">
        <v>33970</v>
      </c>
      <c r="O1201" s="6" t="b">
        <v>1</v>
      </c>
      <c r="P1201" s="6" t="b">
        <v>0</v>
      </c>
      <c r="Q1201" s="6" t="s">
        <v>24</v>
      </c>
    </row>
    <row r="1202" spans="1:17" x14ac:dyDescent="0.25">
      <c r="A1202" s="3">
        <v>2013</v>
      </c>
      <c r="B1202" s="3">
        <v>8</v>
      </c>
      <c r="C1202" s="4" t="s">
        <v>53</v>
      </c>
      <c r="D1202" s="4" t="s">
        <v>29</v>
      </c>
      <c r="E1202" s="4" t="s">
        <v>34</v>
      </c>
      <c r="F1202" s="4" t="s">
        <v>35</v>
      </c>
      <c r="G1202" s="11" t="s">
        <v>21</v>
      </c>
      <c r="H1202" s="5">
        <v>4773.16</v>
      </c>
      <c r="I1202" s="5">
        <v>2165.4</v>
      </c>
      <c r="J1202" s="3" t="s">
        <v>22</v>
      </c>
      <c r="K1202" s="3" t="s">
        <v>23</v>
      </c>
      <c r="L1202" s="47">
        <f t="shared" si="40"/>
        <v>5702.9360256</v>
      </c>
      <c r="M1202" s="63">
        <f t="shared" si="39"/>
        <v>4.2199315200000002E-3</v>
      </c>
      <c r="N1202" s="7">
        <v>33970</v>
      </c>
      <c r="O1202" s="6" t="b">
        <v>1</v>
      </c>
      <c r="P1202" s="6" t="b">
        <v>0</v>
      </c>
      <c r="Q1202" s="6" t="s">
        <v>24</v>
      </c>
    </row>
    <row r="1203" spans="1:17" x14ac:dyDescent="0.25">
      <c r="A1203" s="3">
        <v>2013</v>
      </c>
      <c r="B1203" s="3">
        <v>8</v>
      </c>
      <c r="C1203" s="4" t="s">
        <v>53</v>
      </c>
      <c r="D1203" s="4" t="s">
        <v>29</v>
      </c>
      <c r="E1203" s="4" t="s">
        <v>34</v>
      </c>
      <c r="F1203" s="4" t="s">
        <v>39</v>
      </c>
      <c r="G1203" s="11" t="s">
        <v>21</v>
      </c>
      <c r="H1203" s="5">
        <v>89694.782999999996</v>
      </c>
      <c r="I1203" s="5">
        <v>37913.9</v>
      </c>
      <c r="J1203" s="3" t="s">
        <v>22</v>
      </c>
      <c r="K1203" s="3" t="s">
        <v>23</v>
      </c>
      <c r="L1203" s="47">
        <f t="shared" si="40"/>
        <v>99852.473529599985</v>
      </c>
      <c r="M1203" s="63">
        <f t="shared" si="39"/>
        <v>7.3886608320000005E-2</v>
      </c>
      <c r="N1203" s="7">
        <v>33970</v>
      </c>
      <c r="O1203" s="6" t="b">
        <v>1</v>
      </c>
      <c r="P1203" s="6" t="b">
        <v>0</v>
      </c>
      <c r="Q1203" s="6" t="s">
        <v>24</v>
      </c>
    </row>
    <row r="1204" spans="1:17" x14ac:dyDescent="0.25">
      <c r="A1204" s="3">
        <v>2013</v>
      </c>
      <c r="B1204" s="3">
        <v>8</v>
      </c>
      <c r="C1204" s="4" t="s">
        <v>53</v>
      </c>
      <c r="D1204" s="4" t="s">
        <v>59</v>
      </c>
      <c r="E1204" s="4" t="s">
        <v>60</v>
      </c>
      <c r="F1204" s="4"/>
      <c r="G1204" s="11" t="s">
        <v>21</v>
      </c>
      <c r="H1204" s="5">
        <v>197636</v>
      </c>
      <c r="I1204" s="5">
        <v>68748.077872000009</v>
      </c>
      <c r="J1204" s="3" t="s">
        <v>22</v>
      </c>
      <c r="K1204" s="3" t="s">
        <v>42</v>
      </c>
      <c r="L1204" s="47">
        <f t="shared" si="40"/>
        <v>181059.33776068303</v>
      </c>
      <c r="M1204" s="63">
        <f t="shared" si="39"/>
        <v>0.13397625415695363</v>
      </c>
      <c r="N1204" s="7">
        <v>40220</v>
      </c>
      <c r="O1204" s="6" t="b">
        <v>1</v>
      </c>
      <c r="P1204" s="6" t="b">
        <v>0</v>
      </c>
      <c r="Q1204" s="6" t="s">
        <v>24</v>
      </c>
    </row>
    <row r="1205" spans="1:17" x14ac:dyDescent="0.25">
      <c r="A1205" s="3">
        <v>2013</v>
      </c>
      <c r="B1205" s="3">
        <v>8</v>
      </c>
      <c r="C1205" s="4" t="s">
        <v>53</v>
      </c>
      <c r="D1205" s="4" t="s">
        <v>44</v>
      </c>
      <c r="E1205" s="4" t="s">
        <v>45</v>
      </c>
      <c r="F1205" s="4"/>
      <c r="G1205" s="11" t="s">
        <v>21</v>
      </c>
      <c r="H1205" s="5">
        <v>84509</v>
      </c>
      <c r="I1205" s="5">
        <v>30186.614799999999</v>
      </c>
      <c r="J1205" s="3" t="s">
        <v>22</v>
      </c>
      <c r="K1205" s="3" t="s">
        <v>42</v>
      </c>
      <c r="L1205" s="47">
        <f t="shared" si="40"/>
        <v>79501.400680627194</v>
      </c>
      <c r="M1205" s="63">
        <f t="shared" si="39"/>
        <v>5.882767492224001E-2</v>
      </c>
      <c r="N1205" s="7">
        <v>25569</v>
      </c>
      <c r="O1205" s="6" t="b">
        <v>1</v>
      </c>
      <c r="P1205" s="6" t="b">
        <v>0</v>
      </c>
      <c r="Q1205" s="6" t="s">
        <v>24</v>
      </c>
    </row>
    <row r="1206" spans="1:17" x14ac:dyDescent="0.25">
      <c r="A1206" s="3">
        <v>2013</v>
      </c>
      <c r="B1206" s="3">
        <v>8</v>
      </c>
      <c r="C1206" s="4" t="s">
        <v>53</v>
      </c>
      <c r="D1206" s="4" t="s">
        <v>44</v>
      </c>
      <c r="E1206" s="4" t="s">
        <v>75</v>
      </c>
      <c r="F1206" s="4"/>
      <c r="G1206" s="11" t="s">
        <v>21</v>
      </c>
      <c r="H1206" s="5">
        <v>213660</v>
      </c>
      <c r="I1206" s="5">
        <v>68901.07680000001</v>
      </c>
      <c r="J1206" s="3" t="s">
        <v>22</v>
      </c>
      <c r="K1206" s="3" t="s">
        <v>42</v>
      </c>
      <c r="L1206" s="47">
        <f t="shared" si="40"/>
        <v>181462.28552939522</v>
      </c>
      <c r="M1206" s="63">
        <f t="shared" si="39"/>
        <v>0.13427441846784002</v>
      </c>
      <c r="N1206" s="7">
        <v>41210</v>
      </c>
      <c r="O1206" s="6" t="b">
        <v>0</v>
      </c>
      <c r="P1206" s="6" t="b">
        <v>0</v>
      </c>
      <c r="Q1206" s="6" t="s">
        <v>65</v>
      </c>
    </row>
    <row r="1207" spans="1:17" x14ac:dyDescent="0.25">
      <c r="A1207" s="3">
        <v>2013</v>
      </c>
      <c r="B1207" s="3">
        <v>8</v>
      </c>
      <c r="C1207" s="4" t="s">
        <v>53</v>
      </c>
      <c r="D1207" s="4" t="s">
        <v>46</v>
      </c>
      <c r="E1207" s="4" t="s">
        <v>47</v>
      </c>
      <c r="F1207" s="4"/>
      <c r="G1207" s="11" t="s">
        <v>21</v>
      </c>
      <c r="H1207" s="5">
        <v>113189</v>
      </c>
      <c r="I1207" s="5">
        <v>38303.157599999999</v>
      </c>
      <c r="J1207" s="3" t="s">
        <v>22</v>
      </c>
      <c r="K1207" s="3" t="s">
        <v>42</v>
      </c>
      <c r="L1207" s="47">
        <f t="shared" si="40"/>
        <v>100877.6472574464</v>
      </c>
      <c r="M1207" s="63">
        <f t="shared" si="39"/>
        <v>7.4645193530880005E-2</v>
      </c>
      <c r="N1207" s="7">
        <v>34700</v>
      </c>
      <c r="O1207" s="6" t="b">
        <v>1</v>
      </c>
      <c r="P1207" s="6" t="b">
        <v>0</v>
      </c>
      <c r="Q1207" s="6" t="s">
        <v>24</v>
      </c>
    </row>
    <row r="1208" spans="1:17" x14ac:dyDescent="0.25">
      <c r="A1208" s="3">
        <v>2013</v>
      </c>
      <c r="B1208" s="3">
        <v>8</v>
      </c>
      <c r="C1208" s="4" t="s">
        <v>53</v>
      </c>
      <c r="D1208" s="4" t="s">
        <v>46</v>
      </c>
      <c r="E1208" s="4" t="s">
        <v>48</v>
      </c>
      <c r="F1208" s="4"/>
      <c r="G1208" s="11" t="s">
        <v>21</v>
      </c>
      <c r="H1208" s="5">
        <v>111228</v>
      </c>
      <c r="I1208" s="5">
        <v>37639.555200000003</v>
      </c>
      <c r="J1208" s="3" t="s">
        <v>22</v>
      </c>
      <c r="K1208" s="3" t="s">
        <v>42</v>
      </c>
      <c r="L1208" s="47">
        <f t="shared" si="40"/>
        <v>99129.941506252784</v>
      </c>
      <c r="M1208" s="63">
        <f t="shared" si="39"/>
        <v>7.3351965173760011E-2</v>
      </c>
      <c r="N1208" s="7">
        <v>35065</v>
      </c>
      <c r="O1208" s="6" t="b">
        <v>1</v>
      </c>
      <c r="P1208" s="6" t="b">
        <v>0</v>
      </c>
      <c r="Q1208" s="6" t="s">
        <v>24</v>
      </c>
    </row>
    <row r="1209" spans="1:17" x14ac:dyDescent="0.25">
      <c r="A1209" s="3">
        <v>2013</v>
      </c>
      <c r="B1209" s="3">
        <v>8</v>
      </c>
      <c r="C1209" s="4" t="s">
        <v>53</v>
      </c>
      <c r="D1209" s="4" t="s">
        <v>46</v>
      </c>
      <c r="E1209" s="4" t="s">
        <v>58</v>
      </c>
      <c r="F1209" s="4"/>
      <c r="G1209" s="11" t="s">
        <v>21</v>
      </c>
      <c r="H1209" s="5">
        <v>114470</v>
      </c>
      <c r="I1209" s="5">
        <v>36138.179000000004</v>
      </c>
      <c r="J1209" s="3" t="s">
        <v>22</v>
      </c>
      <c r="K1209" s="3" t="s">
        <v>42</v>
      </c>
      <c r="L1209" s="47">
        <f t="shared" si="40"/>
        <v>95175.821057855996</v>
      </c>
      <c r="M1209" s="63">
        <f t="shared" si="39"/>
        <v>7.0426083235200013E-2</v>
      </c>
      <c r="N1209" s="7">
        <v>39814</v>
      </c>
      <c r="O1209" s="6" t="b">
        <v>1</v>
      </c>
      <c r="P1209" s="6" t="b">
        <v>0</v>
      </c>
      <c r="Q1209" s="6" t="s">
        <v>24</v>
      </c>
    </row>
    <row r="1210" spans="1:17" x14ac:dyDescent="0.25">
      <c r="A1210" s="3">
        <v>2013</v>
      </c>
      <c r="B1210" s="3">
        <v>8</v>
      </c>
      <c r="C1210" s="4" t="s">
        <v>53</v>
      </c>
      <c r="D1210" s="4" t="s">
        <v>46</v>
      </c>
      <c r="E1210" s="4" t="s">
        <v>61</v>
      </c>
      <c r="F1210" s="4"/>
      <c r="G1210" s="11" t="s">
        <v>21</v>
      </c>
      <c r="H1210" s="5">
        <v>112669</v>
      </c>
      <c r="I1210" s="5">
        <v>36082.247249999993</v>
      </c>
      <c r="J1210" s="3" t="s">
        <v>22</v>
      </c>
      <c r="K1210" s="3" t="s">
        <v>42</v>
      </c>
      <c r="L1210" s="47">
        <f t="shared" si="40"/>
        <v>95028.515621423969</v>
      </c>
      <c r="M1210" s="63">
        <f t="shared" si="39"/>
        <v>7.0317083440799996E-2</v>
      </c>
      <c r="N1210" s="7">
        <v>40179</v>
      </c>
      <c r="O1210" s="6" t="b">
        <v>1</v>
      </c>
      <c r="P1210" s="6" t="b">
        <v>0</v>
      </c>
      <c r="Q1210" s="6" t="s">
        <v>24</v>
      </c>
    </row>
    <row r="1211" spans="1:17" x14ac:dyDescent="0.25">
      <c r="A1211" s="3">
        <v>2013</v>
      </c>
      <c r="B1211" s="3">
        <v>8</v>
      </c>
      <c r="C1211" s="4" t="s">
        <v>53</v>
      </c>
      <c r="D1211" s="4" t="s">
        <v>69</v>
      </c>
      <c r="E1211" s="4" t="s">
        <v>70</v>
      </c>
      <c r="F1211" s="4" t="s">
        <v>71</v>
      </c>
      <c r="G1211" s="11" t="s">
        <v>21</v>
      </c>
      <c r="H1211" s="5">
        <v>113001</v>
      </c>
      <c r="I1211" s="5">
        <v>39627.1</v>
      </c>
      <c r="J1211" s="3" t="s">
        <v>22</v>
      </c>
      <c r="K1211" s="3" t="s">
        <v>23</v>
      </c>
      <c r="L1211" s="47">
        <f t="shared" si="40"/>
        <v>104364.46669439999</v>
      </c>
      <c r="M1211" s="63">
        <f t="shared" si="39"/>
        <v>7.7225292480000013E-2</v>
      </c>
      <c r="N1211" s="7">
        <v>40760</v>
      </c>
      <c r="O1211" s="6" t="b">
        <v>0</v>
      </c>
      <c r="P1211" s="6" t="b">
        <v>0</v>
      </c>
      <c r="Q1211" s="6" t="s">
        <v>65</v>
      </c>
    </row>
    <row r="1212" spans="1:17" x14ac:dyDescent="0.25">
      <c r="A1212" s="3">
        <v>2013</v>
      </c>
      <c r="B1212" s="3">
        <v>9</v>
      </c>
      <c r="C1212" s="4" t="s">
        <v>54</v>
      </c>
      <c r="D1212" s="4" t="s">
        <v>18</v>
      </c>
      <c r="E1212" s="4" t="s">
        <v>76</v>
      </c>
      <c r="F1212" s="4"/>
      <c r="G1212" s="11" t="s">
        <v>21</v>
      </c>
      <c r="H1212" s="5">
        <v>175585</v>
      </c>
      <c r="I1212" s="5">
        <v>62718.962</v>
      </c>
      <c r="J1212" s="3" t="s">
        <v>22</v>
      </c>
      <c r="K1212" s="3" t="s">
        <v>42</v>
      </c>
      <c r="L1212" s="47">
        <f t="shared" si="40"/>
        <v>165180.67233676801</v>
      </c>
      <c r="M1212" s="63">
        <f t="shared" si="39"/>
        <v>0.12222671314560002</v>
      </c>
      <c r="N1212" s="7">
        <v>41348</v>
      </c>
      <c r="O1212" s="6" t="b">
        <v>0</v>
      </c>
      <c r="P1212" s="6" t="b">
        <v>0</v>
      </c>
      <c r="Q1212" s="6" t="s">
        <v>65</v>
      </c>
    </row>
    <row r="1213" spans="1:17" x14ac:dyDescent="0.25">
      <c r="A1213" s="3">
        <v>2013</v>
      </c>
      <c r="B1213" s="3">
        <v>9</v>
      </c>
      <c r="C1213" s="4" t="s">
        <v>54</v>
      </c>
      <c r="D1213" s="4" t="s">
        <v>18</v>
      </c>
      <c r="E1213" s="4" t="s">
        <v>19</v>
      </c>
      <c r="F1213" s="4" t="s">
        <v>25</v>
      </c>
      <c r="G1213" s="11" t="s">
        <v>21</v>
      </c>
      <c r="H1213" s="5">
        <v>97473.482099999994</v>
      </c>
      <c r="I1213" s="5">
        <v>36526.800000000003</v>
      </c>
      <c r="J1213" s="3" t="s">
        <v>22</v>
      </c>
      <c r="K1213" s="3" t="s">
        <v>23</v>
      </c>
      <c r="L1213" s="47">
        <f t="shared" si="40"/>
        <v>96199.318195200001</v>
      </c>
      <c r="M1213" s="63">
        <f t="shared" si="39"/>
        <v>7.1183427840000021E-2</v>
      </c>
      <c r="N1213" s="7">
        <v>35527</v>
      </c>
      <c r="O1213" s="6" t="b">
        <v>1</v>
      </c>
      <c r="P1213" s="6" t="b">
        <v>0</v>
      </c>
      <c r="Q1213" s="6" t="s">
        <v>24</v>
      </c>
    </row>
    <row r="1214" spans="1:17" x14ac:dyDescent="0.25">
      <c r="A1214" s="3">
        <v>2013</v>
      </c>
      <c r="B1214" s="3">
        <v>9</v>
      </c>
      <c r="C1214" s="4" t="s">
        <v>54</v>
      </c>
      <c r="D1214" s="4" t="s">
        <v>18</v>
      </c>
      <c r="E1214" s="4" t="s">
        <v>19</v>
      </c>
      <c r="F1214" s="4" t="s">
        <v>20</v>
      </c>
      <c r="G1214" s="11" t="s">
        <v>21</v>
      </c>
      <c r="H1214" s="5">
        <v>96788.880300000004</v>
      </c>
      <c r="I1214" s="5">
        <v>35941</v>
      </c>
      <c r="J1214" s="3" t="s">
        <v>22</v>
      </c>
      <c r="K1214" s="3" t="s">
        <v>23</v>
      </c>
      <c r="L1214" s="47">
        <f t="shared" si="40"/>
        <v>94656.517823999995</v>
      </c>
      <c r="M1214" s="63">
        <f t="shared" si="39"/>
        <v>7.0041820800000015E-2</v>
      </c>
      <c r="N1214" s="7">
        <v>35527</v>
      </c>
      <c r="O1214" s="6" t="b">
        <v>1</v>
      </c>
      <c r="P1214" s="6" t="b">
        <v>0</v>
      </c>
      <c r="Q1214" s="6" t="s">
        <v>24</v>
      </c>
    </row>
    <row r="1215" spans="1:17" x14ac:dyDescent="0.25">
      <c r="A1215" s="3">
        <v>2013</v>
      </c>
      <c r="B1215" s="3">
        <v>9</v>
      </c>
      <c r="C1215" s="4" t="s">
        <v>54</v>
      </c>
      <c r="D1215" s="4" t="s">
        <v>18</v>
      </c>
      <c r="E1215" s="4" t="s">
        <v>41</v>
      </c>
      <c r="F1215" s="4"/>
      <c r="G1215" s="11" t="s">
        <v>21</v>
      </c>
      <c r="H1215" s="5">
        <v>60555</v>
      </c>
      <c r="I1215" s="5">
        <v>23748.157124999994</v>
      </c>
      <c r="J1215" s="3" t="s">
        <v>22</v>
      </c>
      <c r="K1215" s="3" t="s">
        <v>42</v>
      </c>
      <c r="L1215" s="47">
        <f t="shared" si="40"/>
        <v>62544.666486455979</v>
      </c>
      <c r="M1215" s="63">
        <f t="shared" si="39"/>
        <v>4.6280408605199996E-2</v>
      </c>
      <c r="N1215" s="7">
        <v>23377</v>
      </c>
      <c r="O1215" s="6" t="b">
        <v>1</v>
      </c>
      <c r="P1215" s="6" t="b">
        <v>0</v>
      </c>
      <c r="Q1215" s="6" t="s">
        <v>24</v>
      </c>
    </row>
    <row r="1216" spans="1:17" x14ac:dyDescent="0.25">
      <c r="A1216" s="3">
        <v>2013</v>
      </c>
      <c r="B1216" s="3">
        <v>9</v>
      </c>
      <c r="C1216" s="4" t="s">
        <v>54</v>
      </c>
      <c r="D1216" s="4" t="s">
        <v>18</v>
      </c>
      <c r="E1216" s="4" t="s">
        <v>43</v>
      </c>
      <c r="F1216" s="4"/>
      <c r="G1216" s="11" t="s">
        <v>21</v>
      </c>
      <c r="H1216" s="5">
        <v>89220</v>
      </c>
      <c r="I1216" s="5">
        <v>33578.482320000003</v>
      </c>
      <c r="J1216" s="3" t="s">
        <v>22</v>
      </c>
      <c r="K1216" s="3" t="s">
        <v>42</v>
      </c>
      <c r="L1216" s="47">
        <f t="shared" si="40"/>
        <v>88434.440060820474</v>
      </c>
      <c r="M1216" s="63">
        <f t="shared" si="39"/>
        <v>6.5437746345216014E-2</v>
      </c>
      <c r="N1216" s="7">
        <v>28126</v>
      </c>
      <c r="O1216" s="6" t="b">
        <v>1</v>
      </c>
      <c r="P1216" s="6" t="b">
        <v>0</v>
      </c>
      <c r="Q1216" s="6" t="s">
        <v>24</v>
      </c>
    </row>
    <row r="1217" spans="1:17" x14ac:dyDescent="0.25">
      <c r="A1217" s="3">
        <v>2013</v>
      </c>
      <c r="B1217" s="3">
        <v>9</v>
      </c>
      <c r="C1217" s="4" t="s">
        <v>54</v>
      </c>
      <c r="D1217" s="4" t="s">
        <v>62</v>
      </c>
      <c r="E1217" s="4" t="s">
        <v>63</v>
      </c>
      <c r="F1217" s="4" t="s">
        <v>64</v>
      </c>
      <c r="G1217" s="11" t="s">
        <v>21</v>
      </c>
      <c r="H1217" s="5">
        <v>111334</v>
      </c>
      <c r="I1217" s="5">
        <v>40022.300000000003</v>
      </c>
      <c r="J1217" s="3" t="s">
        <v>22</v>
      </c>
      <c r="K1217" s="3" t="s">
        <v>23</v>
      </c>
      <c r="L1217" s="47">
        <f t="shared" si="40"/>
        <v>105405.29070720001</v>
      </c>
      <c r="M1217" s="63">
        <f t="shared" si="39"/>
        <v>7.7995458240000023E-2</v>
      </c>
      <c r="N1217" s="7">
        <v>40739</v>
      </c>
      <c r="O1217" s="6" t="b">
        <v>0</v>
      </c>
      <c r="P1217" s="6" t="b">
        <v>0</v>
      </c>
      <c r="Q1217" s="6" t="s">
        <v>65</v>
      </c>
    </row>
    <row r="1218" spans="1:17" x14ac:dyDescent="0.25">
      <c r="A1218" s="3">
        <v>2013</v>
      </c>
      <c r="B1218" s="3">
        <v>9</v>
      </c>
      <c r="C1218" s="4" t="s">
        <v>54</v>
      </c>
      <c r="D1218" s="4" t="s">
        <v>66</v>
      </c>
      <c r="E1218" s="4" t="s">
        <v>67</v>
      </c>
      <c r="F1218" s="4" t="s">
        <v>72</v>
      </c>
      <c r="G1218" s="11" t="s">
        <v>21</v>
      </c>
      <c r="H1218" s="5">
        <v>139818.47279999999</v>
      </c>
      <c r="I1218" s="5">
        <v>53238.5</v>
      </c>
      <c r="J1218" s="3" t="s">
        <v>22</v>
      </c>
      <c r="K1218" s="3" t="s">
        <v>23</v>
      </c>
      <c r="L1218" s="47">
        <f t="shared" si="40"/>
        <v>140212.32086400001</v>
      </c>
      <c r="M1218" s="63">
        <f t="shared" ref="M1218:M1281" si="41">I1218*0.02784*0.07/1000</f>
        <v>0.1037511888</v>
      </c>
      <c r="N1218" s="7">
        <v>40644</v>
      </c>
      <c r="O1218" s="6" t="b">
        <v>0</v>
      </c>
      <c r="P1218" s="6" t="b">
        <v>1</v>
      </c>
      <c r="Q1218" s="6" t="s">
        <v>15</v>
      </c>
    </row>
    <row r="1219" spans="1:17" x14ac:dyDescent="0.25">
      <c r="A1219" s="3">
        <v>2013</v>
      </c>
      <c r="B1219" s="3">
        <v>9</v>
      </c>
      <c r="C1219" s="4" t="s">
        <v>54</v>
      </c>
      <c r="D1219" s="4" t="s">
        <v>66</v>
      </c>
      <c r="E1219" s="4" t="s">
        <v>67</v>
      </c>
      <c r="F1219" s="4" t="s">
        <v>68</v>
      </c>
      <c r="G1219" s="11" t="s">
        <v>21</v>
      </c>
      <c r="H1219" s="5">
        <v>151402.41450000001</v>
      </c>
      <c r="I1219" s="5">
        <v>57950.6</v>
      </c>
      <c r="J1219" s="3" t="s">
        <v>22</v>
      </c>
      <c r="K1219" s="3" t="s">
        <v>23</v>
      </c>
      <c r="L1219" s="47">
        <f t="shared" si="40"/>
        <v>152622.40899839997</v>
      </c>
      <c r="M1219" s="63">
        <f t="shared" si="41"/>
        <v>0.11293412928</v>
      </c>
      <c r="N1219" s="7">
        <v>40644</v>
      </c>
      <c r="O1219" s="6" t="b">
        <v>0</v>
      </c>
      <c r="P1219" s="6" t="b">
        <v>1</v>
      </c>
      <c r="Q1219" s="6" t="s">
        <v>15</v>
      </c>
    </row>
    <row r="1220" spans="1:17" x14ac:dyDescent="0.25">
      <c r="A1220" s="3">
        <v>2013</v>
      </c>
      <c r="B1220" s="3">
        <v>9</v>
      </c>
      <c r="C1220" s="4" t="s">
        <v>54</v>
      </c>
      <c r="D1220" s="4" t="s">
        <v>26</v>
      </c>
      <c r="E1220" s="4" t="s">
        <v>27</v>
      </c>
      <c r="F1220" s="4" t="s">
        <v>28</v>
      </c>
      <c r="G1220" s="11" t="s">
        <v>21</v>
      </c>
      <c r="H1220" s="5">
        <v>91021.202000000005</v>
      </c>
      <c r="I1220" s="5">
        <v>38136.9</v>
      </c>
      <c r="J1220" s="3" t="s">
        <v>22</v>
      </c>
      <c r="K1220" s="3" t="s">
        <v>23</v>
      </c>
      <c r="L1220" s="47">
        <f t="shared" si="40"/>
        <v>100439.78060160001</v>
      </c>
      <c r="M1220" s="63">
        <f t="shared" si="41"/>
        <v>7.4321190720000013E-2</v>
      </c>
      <c r="N1220" s="7">
        <v>34700</v>
      </c>
      <c r="O1220" s="6" t="b">
        <v>1</v>
      </c>
      <c r="P1220" s="6" t="b">
        <v>0</v>
      </c>
      <c r="Q1220" s="6" t="s">
        <v>24</v>
      </c>
    </row>
    <row r="1221" spans="1:17" x14ac:dyDescent="0.25">
      <c r="A1221" s="3">
        <v>2013</v>
      </c>
      <c r="B1221" s="3">
        <v>9</v>
      </c>
      <c r="C1221" s="4" t="s">
        <v>54</v>
      </c>
      <c r="D1221" s="4" t="s">
        <v>73</v>
      </c>
      <c r="E1221" s="4" t="s">
        <v>74</v>
      </c>
      <c r="F1221" s="4"/>
      <c r="G1221" s="11" t="s">
        <v>21</v>
      </c>
      <c r="H1221" s="5">
        <v>163455</v>
      </c>
      <c r="I1221" s="5">
        <v>53180.672687999999</v>
      </c>
      <c r="J1221" s="3" t="s">
        <v>22</v>
      </c>
      <c r="K1221" s="3" t="s">
        <v>42</v>
      </c>
      <c r="L1221" s="47">
        <f t="shared" si="40"/>
        <v>140060.02315416883</v>
      </c>
      <c r="M1221" s="63">
        <f t="shared" si="41"/>
        <v>0.10363849493437441</v>
      </c>
      <c r="N1221" s="7">
        <v>41136</v>
      </c>
      <c r="O1221" s="6" t="b">
        <v>0</v>
      </c>
      <c r="P1221" s="6" t="b">
        <v>0</v>
      </c>
      <c r="Q1221" s="6" t="s">
        <v>65</v>
      </c>
    </row>
    <row r="1222" spans="1:17" x14ac:dyDescent="0.25">
      <c r="A1222" s="3">
        <v>2013</v>
      </c>
      <c r="B1222" s="3">
        <v>9</v>
      </c>
      <c r="C1222" s="4" t="s">
        <v>54</v>
      </c>
      <c r="D1222" s="4" t="s">
        <v>29</v>
      </c>
      <c r="E1222" s="4" t="s">
        <v>30</v>
      </c>
      <c r="F1222" s="4" t="s">
        <v>33</v>
      </c>
      <c r="G1222" s="11" t="s">
        <v>21</v>
      </c>
      <c r="H1222" s="5">
        <v>92037</v>
      </c>
      <c r="I1222" s="5">
        <v>37367.300000000003</v>
      </c>
      <c r="J1222" s="3" t="s">
        <v>22</v>
      </c>
      <c r="K1222" s="3" t="s">
        <v>23</v>
      </c>
      <c r="L1222" s="47">
        <f t="shared" si="40"/>
        <v>98412.912787199995</v>
      </c>
      <c r="M1222" s="63">
        <f t="shared" si="41"/>
        <v>7.2821394240000017E-2</v>
      </c>
      <c r="N1222" s="7">
        <v>35885</v>
      </c>
      <c r="O1222" s="6" t="b">
        <v>1</v>
      </c>
      <c r="P1222" s="6" t="b">
        <v>0</v>
      </c>
      <c r="Q1222" s="6" t="s">
        <v>24</v>
      </c>
    </row>
    <row r="1223" spans="1:17" x14ac:dyDescent="0.25">
      <c r="A1223" s="3">
        <v>2013</v>
      </c>
      <c r="B1223" s="3">
        <v>9</v>
      </c>
      <c r="C1223" s="4" t="s">
        <v>54</v>
      </c>
      <c r="D1223" s="4" t="s">
        <v>29</v>
      </c>
      <c r="E1223" s="4" t="s">
        <v>30</v>
      </c>
      <c r="F1223" s="4" t="s">
        <v>31</v>
      </c>
      <c r="G1223" s="11" t="s">
        <v>21</v>
      </c>
      <c r="H1223" s="5">
        <v>110442</v>
      </c>
      <c r="I1223" s="5">
        <v>43011</v>
      </c>
      <c r="J1223" s="3" t="s">
        <v>22</v>
      </c>
      <c r="K1223" s="3" t="s">
        <v>23</v>
      </c>
      <c r="L1223" s="47">
        <f t="shared" si="40"/>
        <v>113276.522304</v>
      </c>
      <c r="M1223" s="63">
        <f t="shared" si="41"/>
        <v>8.3819836800000005E-2</v>
      </c>
      <c r="N1223" s="7">
        <v>35885</v>
      </c>
      <c r="O1223" s="6" t="b">
        <v>1</v>
      </c>
      <c r="P1223" s="6" t="b">
        <v>0</v>
      </c>
      <c r="Q1223" s="6" t="s">
        <v>24</v>
      </c>
    </row>
    <row r="1224" spans="1:17" x14ac:dyDescent="0.25">
      <c r="A1224" s="3">
        <v>2013</v>
      </c>
      <c r="B1224" s="3">
        <v>9</v>
      </c>
      <c r="C1224" s="4" t="s">
        <v>54</v>
      </c>
      <c r="D1224" s="4" t="s">
        <v>29</v>
      </c>
      <c r="E1224" s="4" t="s">
        <v>34</v>
      </c>
      <c r="F1224" s="4" t="s">
        <v>39</v>
      </c>
      <c r="G1224" s="11" t="s">
        <v>21</v>
      </c>
      <c r="H1224" s="5">
        <v>80586.842999999993</v>
      </c>
      <c r="I1224" s="5">
        <v>34054.5</v>
      </c>
      <c r="J1224" s="3" t="s">
        <v>22</v>
      </c>
      <c r="K1224" s="3" t="s">
        <v>23</v>
      </c>
      <c r="L1224" s="47">
        <f t="shared" si="40"/>
        <v>89688.110687999986</v>
      </c>
      <c r="M1224" s="63">
        <f t="shared" si="41"/>
        <v>6.6365409600000008E-2</v>
      </c>
      <c r="N1224" s="7">
        <v>33970</v>
      </c>
      <c r="O1224" s="6" t="b">
        <v>1</v>
      </c>
      <c r="P1224" s="6" t="b">
        <v>0</v>
      </c>
      <c r="Q1224" s="6" t="s">
        <v>24</v>
      </c>
    </row>
    <row r="1225" spans="1:17" x14ac:dyDescent="0.25">
      <c r="A1225" s="3">
        <v>2013</v>
      </c>
      <c r="B1225" s="3">
        <v>9</v>
      </c>
      <c r="C1225" s="4" t="s">
        <v>54</v>
      </c>
      <c r="D1225" s="4" t="s">
        <v>29</v>
      </c>
      <c r="E1225" s="4" t="s">
        <v>34</v>
      </c>
      <c r="F1225" s="4" t="s">
        <v>35</v>
      </c>
      <c r="G1225" s="11" t="s">
        <v>21</v>
      </c>
      <c r="H1225" s="5">
        <v>54865.284</v>
      </c>
      <c r="I1225" s="5">
        <v>24982.3</v>
      </c>
      <c r="J1225" s="3" t="s">
        <v>22</v>
      </c>
      <c r="K1225" s="3" t="s">
        <v>23</v>
      </c>
      <c r="L1225" s="47">
        <f t="shared" si="40"/>
        <v>65794.984147199983</v>
      </c>
      <c r="M1225" s="63">
        <f t="shared" si="41"/>
        <v>4.8685506240000002E-2</v>
      </c>
      <c r="N1225" s="7">
        <v>33970</v>
      </c>
      <c r="O1225" s="6" t="b">
        <v>1</v>
      </c>
      <c r="P1225" s="6" t="b">
        <v>0</v>
      </c>
      <c r="Q1225" s="6" t="s">
        <v>24</v>
      </c>
    </row>
    <row r="1226" spans="1:17" x14ac:dyDescent="0.25">
      <c r="A1226" s="3">
        <v>2013</v>
      </c>
      <c r="B1226" s="3">
        <v>9</v>
      </c>
      <c r="C1226" s="4" t="s">
        <v>54</v>
      </c>
      <c r="D1226" s="4" t="s">
        <v>29</v>
      </c>
      <c r="E1226" s="4" t="s">
        <v>34</v>
      </c>
      <c r="F1226" s="4" t="s">
        <v>37</v>
      </c>
      <c r="G1226" s="11" t="s">
        <v>21</v>
      </c>
      <c r="H1226" s="5">
        <v>82850.445999999996</v>
      </c>
      <c r="I1226" s="5">
        <v>33790.699999999997</v>
      </c>
      <c r="J1226" s="3" t="s">
        <v>22</v>
      </c>
      <c r="K1226" s="3" t="s">
        <v>23</v>
      </c>
      <c r="L1226" s="47">
        <f t="shared" si="40"/>
        <v>88993.350124799996</v>
      </c>
      <c r="M1226" s="63">
        <f t="shared" si="41"/>
        <v>6.5851316159999992E-2</v>
      </c>
      <c r="N1226" s="7">
        <v>33970</v>
      </c>
      <c r="O1226" s="6" t="b">
        <v>1</v>
      </c>
      <c r="P1226" s="6" t="b">
        <v>0</v>
      </c>
      <c r="Q1226" s="6" t="s">
        <v>24</v>
      </c>
    </row>
    <row r="1227" spans="1:17" x14ac:dyDescent="0.25">
      <c r="A1227" s="3">
        <v>2013</v>
      </c>
      <c r="B1227" s="3">
        <v>9</v>
      </c>
      <c r="C1227" s="4" t="s">
        <v>54</v>
      </c>
      <c r="D1227" s="4" t="s">
        <v>29</v>
      </c>
      <c r="E1227" s="4" t="s">
        <v>34</v>
      </c>
      <c r="F1227" s="4" t="s">
        <v>36</v>
      </c>
      <c r="G1227" s="11" t="s">
        <v>21</v>
      </c>
      <c r="H1227" s="5">
        <v>41987.94</v>
      </c>
      <c r="I1227" s="5">
        <v>20042.400000000001</v>
      </c>
      <c r="J1227" s="3" t="s">
        <v>22</v>
      </c>
      <c r="K1227" s="3" t="s">
        <v>23</v>
      </c>
      <c r="L1227" s="47">
        <f t="shared" si="40"/>
        <v>52784.947353599993</v>
      </c>
      <c r="M1227" s="63">
        <f t="shared" si="41"/>
        <v>3.9058629120000007E-2</v>
      </c>
      <c r="N1227" s="7">
        <v>33970</v>
      </c>
      <c r="O1227" s="6" t="b">
        <v>1</v>
      </c>
      <c r="P1227" s="6" t="b">
        <v>0</v>
      </c>
      <c r="Q1227" s="6" t="s">
        <v>24</v>
      </c>
    </row>
    <row r="1228" spans="1:17" x14ac:dyDescent="0.25">
      <c r="A1228" s="3">
        <v>2013</v>
      </c>
      <c r="B1228" s="3">
        <v>9</v>
      </c>
      <c r="C1228" s="4" t="s">
        <v>54</v>
      </c>
      <c r="D1228" s="4" t="s">
        <v>59</v>
      </c>
      <c r="E1228" s="4" t="s">
        <v>60</v>
      </c>
      <c r="F1228" s="4"/>
      <c r="G1228" s="11" t="s">
        <v>21</v>
      </c>
      <c r="H1228" s="5">
        <v>69807</v>
      </c>
      <c r="I1228" s="5">
        <v>24282.504563999999</v>
      </c>
      <c r="J1228" s="3" t="s">
        <v>22</v>
      </c>
      <c r="K1228" s="3" t="s">
        <v>42</v>
      </c>
      <c r="L1228" s="47">
        <f t="shared" si="40"/>
        <v>63951.958100042488</v>
      </c>
      <c r="M1228" s="63">
        <f t="shared" si="41"/>
        <v>4.7321744894323205E-2</v>
      </c>
      <c r="N1228" s="7">
        <v>40220</v>
      </c>
      <c r="O1228" s="6" t="b">
        <v>1</v>
      </c>
      <c r="P1228" s="6" t="b">
        <v>0</v>
      </c>
      <c r="Q1228" s="6" t="s">
        <v>24</v>
      </c>
    </row>
    <row r="1229" spans="1:17" x14ac:dyDescent="0.25">
      <c r="A1229" s="3">
        <v>2013</v>
      </c>
      <c r="B1229" s="3">
        <v>9</v>
      </c>
      <c r="C1229" s="4" t="s">
        <v>54</v>
      </c>
      <c r="D1229" s="4" t="s">
        <v>44</v>
      </c>
      <c r="E1229" s="4" t="s">
        <v>45</v>
      </c>
      <c r="F1229" s="4"/>
      <c r="G1229" s="11" t="s">
        <v>21</v>
      </c>
      <c r="H1229" s="5">
        <v>51318</v>
      </c>
      <c r="I1229" s="5">
        <v>18330.7896</v>
      </c>
      <c r="J1229" s="3" t="s">
        <v>22</v>
      </c>
      <c r="K1229" s="3" t="s">
        <v>42</v>
      </c>
      <c r="L1229" s="47">
        <f t="shared" si="40"/>
        <v>48277.140661094396</v>
      </c>
      <c r="M1229" s="63">
        <f t="shared" si="41"/>
        <v>3.572304277248E-2</v>
      </c>
      <c r="N1229" s="7">
        <v>25569</v>
      </c>
      <c r="O1229" s="6" t="b">
        <v>1</v>
      </c>
      <c r="P1229" s="6" t="b">
        <v>0</v>
      </c>
      <c r="Q1229" s="6" t="s">
        <v>24</v>
      </c>
    </row>
    <row r="1230" spans="1:17" x14ac:dyDescent="0.25">
      <c r="A1230" s="3">
        <v>2013</v>
      </c>
      <c r="B1230" s="3">
        <v>9</v>
      </c>
      <c r="C1230" s="4" t="s">
        <v>54</v>
      </c>
      <c r="D1230" s="4" t="s">
        <v>44</v>
      </c>
      <c r="E1230" s="4" t="s">
        <v>75</v>
      </c>
      <c r="F1230" s="4"/>
      <c r="G1230" s="11" t="s">
        <v>21</v>
      </c>
      <c r="H1230" s="5">
        <v>169870</v>
      </c>
      <c r="I1230" s="5">
        <v>54779.677599999995</v>
      </c>
      <c r="J1230" s="3" t="s">
        <v>22</v>
      </c>
      <c r="K1230" s="3" t="s">
        <v>42</v>
      </c>
      <c r="L1230" s="47">
        <f t="shared" si="40"/>
        <v>144271.2648267264</v>
      </c>
      <c r="M1230" s="63">
        <f t="shared" si="41"/>
        <v>0.10675463570688001</v>
      </c>
      <c r="N1230" s="7">
        <v>41210</v>
      </c>
      <c r="O1230" s="6" t="b">
        <v>0</v>
      </c>
      <c r="P1230" s="6" t="b">
        <v>0</v>
      </c>
      <c r="Q1230" s="6" t="s">
        <v>65</v>
      </c>
    </row>
    <row r="1231" spans="1:17" x14ac:dyDescent="0.25">
      <c r="A1231" s="3">
        <v>2013</v>
      </c>
      <c r="B1231" s="3">
        <v>9</v>
      </c>
      <c r="C1231" s="4" t="s">
        <v>54</v>
      </c>
      <c r="D1231" s="4" t="s">
        <v>46</v>
      </c>
      <c r="E1231" s="4" t="s">
        <v>47</v>
      </c>
      <c r="F1231" s="4"/>
      <c r="G1231" s="11" t="s">
        <v>21</v>
      </c>
      <c r="H1231" s="5">
        <v>106129</v>
      </c>
      <c r="I1231" s="5">
        <v>35914.053599999992</v>
      </c>
      <c r="J1231" s="3" t="s">
        <v>22</v>
      </c>
      <c r="K1231" s="3" t="s">
        <v>42</v>
      </c>
      <c r="L1231" s="47">
        <f t="shared" si="40"/>
        <v>94585.550060390378</v>
      </c>
      <c r="M1231" s="63">
        <f t="shared" si="41"/>
        <v>6.9989307655679997E-2</v>
      </c>
      <c r="N1231" s="7">
        <v>34700</v>
      </c>
      <c r="O1231" s="6" t="b">
        <v>1</v>
      </c>
      <c r="P1231" s="6" t="b">
        <v>0</v>
      </c>
      <c r="Q1231" s="6" t="s">
        <v>24</v>
      </c>
    </row>
    <row r="1232" spans="1:17" x14ac:dyDescent="0.25">
      <c r="A1232" s="3">
        <v>2013</v>
      </c>
      <c r="B1232" s="3">
        <v>9</v>
      </c>
      <c r="C1232" s="4" t="s">
        <v>54</v>
      </c>
      <c r="D1232" s="4" t="s">
        <v>46</v>
      </c>
      <c r="E1232" s="4" t="s">
        <v>48</v>
      </c>
      <c r="F1232" s="4"/>
      <c r="G1232" s="11" t="s">
        <v>21</v>
      </c>
      <c r="H1232" s="5">
        <v>103998</v>
      </c>
      <c r="I1232" s="5">
        <v>35192.923199999997</v>
      </c>
      <c r="J1232" s="3" t="s">
        <v>22</v>
      </c>
      <c r="K1232" s="3" t="s">
        <v>42</v>
      </c>
      <c r="L1232" s="47">
        <f t="shared" si="40"/>
        <v>92686.334886604789</v>
      </c>
      <c r="M1232" s="63">
        <f t="shared" si="41"/>
        <v>6.8583968732160008E-2</v>
      </c>
      <c r="N1232" s="7">
        <v>35065</v>
      </c>
      <c r="O1232" s="6" t="b">
        <v>1</v>
      </c>
      <c r="P1232" s="6" t="b">
        <v>0</v>
      </c>
      <c r="Q1232" s="6" t="s">
        <v>24</v>
      </c>
    </row>
    <row r="1233" spans="1:17" x14ac:dyDescent="0.25">
      <c r="A1233" s="3">
        <v>2013</v>
      </c>
      <c r="B1233" s="3">
        <v>9</v>
      </c>
      <c r="C1233" s="4" t="s">
        <v>54</v>
      </c>
      <c r="D1233" s="4" t="s">
        <v>46</v>
      </c>
      <c r="E1233" s="4" t="s">
        <v>58</v>
      </c>
      <c r="F1233" s="4"/>
      <c r="G1233" s="11" t="s">
        <v>21</v>
      </c>
      <c r="H1233" s="5">
        <v>110361</v>
      </c>
      <c r="I1233" s="5">
        <v>34840.967700000001</v>
      </c>
      <c r="J1233" s="3" t="s">
        <v>22</v>
      </c>
      <c r="K1233" s="3" t="s">
        <v>42</v>
      </c>
      <c r="L1233" s="47">
        <f t="shared" si="40"/>
        <v>91759.402356652805</v>
      </c>
      <c r="M1233" s="63">
        <f t="shared" si="41"/>
        <v>6.7898077853760008E-2</v>
      </c>
      <c r="N1233" s="7">
        <v>39814</v>
      </c>
      <c r="O1233" s="6" t="b">
        <v>1</v>
      </c>
      <c r="P1233" s="6" t="b">
        <v>0</v>
      </c>
      <c r="Q1233" s="6" t="s">
        <v>24</v>
      </c>
    </row>
    <row r="1234" spans="1:17" x14ac:dyDescent="0.25">
      <c r="A1234" s="3">
        <v>2013</v>
      </c>
      <c r="B1234" s="3">
        <v>9</v>
      </c>
      <c r="C1234" s="4" t="s">
        <v>54</v>
      </c>
      <c r="D1234" s="4" t="s">
        <v>46</v>
      </c>
      <c r="E1234" s="4" t="s">
        <v>61</v>
      </c>
      <c r="F1234" s="4"/>
      <c r="G1234" s="11" t="s">
        <v>21</v>
      </c>
      <c r="H1234" s="5">
        <v>108881.01000000001</v>
      </c>
      <c r="I1234" s="5">
        <v>34869.1434525</v>
      </c>
      <c r="J1234" s="3" t="s">
        <v>22</v>
      </c>
      <c r="K1234" s="3" t="s">
        <v>42</v>
      </c>
      <c r="L1234" s="47">
        <f t="shared" si="40"/>
        <v>91833.607821684956</v>
      </c>
      <c r="M1234" s="63">
        <f t="shared" si="41"/>
        <v>6.7952986760232009E-2</v>
      </c>
      <c r="N1234" s="7">
        <v>40179</v>
      </c>
      <c r="O1234" s="6" t="b">
        <v>1</v>
      </c>
      <c r="P1234" s="6" t="b">
        <v>0</v>
      </c>
      <c r="Q1234" s="6" t="s">
        <v>24</v>
      </c>
    </row>
    <row r="1235" spans="1:17" x14ac:dyDescent="0.25">
      <c r="A1235" s="3">
        <v>2013</v>
      </c>
      <c r="B1235" s="3">
        <v>9</v>
      </c>
      <c r="C1235" s="4" t="s">
        <v>54</v>
      </c>
      <c r="D1235" s="4" t="s">
        <v>69</v>
      </c>
      <c r="E1235" s="4" t="s">
        <v>70</v>
      </c>
      <c r="F1235" s="4" t="s">
        <v>71</v>
      </c>
      <c r="G1235" s="11" t="s">
        <v>21</v>
      </c>
      <c r="H1235" s="5">
        <v>110156</v>
      </c>
      <c r="I1235" s="5">
        <v>38608</v>
      </c>
      <c r="J1235" s="3" t="s">
        <v>22</v>
      </c>
      <c r="K1235" s="3" t="s">
        <v>23</v>
      </c>
      <c r="L1235" s="47">
        <f t="shared" si="40"/>
        <v>101680.49971199999</v>
      </c>
      <c r="M1235" s="63">
        <f t="shared" si="41"/>
        <v>7.5239270400000016E-2</v>
      </c>
      <c r="N1235" s="7">
        <v>40760</v>
      </c>
      <c r="O1235" s="6" t="b">
        <v>0</v>
      </c>
      <c r="P1235" s="6" t="b">
        <v>0</v>
      </c>
      <c r="Q1235" s="6" t="s">
        <v>65</v>
      </c>
    </row>
    <row r="1236" spans="1:17" x14ac:dyDescent="0.25">
      <c r="A1236" s="3">
        <v>2013</v>
      </c>
      <c r="B1236" s="3">
        <v>10</v>
      </c>
      <c r="C1236" s="4" t="s">
        <v>55</v>
      </c>
      <c r="D1236" s="4" t="s">
        <v>18</v>
      </c>
      <c r="E1236" s="4" t="s">
        <v>76</v>
      </c>
      <c r="F1236" s="4"/>
      <c r="G1236" s="11" t="s">
        <v>21</v>
      </c>
      <c r="H1236" s="5">
        <v>200410</v>
      </c>
      <c r="I1236" s="5">
        <v>71586.452000000005</v>
      </c>
      <c r="J1236" s="3" t="s">
        <v>22</v>
      </c>
      <c r="K1236" s="3" t="s">
        <v>42</v>
      </c>
      <c r="L1236" s="47">
        <f t="shared" si="40"/>
        <v>188534.66152012799</v>
      </c>
      <c r="M1236" s="63">
        <f t="shared" si="41"/>
        <v>0.13950767765760003</v>
      </c>
      <c r="N1236" s="7">
        <v>41348</v>
      </c>
      <c r="O1236" s="6" t="b">
        <v>0</v>
      </c>
      <c r="P1236" s="6" t="b">
        <v>0</v>
      </c>
      <c r="Q1236" s="6" t="s">
        <v>65</v>
      </c>
    </row>
    <row r="1237" spans="1:17" x14ac:dyDescent="0.25">
      <c r="A1237" s="3">
        <v>2013</v>
      </c>
      <c r="B1237" s="3">
        <v>10</v>
      </c>
      <c r="C1237" s="4" t="s">
        <v>55</v>
      </c>
      <c r="D1237" s="4" t="s">
        <v>18</v>
      </c>
      <c r="E1237" s="4" t="s">
        <v>19</v>
      </c>
      <c r="F1237" s="4" t="s">
        <v>20</v>
      </c>
      <c r="G1237" s="11" t="s">
        <v>21</v>
      </c>
      <c r="H1237" s="5">
        <v>100133.9621</v>
      </c>
      <c r="I1237" s="5">
        <v>37177.9</v>
      </c>
      <c r="J1237" s="3" t="s">
        <v>22</v>
      </c>
      <c r="K1237" s="3" t="s">
        <v>23</v>
      </c>
      <c r="L1237" s="47">
        <f t="shared" si="40"/>
        <v>97914.096825600005</v>
      </c>
      <c r="M1237" s="63">
        <f t="shared" si="41"/>
        <v>7.2452291520000017E-2</v>
      </c>
      <c r="N1237" s="7">
        <v>35527</v>
      </c>
      <c r="O1237" s="6" t="b">
        <v>1</v>
      </c>
      <c r="P1237" s="6" t="b">
        <v>0</v>
      </c>
      <c r="Q1237" s="6" t="s">
        <v>24</v>
      </c>
    </row>
    <row r="1238" spans="1:17" x14ac:dyDescent="0.25">
      <c r="A1238" s="3">
        <v>2013</v>
      </c>
      <c r="B1238" s="3">
        <v>10</v>
      </c>
      <c r="C1238" s="4" t="s">
        <v>55</v>
      </c>
      <c r="D1238" s="4" t="s">
        <v>18</v>
      </c>
      <c r="E1238" s="4" t="s">
        <v>19</v>
      </c>
      <c r="F1238" s="4" t="s">
        <v>25</v>
      </c>
      <c r="G1238" s="11" t="s">
        <v>21</v>
      </c>
      <c r="H1238" s="5">
        <v>99217.109899999996</v>
      </c>
      <c r="I1238" s="5">
        <v>37208.9</v>
      </c>
      <c r="J1238" s="3" t="s">
        <v>22</v>
      </c>
      <c r="K1238" s="3" t="s">
        <v>23</v>
      </c>
      <c r="L1238" s="47">
        <f t="shared" si="40"/>
        <v>97995.740409599995</v>
      </c>
      <c r="M1238" s="63">
        <f t="shared" si="41"/>
        <v>7.251270432000001E-2</v>
      </c>
      <c r="N1238" s="7">
        <v>35527</v>
      </c>
      <c r="O1238" s="6" t="b">
        <v>1</v>
      </c>
      <c r="P1238" s="6" t="b">
        <v>0</v>
      </c>
      <c r="Q1238" s="6" t="s">
        <v>24</v>
      </c>
    </row>
    <row r="1239" spans="1:17" x14ac:dyDescent="0.25">
      <c r="A1239" s="3">
        <v>2013</v>
      </c>
      <c r="B1239" s="3">
        <v>10</v>
      </c>
      <c r="C1239" s="4" t="s">
        <v>55</v>
      </c>
      <c r="D1239" s="4" t="s">
        <v>18</v>
      </c>
      <c r="E1239" s="4" t="s">
        <v>43</v>
      </c>
      <c r="F1239" s="4"/>
      <c r="G1239" s="11" t="s">
        <v>21</v>
      </c>
      <c r="H1239" s="5">
        <v>126265</v>
      </c>
      <c r="I1239" s="5">
        <v>47520.590340000002</v>
      </c>
      <c r="J1239" s="3" t="s">
        <v>22</v>
      </c>
      <c r="K1239" s="3" t="s">
        <v>42</v>
      </c>
      <c r="L1239" s="47">
        <f t="shared" si="40"/>
        <v>125153.26803720575</v>
      </c>
      <c r="M1239" s="63">
        <f t="shared" si="41"/>
        <v>9.2608126454592016E-2</v>
      </c>
      <c r="N1239" s="7">
        <v>28126</v>
      </c>
      <c r="O1239" s="6" t="b">
        <v>1</v>
      </c>
      <c r="P1239" s="6" t="b">
        <v>0</v>
      </c>
      <c r="Q1239" s="6" t="s">
        <v>24</v>
      </c>
    </row>
    <row r="1240" spans="1:17" x14ac:dyDescent="0.25">
      <c r="A1240" s="3">
        <v>2013</v>
      </c>
      <c r="B1240" s="3">
        <v>10</v>
      </c>
      <c r="C1240" s="4" t="s">
        <v>55</v>
      </c>
      <c r="D1240" s="4" t="s">
        <v>62</v>
      </c>
      <c r="E1240" s="4" t="s">
        <v>63</v>
      </c>
      <c r="F1240" s="4" t="s">
        <v>64</v>
      </c>
      <c r="G1240" s="11" t="s">
        <v>21</v>
      </c>
      <c r="H1240" s="5">
        <v>101147</v>
      </c>
      <c r="I1240" s="5">
        <v>36330.300000000003</v>
      </c>
      <c r="J1240" s="3" t="s">
        <v>22</v>
      </c>
      <c r="K1240" s="3" t="s">
        <v>23</v>
      </c>
      <c r="L1240" s="47">
        <f t="shared" si="40"/>
        <v>95681.80321920001</v>
      </c>
      <c r="M1240" s="63">
        <f t="shared" si="41"/>
        <v>7.0800488640000006E-2</v>
      </c>
      <c r="N1240" s="7">
        <v>40739</v>
      </c>
      <c r="O1240" s="6" t="b">
        <v>0</v>
      </c>
      <c r="P1240" s="6" t="b">
        <v>0</v>
      </c>
      <c r="Q1240" s="6" t="s">
        <v>65</v>
      </c>
    </row>
    <row r="1241" spans="1:17" x14ac:dyDescent="0.25">
      <c r="A1241" s="3">
        <v>2013</v>
      </c>
      <c r="B1241" s="3">
        <v>10</v>
      </c>
      <c r="C1241" s="4" t="s">
        <v>55</v>
      </c>
      <c r="D1241" s="4" t="s">
        <v>66</v>
      </c>
      <c r="E1241" s="4" t="s">
        <v>67</v>
      </c>
      <c r="F1241" s="4" t="s">
        <v>68</v>
      </c>
      <c r="G1241" s="11" t="s">
        <v>21</v>
      </c>
      <c r="H1241" s="5">
        <v>159125.33480000001</v>
      </c>
      <c r="I1241" s="5">
        <v>60577.1</v>
      </c>
      <c r="J1241" s="3" t="s">
        <v>22</v>
      </c>
      <c r="K1241" s="3" t="s">
        <v>23</v>
      </c>
      <c r="L1241" s="47">
        <f t="shared" ref="L1241:L1304" si="42">I1241*0.02784*94.6</f>
        <v>159539.72749439997</v>
      </c>
      <c r="M1241" s="63">
        <f t="shared" si="41"/>
        <v>0.11805265248000001</v>
      </c>
      <c r="N1241" s="7">
        <v>40644</v>
      </c>
      <c r="O1241" s="6" t="b">
        <v>0</v>
      </c>
      <c r="P1241" s="6" t="b">
        <v>1</v>
      </c>
      <c r="Q1241" s="6" t="s">
        <v>15</v>
      </c>
    </row>
    <row r="1242" spans="1:17" x14ac:dyDescent="0.25">
      <c r="A1242" s="3">
        <v>2013</v>
      </c>
      <c r="B1242" s="3">
        <v>10</v>
      </c>
      <c r="C1242" s="4" t="s">
        <v>55</v>
      </c>
      <c r="D1242" s="4" t="s">
        <v>66</v>
      </c>
      <c r="E1242" s="4" t="s">
        <v>67</v>
      </c>
      <c r="F1242" s="4" t="s">
        <v>72</v>
      </c>
      <c r="G1242" s="11" t="s">
        <v>21</v>
      </c>
      <c r="H1242" s="5">
        <v>188416.19399999999</v>
      </c>
      <c r="I1242" s="5">
        <v>70798.2</v>
      </c>
      <c r="J1242" s="3" t="s">
        <v>22</v>
      </c>
      <c r="K1242" s="3" t="s">
        <v>23</v>
      </c>
      <c r="L1242" s="47">
        <f t="shared" si="42"/>
        <v>186458.67060479999</v>
      </c>
      <c r="M1242" s="63">
        <f t="shared" si="41"/>
        <v>0.13797153216000002</v>
      </c>
      <c r="N1242" s="7">
        <v>40644</v>
      </c>
      <c r="O1242" s="6" t="b">
        <v>0</v>
      </c>
      <c r="P1242" s="6" t="b">
        <v>1</v>
      </c>
      <c r="Q1242" s="6" t="s">
        <v>15</v>
      </c>
    </row>
    <row r="1243" spans="1:17" x14ac:dyDescent="0.25">
      <c r="A1243" s="3">
        <v>2013</v>
      </c>
      <c r="B1243" s="3">
        <v>10</v>
      </c>
      <c r="C1243" s="4" t="s">
        <v>55</v>
      </c>
      <c r="D1243" s="4" t="s">
        <v>73</v>
      </c>
      <c r="E1243" s="4" t="s">
        <v>74</v>
      </c>
      <c r="F1243" s="4"/>
      <c r="G1243" s="11" t="s">
        <v>21</v>
      </c>
      <c r="H1243" s="5">
        <v>103613</v>
      </c>
      <c r="I1243" s="5">
        <v>33710.862556799999</v>
      </c>
      <c r="J1243" s="3" t="s">
        <v>22</v>
      </c>
      <c r="K1243" s="3" t="s">
        <v>42</v>
      </c>
      <c r="L1243" s="47">
        <f t="shared" si="42"/>
        <v>88783.085124792109</v>
      </c>
      <c r="M1243" s="63">
        <f t="shared" si="41"/>
        <v>6.569572895069184E-2</v>
      </c>
      <c r="N1243" s="7">
        <v>41136</v>
      </c>
      <c r="O1243" s="6" t="b">
        <v>0</v>
      </c>
      <c r="P1243" s="6" t="b">
        <v>0</v>
      </c>
      <c r="Q1243" s="6" t="s">
        <v>65</v>
      </c>
    </row>
    <row r="1244" spans="1:17" x14ac:dyDescent="0.25">
      <c r="A1244" s="3">
        <v>2013</v>
      </c>
      <c r="B1244" s="3">
        <v>10</v>
      </c>
      <c r="C1244" s="4" t="s">
        <v>55</v>
      </c>
      <c r="D1244" s="4" t="s">
        <v>29</v>
      </c>
      <c r="E1244" s="4" t="s">
        <v>30</v>
      </c>
      <c r="F1244" s="4" t="s">
        <v>31</v>
      </c>
      <c r="G1244" s="11" t="s">
        <v>21</v>
      </c>
      <c r="H1244" s="5">
        <v>112823</v>
      </c>
      <c r="I1244" s="5">
        <v>43950.1</v>
      </c>
      <c r="J1244" s="3" t="s">
        <v>22</v>
      </c>
      <c r="K1244" s="3" t="s">
        <v>23</v>
      </c>
      <c r="L1244" s="47">
        <f t="shared" si="42"/>
        <v>115749.79616639999</v>
      </c>
      <c r="M1244" s="63">
        <f t="shared" si="41"/>
        <v>8.5649954880000004E-2</v>
      </c>
      <c r="N1244" s="7">
        <v>35885</v>
      </c>
      <c r="O1244" s="6" t="b">
        <v>1</v>
      </c>
      <c r="P1244" s="6" t="b">
        <v>0</v>
      </c>
      <c r="Q1244" s="6" t="s">
        <v>24</v>
      </c>
    </row>
    <row r="1245" spans="1:17" x14ac:dyDescent="0.25">
      <c r="A1245" s="3">
        <v>2013</v>
      </c>
      <c r="B1245" s="3">
        <v>10</v>
      </c>
      <c r="C1245" s="4" t="s">
        <v>55</v>
      </c>
      <c r="D1245" s="4" t="s">
        <v>29</v>
      </c>
      <c r="E1245" s="4" t="s">
        <v>30</v>
      </c>
      <c r="F1245" s="4" t="s">
        <v>33</v>
      </c>
      <c r="G1245" s="11" t="s">
        <v>21</v>
      </c>
      <c r="H1245" s="5">
        <v>104222</v>
      </c>
      <c r="I1245" s="5">
        <v>42317.3</v>
      </c>
      <c r="J1245" s="3" t="s">
        <v>22</v>
      </c>
      <c r="K1245" s="3" t="s">
        <v>23</v>
      </c>
      <c r="L1245" s="47">
        <f t="shared" si="42"/>
        <v>111449.5495872</v>
      </c>
      <c r="M1245" s="63">
        <f t="shared" si="41"/>
        <v>8.2467954240000016E-2</v>
      </c>
      <c r="N1245" s="7">
        <v>35885</v>
      </c>
      <c r="O1245" s="6" t="b">
        <v>1</v>
      </c>
      <c r="P1245" s="6" t="b">
        <v>0</v>
      </c>
      <c r="Q1245" s="6" t="s">
        <v>24</v>
      </c>
    </row>
    <row r="1246" spans="1:17" x14ac:dyDescent="0.25">
      <c r="A1246" s="3">
        <v>2013</v>
      </c>
      <c r="B1246" s="3">
        <v>10</v>
      </c>
      <c r="C1246" s="4" t="s">
        <v>55</v>
      </c>
      <c r="D1246" s="4" t="s">
        <v>29</v>
      </c>
      <c r="E1246" s="4" t="s">
        <v>34</v>
      </c>
      <c r="F1246" s="4" t="s">
        <v>36</v>
      </c>
      <c r="G1246" s="11" t="s">
        <v>21</v>
      </c>
      <c r="H1246" s="5">
        <v>52039.42</v>
      </c>
      <c r="I1246" s="5">
        <v>24839.599999999999</v>
      </c>
      <c r="J1246" s="3" t="s">
        <v>22</v>
      </c>
      <c r="K1246" s="3" t="s">
        <v>23</v>
      </c>
      <c r="L1246" s="47">
        <f t="shared" si="42"/>
        <v>65419.16029439999</v>
      </c>
      <c r="M1246" s="63">
        <f t="shared" si="41"/>
        <v>4.8407412480000002E-2</v>
      </c>
      <c r="N1246" s="7">
        <v>33970</v>
      </c>
      <c r="O1246" s="6" t="b">
        <v>1</v>
      </c>
      <c r="P1246" s="6" t="b">
        <v>0</v>
      </c>
      <c r="Q1246" s="6" t="s">
        <v>24</v>
      </c>
    </row>
    <row r="1247" spans="1:17" x14ac:dyDescent="0.25">
      <c r="A1247" s="3">
        <v>2013</v>
      </c>
      <c r="B1247" s="3">
        <v>10</v>
      </c>
      <c r="C1247" s="4" t="s">
        <v>55</v>
      </c>
      <c r="D1247" s="4" t="s">
        <v>29</v>
      </c>
      <c r="E1247" s="4" t="s">
        <v>34</v>
      </c>
      <c r="F1247" s="4" t="s">
        <v>35</v>
      </c>
      <c r="G1247" s="11" t="s">
        <v>21</v>
      </c>
      <c r="H1247" s="5">
        <v>56403.976000000002</v>
      </c>
      <c r="I1247" s="5">
        <v>25716.3</v>
      </c>
      <c r="J1247" s="3" t="s">
        <v>22</v>
      </c>
      <c r="K1247" s="3" t="s">
        <v>23</v>
      </c>
      <c r="L1247" s="47">
        <f t="shared" si="42"/>
        <v>67728.09352319999</v>
      </c>
      <c r="M1247" s="63">
        <f t="shared" si="41"/>
        <v>5.0115925440000007E-2</v>
      </c>
      <c r="N1247" s="7">
        <v>33970</v>
      </c>
      <c r="O1247" s="6" t="b">
        <v>1</v>
      </c>
      <c r="P1247" s="6" t="b">
        <v>0</v>
      </c>
      <c r="Q1247" s="6" t="s">
        <v>24</v>
      </c>
    </row>
    <row r="1248" spans="1:17" x14ac:dyDescent="0.25">
      <c r="A1248" s="3">
        <v>2013</v>
      </c>
      <c r="B1248" s="3">
        <v>10</v>
      </c>
      <c r="C1248" s="4" t="s">
        <v>55</v>
      </c>
      <c r="D1248" s="4" t="s">
        <v>29</v>
      </c>
      <c r="E1248" s="4" t="s">
        <v>34</v>
      </c>
      <c r="F1248" s="4" t="s">
        <v>39</v>
      </c>
      <c r="G1248" s="11" t="s">
        <v>21</v>
      </c>
      <c r="H1248" s="5">
        <v>85189.47</v>
      </c>
      <c r="I1248" s="5">
        <v>35970.300000000003</v>
      </c>
      <c r="J1248" s="3" t="s">
        <v>22</v>
      </c>
      <c r="K1248" s="3" t="s">
        <v>23</v>
      </c>
      <c r="L1248" s="47">
        <f t="shared" si="42"/>
        <v>94733.684179200005</v>
      </c>
      <c r="M1248" s="63">
        <f t="shared" si="41"/>
        <v>7.009892064000002E-2</v>
      </c>
      <c r="N1248" s="7">
        <v>33970</v>
      </c>
      <c r="O1248" s="6" t="b">
        <v>1</v>
      </c>
      <c r="P1248" s="6" t="b">
        <v>0</v>
      </c>
      <c r="Q1248" s="6" t="s">
        <v>24</v>
      </c>
    </row>
    <row r="1249" spans="1:17" x14ac:dyDescent="0.25">
      <c r="A1249" s="3">
        <v>2013</v>
      </c>
      <c r="B1249" s="3">
        <v>10</v>
      </c>
      <c r="C1249" s="4" t="s">
        <v>55</v>
      </c>
      <c r="D1249" s="4" t="s">
        <v>29</v>
      </c>
      <c r="E1249" s="4" t="s">
        <v>34</v>
      </c>
      <c r="F1249" s="4" t="s">
        <v>37</v>
      </c>
      <c r="G1249" s="11" t="s">
        <v>21</v>
      </c>
      <c r="H1249" s="5">
        <v>85621.455000000002</v>
      </c>
      <c r="I1249" s="5">
        <v>34873.1</v>
      </c>
      <c r="J1249" s="3" t="s">
        <v>22</v>
      </c>
      <c r="K1249" s="3" t="s">
        <v>23</v>
      </c>
      <c r="L1249" s="47">
        <f t="shared" si="42"/>
        <v>91844.028038399993</v>
      </c>
      <c r="M1249" s="63">
        <f t="shared" si="41"/>
        <v>6.796069728000001E-2</v>
      </c>
      <c r="N1249" s="7">
        <v>33970</v>
      </c>
      <c r="O1249" s="6" t="b">
        <v>1</v>
      </c>
      <c r="P1249" s="6" t="b">
        <v>0</v>
      </c>
      <c r="Q1249" s="6" t="s">
        <v>24</v>
      </c>
    </row>
    <row r="1250" spans="1:17" x14ac:dyDescent="0.25">
      <c r="A1250" s="3">
        <v>2013</v>
      </c>
      <c r="B1250" s="3">
        <v>10</v>
      </c>
      <c r="C1250" s="4" t="s">
        <v>55</v>
      </c>
      <c r="D1250" s="4" t="s">
        <v>59</v>
      </c>
      <c r="E1250" s="4" t="s">
        <v>60</v>
      </c>
      <c r="F1250" s="4"/>
      <c r="G1250" s="11" t="s">
        <v>21</v>
      </c>
      <c r="H1250" s="5">
        <v>201960</v>
      </c>
      <c r="I1250" s="5">
        <v>70252.189920000004</v>
      </c>
      <c r="J1250" s="3" t="s">
        <v>22</v>
      </c>
      <c r="K1250" s="3" t="s">
        <v>42</v>
      </c>
      <c r="L1250" s="47">
        <f t="shared" si="42"/>
        <v>185020.66351346689</v>
      </c>
      <c r="M1250" s="63">
        <f t="shared" si="41"/>
        <v>0.13690746771609602</v>
      </c>
      <c r="N1250" s="7">
        <v>40220</v>
      </c>
      <c r="O1250" s="6" t="b">
        <v>1</v>
      </c>
      <c r="P1250" s="6" t="b">
        <v>0</v>
      </c>
      <c r="Q1250" s="6" t="s">
        <v>24</v>
      </c>
    </row>
    <row r="1251" spans="1:17" x14ac:dyDescent="0.25">
      <c r="A1251" s="3">
        <v>2013</v>
      </c>
      <c r="B1251" s="3">
        <v>10</v>
      </c>
      <c r="C1251" s="4" t="s">
        <v>55</v>
      </c>
      <c r="D1251" s="4" t="s">
        <v>44</v>
      </c>
      <c r="E1251" s="4" t="s">
        <v>45</v>
      </c>
      <c r="F1251" s="4"/>
      <c r="G1251" s="11" t="s">
        <v>21</v>
      </c>
      <c r="H1251" s="5">
        <v>81949</v>
      </c>
      <c r="I1251" s="5">
        <v>29272.182799999999</v>
      </c>
      <c r="J1251" s="3" t="s">
        <v>22</v>
      </c>
      <c r="K1251" s="3" t="s">
        <v>42</v>
      </c>
      <c r="L1251" s="47">
        <f t="shared" si="42"/>
        <v>77093.094041779186</v>
      </c>
      <c r="M1251" s="63">
        <f t="shared" si="41"/>
        <v>5.7045629840639996E-2</v>
      </c>
      <c r="N1251" s="7">
        <v>25569</v>
      </c>
      <c r="O1251" s="6" t="b">
        <v>1</v>
      </c>
      <c r="P1251" s="6" t="b">
        <v>0</v>
      </c>
      <c r="Q1251" s="6" t="s">
        <v>24</v>
      </c>
    </row>
    <row r="1252" spans="1:17" x14ac:dyDescent="0.25">
      <c r="A1252" s="3">
        <v>2013</v>
      </c>
      <c r="B1252" s="3">
        <v>10</v>
      </c>
      <c r="C1252" s="4" t="s">
        <v>55</v>
      </c>
      <c r="D1252" s="4" t="s">
        <v>44</v>
      </c>
      <c r="E1252" s="4" t="s">
        <v>75</v>
      </c>
      <c r="F1252" s="4"/>
      <c r="G1252" s="11" t="s">
        <v>21</v>
      </c>
      <c r="H1252" s="5">
        <v>255324</v>
      </c>
      <c r="I1252" s="5">
        <v>82336.883520000003</v>
      </c>
      <c r="J1252" s="3" t="s">
        <v>22</v>
      </c>
      <c r="K1252" s="3" t="s">
        <v>42</v>
      </c>
      <c r="L1252" s="47">
        <f t="shared" si="42"/>
        <v>216847.68599881727</v>
      </c>
      <c r="M1252" s="63">
        <f t="shared" si="41"/>
        <v>0.16045811860377601</v>
      </c>
      <c r="N1252" s="7">
        <v>41210</v>
      </c>
      <c r="O1252" s="6" t="b">
        <v>0</v>
      </c>
      <c r="P1252" s="6" t="b">
        <v>0</v>
      </c>
      <c r="Q1252" s="6" t="s">
        <v>65</v>
      </c>
    </row>
    <row r="1253" spans="1:17" x14ac:dyDescent="0.25">
      <c r="A1253" s="3">
        <v>2013</v>
      </c>
      <c r="B1253" s="3">
        <v>10</v>
      </c>
      <c r="C1253" s="4" t="s">
        <v>55</v>
      </c>
      <c r="D1253" s="4" t="s">
        <v>46</v>
      </c>
      <c r="E1253" s="4" t="s">
        <v>47</v>
      </c>
      <c r="F1253" s="4"/>
      <c r="G1253" s="11" t="s">
        <v>21</v>
      </c>
      <c r="H1253" s="5">
        <v>85714</v>
      </c>
      <c r="I1253" s="5">
        <v>29005.617599999994</v>
      </c>
      <c r="J1253" s="3" t="s">
        <v>22</v>
      </c>
      <c r="K1253" s="3" t="s">
        <v>42</v>
      </c>
      <c r="L1253" s="47">
        <f t="shared" si="42"/>
        <v>76391.050870886378</v>
      </c>
      <c r="M1253" s="63">
        <f t="shared" si="41"/>
        <v>5.6526147578879991E-2</v>
      </c>
      <c r="N1253" s="7">
        <v>34700</v>
      </c>
      <c r="O1253" s="6" t="b">
        <v>1</v>
      </c>
      <c r="P1253" s="6" t="b">
        <v>0</v>
      </c>
      <c r="Q1253" s="6" t="s">
        <v>24</v>
      </c>
    </row>
    <row r="1254" spans="1:17" x14ac:dyDescent="0.25">
      <c r="A1254" s="3">
        <v>2013</v>
      </c>
      <c r="B1254" s="3">
        <v>10</v>
      </c>
      <c r="C1254" s="4" t="s">
        <v>55</v>
      </c>
      <c r="D1254" s="4" t="s">
        <v>46</v>
      </c>
      <c r="E1254" s="4" t="s">
        <v>48</v>
      </c>
      <c r="F1254" s="4"/>
      <c r="G1254" s="11" t="s">
        <v>21</v>
      </c>
      <c r="H1254" s="5">
        <v>54709</v>
      </c>
      <c r="I1254" s="5">
        <v>18513.525599999997</v>
      </c>
      <c r="J1254" s="3" t="s">
        <v>22</v>
      </c>
      <c r="K1254" s="3" t="s">
        <v>42</v>
      </c>
      <c r="L1254" s="47">
        <f t="shared" si="42"/>
        <v>48758.405885798391</v>
      </c>
      <c r="M1254" s="63">
        <f t="shared" si="41"/>
        <v>3.6079158689280001E-2</v>
      </c>
      <c r="N1254" s="7">
        <v>35065</v>
      </c>
      <c r="O1254" s="6" t="b">
        <v>1</v>
      </c>
      <c r="P1254" s="6" t="b">
        <v>0</v>
      </c>
      <c r="Q1254" s="6" t="s">
        <v>24</v>
      </c>
    </row>
    <row r="1255" spans="1:17" x14ac:dyDescent="0.25">
      <c r="A1255" s="3">
        <v>2013</v>
      </c>
      <c r="B1255" s="3">
        <v>10</v>
      </c>
      <c r="C1255" s="4" t="s">
        <v>55</v>
      </c>
      <c r="D1255" s="4" t="s">
        <v>46</v>
      </c>
      <c r="E1255" s="4" t="s">
        <v>58</v>
      </c>
      <c r="F1255" s="4"/>
      <c r="G1255" s="11" t="s">
        <v>21</v>
      </c>
      <c r="H1255" s="5">
        <v>114622</v>
      </c>
      <c r="I1255" s="5">
        <v>36186.165399999998</v>
      </c>
      <c r="J1255" s="3" t="s">
        <v>22</v>
      </c>
      <c r="K1255" s="3" t="s">
        <v>42</v>
      </c>
      <c r="L1255" s="47">
        <f t="shared" si="42"/>
        <v>95302.201112025592</v>
      </c>
      <c r="M1255" s="63">
        <f t="shared" si="41"/>
        <v>7.0519599131520005E-2</v>
      </c>
      <c r="N1255" s="7">
        <v>39814</v>
      </c>
      <c r="O1255" s="6" t="b">
        <v>1</v>
      </c>
      <c r="P1255" s="6" t="b">
        <v>0</v>
      </c>
      <c r="Q1255" s="6" t="s">
        <v>24</v>
      </c>
    </row>
    <row r="1256" spans="1:17" x14ac:dyDescent="0.25">
      <c r="A1256" s="3">
        <v>2013</v>
      </c>
      <c r="B1256" s="3">
        <v>10</v>
      </c>
      <c r="C1256" s="4" t="s">
        <v>55</v>
      </c>
      <c r="D1256" s="4" t="s">
        <v>46</v>
      </c>
      <c r="E1256" s="4" t="s">
        <v>61</v>
      </c>
      <c r="F1256" s="4"/>
      <c r="G1256" s="11" t="s">
        <v>21</v>
      </c>
      <c r="H1256" s="5">
        <v>112507.4</v>
      </c>
      <c r="I1256" s="5">
        <v>36030.494849999995</v>
      </c>
      <c r="J1256" s="3" t="s">
        <v>22</v>
      </c>
      <c r="K1256" s="3" t="s">
        <v>42</v>
      </c>
      <c r="L1256" s="47">
        <f t="shared" si="42"/>
        <v>94892.217188630384</v>
      </c>
      <c r="M1256" s="63">
        <f t="shared" si="41"/>
        <v>7.0216228363680008E-2</v>
      </c>
      <c r="N1256" s="7">
        <v>40179</v>
      </c>
      <c r="O1256" s="6" t="b">
        <v>1</v>
      </c>
      <c r="P1256" s="6" t="b">
        <v>0</v>
      </c>
      <c r="Q1256" s="6" t="s">
        <v>24</v>
      </c>
    </row>
    <row r="1257" spans="1:17" x14ac:dyDescent="0.25">
      <c r="A1257" s="3">
        <v>2013</v>
      </c>
      <c r="B1257" s="3">
        <v>10</v>
      </c>
      <c r="C1257" s="4" t="s">
        <v>55</v>
      </c>
      <c r="D1257" s="4" t="s">
        <v>69</v>
      </c>
      <c r="E1257" s="4" t="s">
        <v>70</v>
      </c>
      <c r="F1257" s="4" t="s">
        <v>71</v>
      </c>
      <c r="G1257" s="11" t="s">
        <v>21</v>
      </c>
      <c r="H1257" s="5">
        <v>113791</v>
      </c>
      <c r="I1257" s="5">
        <v>39854.199999999997</v>
      </c>
      <c r="J1257" s="3" t="s">
        <v>22</v>
      </c>
      <c r="K1257" s="3" t="s">
        <v>23</v>
      </c>
      <c r="L1257" s="47">
        <f t="shared" si="42"/>
        <v>104962.57178879998</v>
      </c>
      <c r="M1257" s="63">
        <f t="shared" si="41"/>
        <v>7.7667864959999999E-2</v>
      </c>
      <c r="N1257" s="7">
        <v>40760</v>
      </c>
      <c r="O1257" s="6" t="b">
        <v>0</v>
      </c>
      <c r="P1257" s="6" t="b">
        <v>0</v>
      </c>
      <c r="Q1257" s="6" t="s">
        <v>65</v>
      </c>
    </row>
    <row r="1258" spans="1:17" x14ac:dyDescent="0.25">
      <c r="A1258" s="3">
        <v>2013</v>
      </c>
      <c r="B1258" s="3">
        <v>11</v>
      </c>
      <c r="C1258" s="4" t="s">
        <v>56</v>
      </c>
      <c r="D1258" s="4" t="s">
        <v>18</v>
      </c>
      <c r="E1258" s="4" t="s">
        <v>76</v>
      </c>
      <c r="F1258" s="4"/>
      <c r="G1258" s="11" t="s">
        <v>21</v>
      </c>
      <c r="H1258" s="5">
        <v>193464</v>
      </c>
      <c r="I1258" s="5">
        <v>69105.340800000005</v>
      </c>
      <c r="J1258" s="3" t="s">
        <v>22</v>
      </c>
      <c r="K1258" s="3" t="s">
        <v>42</v>
      </c>
      <c r="L1258" s="47">
        <f t="shared" si="42"/>
        <v>182000.24827269121</v>
      </c>
      <c r="M1258" s="63">
        <f t="shared" si="41"/>
        <v>0.13467248815104002</v>
      </c>
      <c r="N1258" s="7">
        <v>41348</v>
      </c>
      <c r="O1258" s="6" t="b">
        <v>0</v>
      </c>
      <c r="P1258" s="6" t="b">
        <v>0</v>
      </c>
      <c r="Q1258" s="6" t="s">
        <v>65</v>
      </c>
    </row>
    <row r="1259" spans="1:17" x14ac:dyDescent="0.25">
      <c r="A1259" s="3">
        <v>2013</v>
      </c>
      <c r="B1259" s="3">
        <v>11</v>
      </c>
      <c r="C1259" s="4" t="s">
        <v>56</v>
      </c>
      <c r="D1259" s="4" t="s">
        <v>18</v>
      </c>
      <c r="E1259" s="4" t="s">
        <v>19</v>
      </c>
      <c r="F1259" s="4" t="s">
        <v>25</v>
      </c>
      <c r="G1259" s="11" t="s">
        <v>21</v>
      </c>
      <c r="H1259" s="5">
        <v>17318.2929</v>
      </c>
      <c r="I1259" s="5">
        <v>6509.1</v>
      </c>
      <c r="J1259" s="3" t="s">
        <v>22</v>
      </c>
      <c r="K1259" s="3" t="s">
        <v>23</v>
      </c>
      <c r="L1259" s="47">
        <f t="shared" si="42"/>
        <v>17142.782342399998</v>
      </c>
      <c r="M1259" s="63">
        <f t="shared" si="41"/>
        <v>1.2684934080000002E-2</v>
      </c>
      <c r="N1259" s="7">
        <v>35527</v>
      </c>
      <c r="O1259" s="6" t="b">
        <v>1</v>
      </c>
      <c r="P1259" s="6" t="b">
        <v>0</v>
      </c>
      <c r="Q1259" s="6" t="s">
        <v>24</v>
      </c>
    </row>
    <row r="1260" spans="1:17" x14ac:dyDescent="0.25">
      <c r="A1260" s="3">
        <v>2013</v>
      </c>
      <c r="B1260" s="3">
        <v>11</v>
      </c>
      <c r="C1260" s="4" t="s">
        <v>56</v>
      </c>
      <c r="D1260" s="4" t="s">
        <v>18</v>
      </c>
      <c r="E1260" s="4" t="s">
        <v>19</v>
      </c>
      <c r="F1260" s="4" t="s">
        <v>20</v>
      </c>
      <c r="G1260" s="11" t="s">
        <v>21</v>
      </c>
      <c r="H1260" s="5">
        <v>97537.240900000004</v>
      </c>
      <c r="I1260" s="5">
        <v>36208.800000000003</v>
      </c>
      <c r="J1260" s="3" t="s">
        <v>22</v>
      </c>
      <c r="K1260" s="3" t="s">
        <v>23</v>
      </c>
      <c r="L1260" s="47">
        <f t="shared" si="42"/>
        <v>95361.813043200003</v>
      </c>
      <c r="M1260" s="63">
        <f t="shared" si="41"/>
        <v>7.0563709440000011E-2</v>
      </c>
      <c r="N1260" s="7">
        <v>35527</v>
      </c>
      <c r="O1260" s="6" t="b">
        <v>1</v>
      </c>
      <c r="P1260" s="6" t="b">
        <v>0</v>
      </c>
      <c r="Q1260" s="6" t="s">
        <v>24</v>
      </c>
    </row>
    <row r="1261" spans="1:17" x14ac:dyDescent="0.25">
      <c r="A1261" s="3">
        <v>2013</v>
      </c>
      <c r="B1261" s="3">
        <v>11</v>
      </c>
      <c r="C1261" s="4" t="s">
        <v>56</v>
      </c>
      <c r="D1261" s="4" t="s">
        <v>18</v>
      </c>
      <c r="E1261" s="4" t="s">
        <v>43</v>
      </c>
      <c r="F1261" s="4"/>
      <c r="G1261" s="11" t="s">
        <v>21</v>
      </c>
      <c r="H1261" s="5">
        <v>92235</v>
      </c>
      <c r="I1261" s="5">
        <v>34713.195659999998</v>
      </c>
      <c r="J1261" s="3" t="s">
        <v>22</v>
      </c>
      <c r="K1261" s="3" t="s">
        <v>42</v>
      </c>
      <c r="L1261" s="47">
        <f t="shared" si="42"/>
        <v>91422.893734698227</v>
      </c>
      <c r="M1261" s="63">
        <f t="shared" si="41"/>
        <v>6.7649075702208003E-2</v>
      </c>
      <c r="N1261" s="7">
        <v>28126</v>
      </c>
      <c r="O1261" s="6" t="b">
        <v>1</v>
      </c>
      <c r="P1261" s="6" t="b">
        <v>0</v>
      </c>
      <c r="Q1261" s="6" t="s">
        <v>24</v>
      </c>
    </row>
    <row r="1262" spans="1:17" x14ac:dyDescent="0.25">
      <c r="A1262" s="3">
        <v>2013</v>
      </c>
      <c r="B1262" s="3">
        <v>11</v>
      </c>
      <c r="C1262" s="4" t="s">
        <v>56</v>
      </c>
      <c r="D1262" s="4" t="s">
        <v>62</v>
      </c>
      <c r="E1262" s="4" t="s">
        <v>63</v>
      </c>
      <c r="F1262" s="4" t="s">
        <v>64</v>
      </c>
      <c r="G1262" s="11" t="s">
        <v>21</v>
      </c>
      <c r="H1262" s="5">
        <v>84874</v>
      </c>
      <c r="I1262" s="5">
        <v>30509</v>
      </c>
      <c r="J1262" s="3" t="s">
        <v>22</v>
      </c>
      <c r="K1262" s="3" t="s">
        <v>23</v>
      </c>
      <c r="L1262" s="47">
        <f t="shared" si="42"/>
        <v>80350.454975999994</v>
      </c>
      <c r="M1262" s="63">
        <f t="shared" si="41"/>
        <v>5.9455939200000002E-2</v>
      </c>
      <c r="N1262" s="7">
        <v>40739</v>
      </c>
      <c r="O1262" s="6" t="b">
        <v>0</v>
      </c>
      <c r="P1262" s="6" t="b">
        <v>0</v>
      </c>
      <c r="Q1262" s="6" t="s">
        <v>65</v>
      </c>
    </row>
    <row r="1263" spans="1:17" x14ac:dyDescent="0.25">
      <c r="A1263" s="3">
        <v>2013</v>
      </c>
      <c r="B1263" s="3">
        <v>11</v>
      </c>
      <c r="C1263" s="4" t="s">
        <v>56</v>
      </c>
      <c r="D1263" s="4" t="s">
        <v>66</v>
      </c>
      <c r="E1263" s="4" t="s">
        <v>67</v>
      </c>
      <c r="F1263" s="4" t="s">
        <v>68</v>
      </c>
      <c r="G1263" s="11" t="s">
        <v>21</v>
      </c>
      <c r="H1263" s="5">
        <v>165414.89420000001</v>
      </c>
      <c r="I1263" s="5">
        <v>62600.1</v>
      </c>
      <c r="J1263" s="3" t="s">
        <v>22</v>
      </c>
      <c r="K1263" s="3" t="s">
        <v>23</v>
      </c>
      <c r="L1263" s="47">
        <f t="shared" si="42"/>
        <v>164867.62976639997</v>
      </c>
      <c r="M1263" s="63">
        <f t="shared" si="41"/>
        <v>0.12199507488</v>
      </c>
      <c r="N1263" s="7">
        <v>40644</v>
      </c>
      <c r="O1263" s="6" t="b">
        <v>0</v>
      </c>
      <c r="P1263" s="6" t="b">
        <v>1</v>
      </c>
      <c r="Q1263" s="6" t="s">
        <v>15</v>
      </c>
    </row>
    <row r="1264" spans="1:17" x14ac:dyDescent="0.25">
      <c r="A1264" s="3">
        <v>2013</v>
      </c>
      <c r="B1264" s="3">
        <v>11</v>
      </c>
      <c r="C1264" s="4" t="s">
        <v>56</v>
      </c>
      <c r="D1264" s="4" t="s">
        <v>66</v>
      </c>
      <c r="E1264" s="4" t="s">
        <v>67</v>
      </c>
      <c r="F1264" s="4" t="s">
        <v>72</v>
      </c>
      <c r="G1264" s="11" t="s">
        <v>21</v>
      </c>
      <c r="H1264" s="5">
        <v>187045.90210000001</v>
      </c>
      <c r="I1264" s="5">
        <v>70298</v>
      </c>
      <c r="J1264" s="3" t="s">
        <v>22</v>
      </c>
      <c r="K1264" s="3" t="s">
        <v>23</v>
      </c>
      <c r="L1264" s="47">
        <f t="shared" si="42"/>
        <v>185141.31187199999</v>
      </c>
      <c r="M1264" s="63">
        <f t="shared" si="41"/>
        <v>0.13699674240000001</v>
      </c>
      <c r="N1264" s="7">
        <v>40644</v>
      </c>
      <c r="O1264" s="6" t="b">
        <v>0</v>
      </c>
      <c r="P1264" s="6" t="b">
        <v>1</v>
      </c>
      <c r="Q1264" s="6" t="s">
        <v>15</v>
      </c>
    </row>
    <row r="1265" spans="1:17" x14ac:dyDescent="0.25">
      <c r="A1265" s="3">
        <v>2013</v>
      </c>
      <c r="B1265" s="3">
        <v>11</v>
      </c>
      <c r="C1265" s="4" t="s">
        <v>56</v>
      </c>
      <c r="D1265" s="4" t="s">
        <v>26</v>
      </c>
      <c r="E1265" s="4" t="s">
        <v>27</v>
      </c>
      <c r="F1265" s="4" t="s">
        <v>28</v>
      </c>
      <c r="G1265" s="11" t="s">
        <v>21</v>
      </c>
      <c r="H1265" s="5">
        <v>54081.656000000003</v>
      </c>
      <c r="I1265" s="5">
        <v>22769.599999999999</v>
      </c>
      <c r="J1265" s="3" t="s">
        <v>22</v>
      </c>
      <c r="K1265" s="3" t="s">
        <v>23</v>
      </c>
      <c r="L1265" s="47">
        <f t="shared" si="42"/>
        <v>59967.475814399993</v>
      </c>
      <c r="M1265" s="63">
        <f t="shared" si="41"/>
        <v>4.4373396480000001E-2</v>
      </c>
      <c r="N1265" s="7">
        <v>34700</v>
      </c>
      <c r="O1265" s="6" t="b">
        <v>1</v>
      </c>
      <c r="P1265" s="6" t="b">
        <v>0</v>
      </c>
      <c r="Q1265" s="6" t="s">
        <v>24</v>
      </c>
    </row>
    <row r="1266" spans="1:17" x14ac:dyDescent="0.25">
      <c r="A1266" s="3">
        <v>2013</v>
      </c>
      <c r="B1266" s="3">
        <v>11</v>
      </c>
      <c r="C1266" s="4" t="s">
        <v>56</v>
      </c>
      <c r="D1266" s="4" t="s">
        <v>73</v>
      </c>
      <c r="E1266" s="4" t="s">
        <v>74</v>
      </c>
      <c r="F1266" s="4"/>
      <c r="G1266" s="11" t="s">
        <v>21</v>
      </c>
      <c r="H1266" s="5">
        <v>223128</v>
      </c>
      <c r="I1266" s="5">
        <v>72595.498060800004</v>
      </c>
      <c r="J1266" s="3" t="s">
        <v>22</v>
      </c>
      <c r="K1266" s="3" t="s">
        <v>42</v>
      </c>
      <c r="L1266" s="47">
        <f t="shared" si="42"/>
        <v>191192.14980479877</v>
      </c>
      <c r="M1266" s="63">
        <f t="shared" si="41"/>
        <v>0.14147410662088705</v>
      </c>
      <c r="N1266" s="7">
        <v>41136</v>
      </c>
      <c r="O1266" s="6" t="b">
        <v>0</v>
      </c>
      <c r="P1266" s="6" t="b">
        <v>0</v>
      </c>
      <c r="Q1266" s="6" t="s">
        <v>65</v>
      </c>
    </row>
    <row r="1267" spans="1:17" x14ac:dyDescent="0.25">
      <c r="A1267" s="3">
        <v>2013</v>
      </c>
      <c r="B1267" s="3">
        <v>11</v>
      </c>
      <c r="C1267" s="4" t="s">
        <v>56</v>
      </c>
      <c r="D1267" s="4" t="s">
        <v>29</v>
      </c>
      <c r="E1267" s="4" t="s">
        <v>30</v>
      </c>
      <c r="F1267" s="4" t="s">
        <v>33</v>
      </c>
      <c r="G1267" s="11" t="s">
        <v>21</v>
      </c>
      <c r="H1267" s="5">
        <v>83674</v>
      </c>
      <c r="I1267" s="5">
        <v>33934.5</v>
      </c>
      <c r="J1267" s="3" t="s">
        <v>22</v>
      </c>
      <c r="K1267" s="3" t="s">
        <v>23</v>
      </c>
      <c r="L1267" s="47">
        <f t="shared" si="42"/>
        <v>89372.071007999999</v>
      </c>
      <c r="M1267" s="63">
        <f t="shared" si="41"/>
        <v>6.6131553600000004E-2</v>
      </c>
      <c r="N1267" s="7">
        <v>35885</v>
      </c>
      <c r="O1267" s="6" t="b">
        <v>1</v>
      </c>
      <c r="P1267" s="6" t="b">
        <v>0</v>
      </c>
      <c r="Q1267" s="6" t="s">
        <v>24</v>
      </c>
    </row>
    <row r="1268" spans="1:17" x14ac:dyDescent="0.25">
      <c r="A1268" s="3">
        <v>2013</v>
      </c>
      <c r="B1268" s="3">
        <v>11</v>
      </c>
      <c r="C1268" s="4" t="s">
        <v>56</v>
      </c>
      <c r="D1268" s="4" t="s">
        <v>29</v>
      </c>
      <c r="E1268" s="4" t="s">
        <v>30</v>
      </c>
      <c r="F1268" s="4" t="s">
        <v>31</v>
      </c>
      <c r="G1268" s="11" t="s">
        <v>21</v>
      </c>
      <c r="H1268" s="5">
        <v>29089</v>
      </c>
      <c r="I1268" s="5">
        <v>11325.1</v>
      </c>
      <c r="J1268" s="3" t="s">
        <v>22</v>
      </c>
      <c r="K1268" s="3" t="s">
        <v>23</v>
      </c>
      <c r="L1268" s="47">
        <f t="shared" si="42"/>
        <v>29826.508166400003</v>
      </c>
      <c r="M1268" s="63">
        <f t="shared" si="41"/>
        <v>2.2070354880000004E-2</v>
      </c>
      <c r="N1268" s="7">
        <v>35885</v>
      </c>
      <c r="O1268" s="6" t="b">
        <v>1</v>
      </c>
      <c r="P1268" s="6" t="b">
        <v>0</v>
      </c>
      <c r="Q1268" s="6" t="s">
        <v>24</v>
      </c>
    </row>
    <row r="1269" spans="1:17" x14ac:dyDescent="0.25">
      <c r="A1269" s="3">
        <v>2013</v>
      </c>
      <c r="B1269" s="3">
        <v>11</v>
      </c>
      <c r="C1269" s="4" t="s">
        <v>56</v>
      </c>
      <c r="D1269" s="4" t="s">
        <v>29</v>
      </c>
      <c r="E1269" s="4" t="s">
        <v>34</v>
      </c>
      <c r="F1269" s="4" t="s">
        <v>35</v>
      </c>
      <c r="G1269" s="11" t="s">
        <v>21</v>
      </c>
      <c r="H1269" s="5">
        <v>49875.91</v>
      </c>
      <c r="I1269" s="5">
        <v>22722.400000000001</v>
      </c>
      <c r="J1269" s="3" t="s">
        <v>22</v>
      </c>
      <c r="K1269" s="3" t="s">
        <v>23</v>
      </c>
      <c r="L1269" s="47">
        <f t="shared" si="42"/>
        <v>59843.166873599999</v>
      </c>
      <c r="M1269" s="63">
        <f t="shared" si="41"/>
        <v>4.4281413120000009E-2</v>
      </c>
      <c r="N1269" s="7">
        <v>33970</v>
      </c>
      <c r="O1269" s="6" t="b">
        <v>1</v>
      </c>
      <c r="P1269" s="6" t="b">
        <v>0</v>
      </c>
      <c r="Q1269" s="6" t="s">
        <v>24</v>
      </c>
    </row>
    <row r="1270" spans="1:17" x14ac:dyDescent="0.25">
      <c r="A1270" s="3">
        <v>2013</v>
      </c>
      <c r="B1270" s="3">
        <v>11</v>
      </c>
      <c r="C1270" s="4" t="s">
        <v>56</v>
      </c>
      <c r="D1270" s="4" t="s">
        <v>29</v>
      </c>
      <c r="E1270" s="4" t="s">
        <v>34</v>
      </c>
      <c r="F1270" s="4" t="s">
        <v>39</v>
      </c>
      <c r="G1270" s="11" t="s">
        <v>21</v>
      </c>
      <c r="H1270" s="5">
        <v>79180.898000000001</v>
      </c>
      <c r="I1270" s="5">
        <v>33553.4</v>
      </c>
      <c r="J1270" s="3" t="s">
        <v>22</v>
      </c>
      <c r="K1270" s="3" t="s">
        <v>23</v>
      </c>
      <c r="L1270" s="47">
        <f t="shared" si="42"/>
        <v>88368.381657599995</v>
      </c>
      <c r="M1270" s="63">
        <f t="shared" si="41"/>
        <v>6.5388865920000011E-2</v>
      </c>
      <c r="N1270" s="7">
        <v>33970</v>
      </c>
      <c r="O1270" s="6" t="b">
        <v>1</v>
      </c>
      <c r="P1270" s="6" t="b">
        <v>0</v>
      </c>
      <c r="Q1270" s="6" t="s">
        <v>24</v>
      </c>
    </row>
    <row r="1271" spans="1:17" x14ac:dyDescent="0.25">
      <c r="A1271" s="3">
        <v>2013</v>
      </c>
      <c r="B1271" s="3">
        <v>11</v>
      </c>
      <c r="C1271" s="4" t="s">
        <v>56</v>
      </c>
      <c r="D1271" s="4" t="s">
        <v>29</v>
      </c>
      <c r="E1271" s="4" t="s">
        <v>34</v>
      </c>
      <c r="F1271" s="4" t="s">
        <v>37</v>
      </c>
      <c r="G1271" s="11" t="s">
        <v>21</v>
      </c>
      <c r="H1271" s="5">
        <v>82664.260999999999</v>
      </c>
      <c r="I1271" s="5">
        <v>33709.9</v>
      </c>
      <c r="J1271" s="3" t="s">
        <v>22</v>
      </c>
      <c r="K1271" s="3" t="s">
        <v>23</v>
      </c>
      <c r="L1271" s="47">
        <f t="shared" si="42"/>
        <v>88780.55007360001</v>
      </c>
      <c r="M1271" s="63">
        <f t="shared" si="41"/>
        <v>6.569385312000002E-2</v>
      </c>
      <c r="N1271" s="7">
        <v>33970</v>
      </c>
      <c r="O1271" s="6" t="b">
        <v>1</v>
      </c>
      <c r="P1271" s="6" t="b">
        <v>0</v>
      </c>
      <c r="Q1271" s="6" t="s">
        <v>24</v>
      </c>
    </row>
    <row r="1272" spans="1:17" x14ac:dyDescent="0.25">
      <c r="A1272" s="3">
        <v>2013</v>
      </c>
      <c r="B1272" s="3">
        <v>11</v>
      </c>
      <c r="C1272" s="4" t="s">
        <v>56</v>
      </c>
      <c r="D1272" s="4" t="s">
        <v>29</v>
      </c>
      <c r="E1272" s="4" t="s">
        <v>34</v>
      </c>
      <c r="F1272" s="4" t="s">
        <v>36</v>
      </c>
      <c r="G1272" s="11" t="s">
        <v>21</v>
      </c>
      <c r="H1272" s="5">
        <v>47851.273000000001</v>
      </c>
      <c r="I1272" s="5">
        <v>22843</v>
      </c>
      <c r="J1272" s="3" t="s">
        <v>22</v>
      </c>
      <c r="K1272" s="3" t="s">
        <v>23</v>
      </c>
      <c r="L1272" s="47">
        <f t="shared" si="42"/>
        <v>60160.786751999993</v>
      </c>
      <c r="M1272" s="63">
        <f t="shared" si="41"/>
        <v>4.4516438400000004E-2</v>
      </c>
      <c r="N1272" s="7">
        <v>33970</v>
      </c>
      <c r="O1272" s="6" t="b">
        <v>1</v>
      </c>
      <c r="P1272" s="6" t="b">
        <v>0</v>
      </c>
      <c r="Q1272" s="6" t="s">
        <v>24</v>
      </c>
    </row>
    <row r="1273" spans="1:17" x14ac:dyDescent="0.25">
      <c r="A1273" s="3">
        <v>2013</v>
      </c>
      <c r="B1273" s="3">
        <v>11</v>
      </c>
      <c r="C1273" s="4" t="s">
        <v>56</v>
      </c>
      <c r="D1273" s="4" t="s">
        <v>59</v>
      </c>
      <c r="E1273" s="4" t="s">
        <v>60</v>
      </c>
      <c r="F1273" s="4"/>
      <c r="G1273" s="11" t="s">
        <v>21</v>
      </c>
      <c r="H1273" s="5">
        <v>196953</v>
      </c>
      <c r="I1273" s="5">
        <v>68510.494955999995</v>
      </c>
      <c r="J1273" s="3" t="s">
        <v>22</v>
      </c>
      <c r="K1273" s="3" t="s">
        <v>42</v>
      </c>
      <c r="L1273" s="47">
        <f t="shared" si="42"/>
        <v>180433.62418779876</v>
      </c>
      <c r="M1273" s="63">
        <f t="shared" si="41"/>
        <v>0.13351325257025282</v>
      </c>
      <c r="N1273" s="7">
        <v>40220</v>
      </c>
      <c r="O1273" s="6" t="b">
        <v>1</v>
      </c>
      <c r="P1273" s="6" t="b">
        <v>0</v>
      </c>
      <c r="Q1273" s="6" t="s">
        <v>24</v>
      </c>
    </row>
    <row r="1274" spans="1:17" x14ac:dyDescent="0.25">
      <c r="A1274" s="3">
        <v>2013</v>
      </c>
      <c r="B1274" s="3">
        <v>11</v>
      </c>
      <c r="C1274" s="4" t="s">
        <v>56</v>
      </c>
      <c r="D1274" s="4" t="s">
        <v>44</v>
      </c>
      <c r="E1274" s="4" t="s">
        <v>75</v>
      </c>
      <c r="F1274" s="4"/>
      <c r="G1274" s="11" t="s">
        <v>21</v>
      </c>
      <c r="H1274" s="5">
        <v>132248</v>
      </c>
      <c r="I1274" s="5">
        <v>42647.335039999998</v>
      </c>
      <c r="J1274" s="3" t="s">
        <v>22</v>
      </c>
      <c r="K1274" s="3" t="s">
        <v>42</v>
      </c>
      <c r="L1274" s="47">
        <f t="shared" si="42"/>
        <v>112318.75099078655</v>
      </c>
      <c r="M1274" s="63">
        <f t="shared" si="41"/>
        <v>8.3111126525951998E-2</v>
      </c>
      <c r="N1274" s="7">
        <v>41210</v>
      </c>
      <c r="O1274" s="6" t="b">
        <v>0</v>
      </c>
      <c r="P1274" s="6" t="b">
        <v>0</v>
      </c>
      <c r="Q1274" s="6" t="s">
        <v>65</v>
      </c>
    </row>
    <row r="1275" spans="1:17" x14ac:dyDescent="0.25">
      <c r="A1275" s="3">
        <v>2013</v>
      </c>
      <c r="B1275" s="3">
        <v>11</v>
      </c>
      <c r="C1275" s="4" t="s">
        <v>56</v>
      </c>
      <c r="D1275" s="4" t="s">
        <v>46</v>
      </c>
      <c r="E1275" s="4" t="s">
        <v>47</v>
      </c>
      <c r="F1275" s="4"/>
      <c r="G1275" s="11" t="s">
        <v>21</v>
      </c>
      <c r="H1275" s="5">
        <v>106518</v>
      </c>
      <c r="I1275" s="5">
        <v>36045.691199999994</v>
      </c>
      <c r="J1275" s="3" t="s">
        <v>22</v>
      </c>
      <c r="K1275" s="3" t="s">
        <v>42</v>
      </c>
      <c r="L1275" s="47">
        <f t="shared" si="42"/>
        <v>94932.239268556776</v>
      </c>
      <c r="M1275" s="63">
        <f t="shared" si="41"/>
        <v>7.024584301056E-2</v>
      </c>
      <c r="N1275" s="7">
        <v>34700</v>
      </c>
      <c r="O1275" s="6" t="b">
        <v>1</v>
      </c>
      <c r="P1275" s="6" t="b">
        <v>0</v>
      </c>
      <c r="Q1275" s="6" t="s">
        <v>24</v>
      </c>
    </row>
    <row r="1276" spans="1:17" x14ac:dyDescent="0.25">
      <c r="A1276" s="3">
        <v>2013</v>
      </c>
      <c r="B1276" s="3">
        <v>11</v>
      </c>
      <c r="C1276" s="4" t="s">
        <v>56</v>
      </c>
      <c r="D1276" s="4" t="s">
        <v>46</v>
      </c>
      <c r="E1276" s="4" t="s">
        <v>48</v>
      </c>
      <c r="F1276" s="4"/>
      <c r="G1276" s="11" t="s">
        <v>21</v>
      </c>
      <c r="H1276" s="5">
        <v>106120.6</v>
      </c>
      <c r="I1276" s="5">
        <v>35911.211039999995</v>
      </c>
      <c r="J1276" s="3" t="s">
        <v>22</v>
      </c>
      <c r="K1276" s="3" t="s">
        <v>42</v>
      </c>
      <c r="L1276" s="47">
        <f t="shared" si="42"/>
        <v>94578.063712450545</v>
      </c>
      <c r="M1276" s="63">
        <f t="shared" si="41"/>
        <v>6.9983768074752012E-2</v>
      </c>
      <c r="N1276" s="7">
        <v>35065</v>
      </c>
      <c r="O1276" s="6" t="b">
        <v>1</v>
      </c>
      <c r="P1276" s="6" t="b">
        <v>0</v>
      </c>
      <c r="Q1276" s="6" t="s">
        <v>24</v>
      </c>
    </row>
    <row r="1277" spans="1:17" x14ac:dyDescent="0.25">
      <c r="A1277" s="3">
        <v>2013</v>
      </c>
      <c r="B1277" s="3">
        <v>11</v>
      </c>
      <c r="C1277" s="4" t="s">
        <v>56</v>
      </c>
      <c r="D1277" s="4" t="s">
        <v>46</v>
      </c>
      <c r="E1277" s="4" t="s">
        <v>58</v>
      </c>
      <c r="F1277" s="4"/>
      <c r="G1277" s="11" t="s">
        <v>21</v>
      </c>
      <c r="H1277" s="5">
        <v>82687</v>
      </c>
      <c r="I1277" s="5">
        <v>26104.285899999999</v>
      </c>
      <c r="J1277" s="3" t="s">
        <v>22</v>
      </c>
      <c r="K1277" s="3" t="s">
        <v>42</v>
      </c>
      <c r="L1277" s="47">
        <f t="shared" si="42"/>
        <v>68749.918020537589</v>
      </c>
      <c r="M1277" s="63">
        <f t="shared" si="41"/>
        <v>5.0872032361920005E-2</v>
      </c>
      <c r="N1277" s="7">
        <v>39814</v>
      </c>
      <c r="O1277" s="6" t="b">
        <v>1</v>
      </c>
      <c r="P1277" s="6" t="b">
        <v>0</v>
      </c>
      <c r="Q1277" s="6" t="s">
        <v>24</v>
      </c>
    </row>
    <row r="1278" spans="1:17" x14ac:dyDescent="0.25">
      <c r="A1278" s="3">
        <v>2013</v>
      </c>
      <c r="B1278" s="3">
        <v>11</v>
      </c>
      <c r="C1278" s="4" t="s">
        <v>56</v>
      </c>
      <c r="D1278" s="4" t="s">
        <v>46</v>
      </c>
      <c r="E1278" s="4" t="s">
        <v>61</v>
      </c>
      <c r="F1278" s="4"/>
      <c r="G1278" s="11" t="s">
        <v>21</v>
      </c>
      <c r="H1278" s="5">
        <v>80829</v>
      </c>
      <c r="I1278" s="5">
        <v>25885.487249999998</v>
      </c>
      <c r="J1278" s="3" t="s">
        <v>22</v>
      </c>
      <c r="K1278" s="3" t="s">
        <v>42</v>
      </c>
      <c r="L1278" s="47">
        <f t="shared" si="42"/>
        <v>68173.675892783984</v>
      </c>
      <c r="M1278" s="63">
        <f t="shared" si="41"/>
        <v>5.0445637552800002E-2</v>
      </c>
      <c r="N1278" s="7">
        <v>40179</v>
      </c>
      <c r="O1278" s="6" t="b">
        <v>1</v>
      </c>
      <c r="P1278" s="6" t="b">
        <v>0</v>
      </c>
      <c r="Q1278" s="6" t="s">
        <v>24</v>
      </c>
    </row>
    <row r="1279" spans="1:17" x14ac:dyDescent="0.25">
      <c r="A1279" s="3">
        <v>2013</v>
      </c>
      <c r="B1279" s="3">
        <v>11</v>
      </c>
      <c r="C1279" s="4" t="s">
        <v>56</v>
      </c>
      <c r="D1279" s="4" t="s">
        <v>69</v>
      </c>
      <c r="E1279" s="4" t="s">
        <v>70</v>
      </c>
      <c r="F1279" s="4" t="s">
        <v>71</v>
      </c>
      <c r="G1279" s="11" t="s">
        <v>21</v>
      </c>
      <c r="H1279" s="5">
        <v>92205</v>
      </c>
      <c r="I1279" s="5">
        <v>32267.4</v>
      </c>
      <c r="J1279" s="3" t="s">
        <v>22</v>
      </c>
      <c r="K1279" s="3" t="s">
        <v>23</v>
      </c>
      <c r="L1279" s="47">
        <f t="shared" si="42"/>
        <v>84981.489753599992</v>
      </c>
      <c r="M1279" s="63">
        <f t="shared" si="41"/>
        <v>6.2882709120000005E-2</v>
      </c>
      <c r="N1279" s="7">
        <v>40760</v>
      </c>
      <c r="O1279" s="6" t="b">
        <v>0</v>
      </c>
      <c r="P1279" s="6" t="b">
        <v>0</v>
      </c>
      <c r="Q1279" s="6" t="s">
        <v>65</v>
      </c>
    </row>
    <row r="1280" spans="1:17" x14ac:dyDescent="0.25">
      <c r="A1280" s="3">
        <v>2013</v>
      </c>
      <c r="B1280" s="3">
        <v>12</v>
      </c>
      <c r="C1280" s="4" t="s">
        <v>57</v>
      </c>
      <c r="D1280" s="4" t="s">
        <v>18</v>
      </c>
      <c r="E1280" s="4" t="s">
        <v>76</v>
      </c>
      <c r="F1280" s="4"/>
      <c r="G1280" s="11" t="s">
        <v>21</v>
      </c>
      <c r="H1280" s="5">
        <v>162837</v>
      </c>
      <c r="I1280" s="5">
        <v>58165.376399999994</v>
      </c>
      <c r="J1280" s="3" t="s">
        <v>22</v>
      </c>
      <c r="K1280" s="3" t="s">
        <v>42</v>
      </c>
      <c r="L1280" s="47">
        <f t="shared" si="42"/>
        <v>153188.05787112957</v>
      </c>
      <c r="M1280" s="63">
        <f t="shared" si="41"/>
        <v>0.11335268552831999</v>
      </c>
      <c r="N1280" s="7">
        <v>41348</v>
      </c>
      <c r="O1280" s="6" t="b">
        <v>0</v>
      </c>
      <c r="P1280" s="6" t="b">
        <v>0</v>
      </c>
      <c r="Q1280" s="6" t="s">
        <v>65</v>
      </c>
    </row>
    <row r="1281" spans="1:17" x14ac:dyDescent="0.25">
      <c r="A1281" s="3">
        <v>2013</v>
      </c>
      <c r="B1281" s="3">
        <v>12</v>
      </c>
      <c r="C1281" s="4" t="s">
        <v>57</v>
      </c>
      <c r="D1281" s="4" t="s">
        <v>18</v>
      </c>
      <c r="E1281" s="4" t="s">
        <v>19</v>
      </c>
      <c r="F1281" s="4" t="s">
        <v>20</v>
      </c>
      <c r="G1281" s="11" t="s">
        <v>21</v>
      </c>
      <c r="H1281" s="5">
        <v>95928.1495</v>
      </c>
      <c r="I1281" s="5">
        <v>35713</v>
      </c>
      <c r="J1281" s="3" t="s">
        <v>22</v>
      </c>
      <c r="K1281" s="3" t="s">
        <v>23</v>
      </c>
      <c r="L1281" s="47">
        <f t="shared" si="42"/>
        <v>94056.042431999987</v>
      </c>
      <c r="M1281" s="63">
        <f t="shared" si="41"/>
        <v>6.9597494400000001E-2</v>
      </c>
      <c r="N1281" s="7">
        <v>35527</v>
      </c>
      <c r="O1281" s="6" t="b">
        <v>1</v>
      </c>
      <c r="P1281" s="6" t="b">
        <v>0</v>
      </c>
      <c r="Q1281" s="6" t="s">
        <v>24</v>
      </c>
    </row>
    <row r="1282" spans="1:17" x14ac:dyDescent="0.25">
      <c r="A1282" s="3">
        <v>2013</v>
      </c>
      <c r="B1282" s="3">
        <v>12</v>
      </c>
      <c r="C1282" s="4" t="s">
        <v>57</v>
      </c>
      <c r="D1282" s="4" t="s">
        <v>18</v>
      </c>
      <c r="E1282" s="4" t="s">
        <v>19</v>
      </c>
      <c r="F1282" s="4" t="s">
        <v>25</v>
      </c>
      <c r="G1282" s="11" t="s">
        <v>21</v>
      </c>
      <c r="H1282" s="5">
        <v>87226.464000000007</v>
      </c>
      <c r="I1282" s="5">
        <v>32699.1</v>
      </c>
      <c r="J1282" s="3" t="s">
        <v>22</v>
      </c>
      <c r="K1282" s="3" t="s">
        <v>23</v>
      </c>
      <c r="L1282" s="47">
        <f t="shared" si="42"/>
        <v>86118.442502399994</v>
      </c>
      <c r="M1282" s="63">
        <f t="shared" ref="M1282:M1345" si="43">I1282*0.02784*0.07/1000</f>
        <v>6.3724006080000006E-2</v>
      </c>
      <c r="N1282" s="7">
        <v>35527</v>
      </c>
      <c r="O1282" s="6" t="b">
        <v>1</v>
      </c>
      <c r="P1282" s="6" t="b">
        <v>0</v>
      </c>
      <c r="Q1282" s="6" t="s">
        <v>24</v>
      </c>
    </row>
    <row r="1283" spans="1:17" x14ac:dyDescent="0.25">
      <c r="A1283" s="3">
        <v>2013</v>
      </c>
      <c r="B1283" s="3">
        <v>12</v>
      </c>
      <c r="C1283" s="4" t="s">
        <v>57</v>
      </c>
      <c r="D1283" s="4" t="s">
        <v>18</v>
      </c>
      <c r="E1283" s="4" t="s">
        <v>41</v>
      </c>
      <c r="F1283" s="4"/>
      <c r="G1283" s="11" t="s">
        <v>21</v>
      </c>
      <c r="H1283" s="5">
        <v>36618</v>
      </c>
      <c r="I1283" s="5">
        <v>14360.664149999999</v>
      </c>
      <c r="J1283" s="3" t="s">
        <v>22</v>
      </c>
      <c r="K1283" s="3" t="s">
        <v>42</v>
      </c>
      <c r="L1283" s="47">
        <f t="shared" si="42"/>
        <v>37821.164187945593</v>
      </c>
      <c r="M1283" s="63">
        <f t="shared" si="43"/>
        <v>2.798606229552E-2</v>
      </c>
      <c r="N1283" s="7">
        <v>23377</v>
      </c>
      <c r="O1283" s="6" t="b">
        <v>1</v>
      </c>
      <c r="P1283" s="6" t="b">
        <v>0</v>
      </c>
      <c r="Q1283" s="6" t="s">
        <v>24</v>
      </c>
    </row>
    <row r="1284" spans="1:17" x14ac:dyDescent="0.25">
      <c r="A1284" s="3">
        <v>2013</v>
      </c>
      <c r="B1284" s="3">
        <v>12</v>
      </c>
      <c r="C1284" s="4" t="s">
        <v>57</v>
      </c>
      <c r="D1284" s="4" t="s">
        <v>18</v>
      </c>
      <c r="E1284" s="4" t="s">
        <v>43</v>
      </c>
      <c r="F1284" s="4"/>
      <c r="G1284" s="11" t="s">
        <v>21</v>
      </c>
      <c r="H1284" s="5">
        <v>119221</v>
      </c>
      <c r="I1284" s="5">
        <v>44869.538675999996</v>
      </c>
      <c r="J1284" s="3" t="s">
        <v>22</v>
      </c>
      <c r="K1284" s="3" t="s">
        <v>42</v>
      </c>
      <c r="L1284" s="47">
        <f t="shared" si="42"/>
        <v>118171.28870758884</v>
      </c>
      <c r="M1284" s="63">
        <f t="shared" si="43"/>
        <v>8.7441756971788798E-2</v>
      </c>
      <c r="N1284" s="7">
        <v>28126</v>
      </c>
      <c r="O1284" s="6" t="b">
        <v>1</v>
      </c>
      <c r="P1284" s="6" t="b">
        <v>0</v>
      </c>
      <c r="Q1284" s="6" t="s">
        <v>24</v>
      </c>
    </row>
    <row r="1285" spans="1:17" x14ac:dyDescent="0.25">
      <c r="A1285" s="3">
        <v>2013</v>
      </c>
      <c r="B1285" s="3">
        <v>12</v>
      </c>
      <c r="C1285" s="4" t="s">
        <v>57</v>
      </c>
      <c r="D1285" s="4" t="s">
        <v>62</v>
      </c>
      <c r="E1285" s="4" t="s">
        <v>63</v>
      </c>
      <c r="F1285" s="4" t="s">
        <v>64</v>
      </c>
      <c r="G1285" s="11" t="s">
        <v>21</v>
      </c>
      <c r="H1285" s="5">
        <v>112581</v>
      </c>
      <c r="I1285" s="5">
        <v>40433.1</v>
      </c>
      <c r="J1285" s="3" t="s">
        <v>22</v>
      </c>
      <c r="K1285" s="3" t="s">
        <v>23</v>
      </c>
      <c r="L1285" s="47">
        <f t="shared" si="42"/>
        <v>106487.1998784</v>
      </c>
      <c r="M1285" s="63">
        <f t="shared" si="43"/>
        <v>7.8796025280000015E-2</v>
      </c>
      <c r="N1285" s="7">
        <v>40739</v>
      </c>
      <c r="O1285" s="6" t="b">
        <v>0</v>
      </c>
      <c r="P1285" s="6" t="b">
        <v>0</v>
      </c>
      <c r="Q1285" s="6" t="s">
        <v>65</v>
      </c>
    </row>
    <row r="1286" spans="1:17" x14ac:dyDescent="0.25">
      <c r="A1286" s="3">
        <v>2013</v>
      </c>
      <c r="B1286" s="3">
        <v>12</v>
      </c>
      <c r="C1286" s="4" t="s">
        <v>57</v>
      </c>
      <c r="D1286" s="4" t="s">
        <v>66</v>
      </c>
      <c r="E1286" s="4" t="s">
        <v>67</v>
      </c>
      <c r="F1286" s="4" t="s">
        <v>72</v>
      </c>
      <c r="G1286" s="11" t="s">
        <v>21</v>
      </c>
      <c r="H1286" s="5">
        <v>190706.87229999999</v>
      </c>
      <c r="I1286" s="5">
        <v>71700.899999999994</v>
      </c>
      <c r="J1286" s="3" t="s">
        <v>22</v>
      </c>
      <c r="K1286" s="3" t="s">
        <v>23</v>
      </c>
      <c r="L1286" s="47">
        <f t="shared" si="42"/>
        <v>188836.07909759998</v>
      </c>
      <c r="M1286" s="63">
        <f t="shared" si="43"/>
        <v>0.13973071392</v>
      </c>
      <c r="N1286" s="7">
        <v>40644</v>
      </c>
      <c r="O1286" s="6" t="b">
        <v>0</v>
      </c>
      <c r="P1286" s="6" t="b">
        <v>1</v>
      </c>
      <c r="Q1286" s="6" t="s">
        <v>15</v>
      </c>
    </row>
    <row r="1287" spans="1:17" x14ac:dyDescent="0.25">
      <c r="A1287" s="3">
        <v>2013</v>
      </c>
      <c r="B1287" s="3">
        <v>12</v>
      </c>
      <c r="C1287" s="4" t="s">
        <v>57</v>
      </c>
      <c r="D1287" s="4" t="s">
        <v>66</v>
      </c>
      <c r="E1287" s="4" t="s">
        <v>67</v>
      </c>
      <c r="F1287" s="4" t="s">
        <v>68</v>
      </c>
      <c r="G1287" s="11" t="s">
        <v>21</v>
      </c>
      <c r="H1287" s="5">
        <v>170033.1324</v>
      </c>
      <c r="I1287" s="5">
        <v>64413.8</v>
      </c>
      <c r="J1287" s="3" t="s">
        <v>22</v>
      </c>
      <c r="K1287" s="3" t="s">
        <v>23</v>
      </c>
      <c r="L1287" s="47">
        <f t="shared" si="42"/>
        <v>169644.3061632</v>
      </c>
      <c r="M1287" s="63">
        <f t="shared" si="43"/>
        <v>0.12552961344000002</v>
      </c>
      <c r="N1287" s="7">
        <v>40644</v>
      </c>
      <c r="O1287" s="6" t="b">
        <v>0</v>
      </c>
      <c r="P1287" s="6" t="b">
        <v>1</v>
      </c>
      <c r="Q1287" s="6" t="s">
        <v>15</v>
      </c>
    </row>
    <row r="1288" spans="1:17" x14ac:dyDescent="0.25">
      <c r="A1288" s="3">
        <v>2013</v>
      </c>
      <c r="B1288" s="3">
        <v>12</v>
      </c>
      <c r="C1288" s="4" t="s">
        <v>57</v>
      </c>
      <c r="D1288" s="4" t="s">
        <v>26</v>
      </c>
      <c r="E1288" s="4" t="s">
        <v>27</v>
      </c>
      <c r="F1288" s="4" t="s">
        <v>28</v>
      </c>
      <c r="G1288" s="11" t="s">
        <v>21</v>
      </c>
      <c r="H1288" s="5">
        <v>62621.756999999998</v>
      </c>
      <c r="I1288" s="5">
        <v>26297.9</v>
      </c>
      <c r="J1288" s="3" t="s">
        <v>22</v>
      </c>
      <c r="K1288" s="3" t="s">
        <v>23</v>
      </c>
      <c r="L1288" s="47">
        <f t="shared" si="42"/>
        <v>69259.832505600003</v>
      </c>
      <c r="M1288" s="63">
        <f t="shared" si="43"/>
        <v>5.1249347520000009E-2</v>
      </c>
      <c r="N1288" s="7">
        <v>34700</v>
      </c>
      <c r="O1288" s="6" t="b">
        <v>1</v>
      </c>
      <c r="P1288" s="6" t="b">
        <v>0</v>
      </c>
      <c r="Q1288" s="6" t="s">
        <v>24</v>
      </c>
    </row>
    <row r="1289" spans="1:17" x14ac:dyDescent="0.25">
      <c r="A1289" s="3">
        <v>2013</v>
      </c>
      <c r="B1289" s="3">
        <v>12</v>
      </c>
      <c r="C1289" s="4" t="s">
        <v>57</v>
      </c>
      <c r="D1289" s="4" t="s">
        <v>73</v>
      </c>
      <c r="E1289" s="4" t="s">
        <v>74</v>
      </c>
      <c r="F1289" s="4"/>
      <c r="G1289" s="11" t="s">
        <v>21</v>
      </c>
      <c r="H1289" s="5">
        <v>265181</v>
      </c>
      <c r="I1289" s="5">
        <v>86277.593001600006</v>
      </c>
      <c r="J1289" s="3" t="s">
        <v>22</v>
      </c>
      <c r="K1289" s="3" t="s">
        <v>42</v>
      </c>
      <c r="L1289" s="47">
        <f t="shared" si="42"/>
        <v>227226.19069496586</v>
      </c>
      <c r="M1289" s="63">
        <f t="shared" si="43"/>
        <v>0.16813777324151813</v>
      </c>
      <c r="N1289" s="7">
        <v>41136</v>
      </c>
      <c r="O1289" s="6" t="b">
        <v>0</v>
      </c>
      <c r="P1289" s="6" t="b">
        <v>0</v>
      </c>
      <c r="Q1289" s="6" t="s">
        <v>65</v>
      </c>
    </row>
    <row r="1290" spans="1:17" x14ac:dyDescent="0.25">
      <c r="A1290" s="3">
        <v>2013</v>
      </c>
      <c r="B1290" s="3">
        <v>12</v>
      </c>
      <c r="C1290" s="4" t="s">
        <v>57</v>
      </c>
      <c r="D1290" s="4" t="s">
        <v>29</v>
      </c>
      <c r="E1290" s="4" t="s">
        <v>30</v>
      </c>
      <c r="F1290" s="4" t="s">
        <v>31</v>
      </c>
      <c r="G1290" s="11" t="s">
        <v>21</v>
      </c>
      <c r="H1290" s="5">
        <v>3</v>
      </c>
      <c r="I1290" s="5">
        <v>1.2</v>
      </c>
      <c r="J1290" s="3" t="s">
        <v>22</v>
      </c>
      <c r="K1290" s="3" t="s">
        <v>23</v>
      </c>
      <c r="L1290" s="47">
        <f t="shared" si="42"/>
        <v>3.1603968</v>
      </c>
      <c r="M1290" s="63">
        <f t="shared" si="43"/>
        <v>2.3385600000000005E-6</v>
      </c>
      <c r="N1290" s="7">
        <v>35885</v>
      </c>
      <c r="O1290" s="6" t="b">
        <v>1</v>
      </c>
      <c r="P1290" s="6" t="b">
        <v>0</v>
      </c>
      <c r="Q1290" s="6" t="s">
        <v>24</v>
      </c>
    </row>
    <row r="1291" spans="1:17" x14ac:dyDescent="0.25">
      <c r="A1291" s="3">
        <v>2013</v>
      </c>
      <c r="B1291" s="3">
        <v>12</v>
      </c>
      <c r="C1291" s="4" t="s">
        <v>57</v>
      </c>
      <c r="D1291" s="4" t="s">
        <v>29</v>
      </c>
      <c r="E1291" s="4" t="s">
        <v>30</v>
      </c>
      <c r="F1291" s="4" t="s">
        <v>33</v>
      </c>
      <c r="G1291" s="11" t="s">
        <v>21</v>
      </c>
      <c r="H1291" s="5">
        <v>105881</v>
      </c>
      <c r="I1291" s="5">
        <v>42942.9</v>
      </c>
      <c r="J1291" s="3" t="s">
        <v>22</v>
      </c>
      <c r="K1291" s="3" t="s">
        <v>23</v>
      </c>
      <c r="L1291" s="47">
        <f t="shared" si="42"/>
        <v>113097.1697856</v>
      </c>
      <c r="M1291" s="63">
        <f t="shared" si="43"/>
        <v>8.3687123520000017E-2</v>
      </c>
      <c r="N1291" s="7">
        <v>35885</v>
      </c>
      <c r="O1291" s="6" t="b">
        <v>1</v>
      </c>
      <c r="P1291" s="6" t="b">
        <v>0</v>
      </c>
      <c r="Q1291" s="6" t="s">
        <v>24</v>
      </c>
    </row>
    <row r="1292" spans="1:17" x14ac:dyDescent="0.25">
      <c r="A1292" s="3">
        <v>2013</v>
      </c>
      <c r="B1292" s="3">
        <v>12</v>
      </c>
      <c r="C1292" s="4" t="s">
        <v>57</v>
      </c>
      <c r="D1292" s="4" t="s">
        <v>29</v>
      </c>
      <c r="E1292" s="4" t="s">
        <v>34</v>
      </c>
      <c r="F1292" s="4" t="s">
        <v>36</v>
      </c>
      <c r="G1292" s="11" t="s">
        <v>21</v>
      </c>
      <c r="H1292" s="5">
        <v>30991.19</v>
      </c>
      <c r="I1292" s="5">
        <v>14806.4</v>
      </c>
      <c r="J1292" s="3" t="s">
        <v>22</v>
      </c>
      <c r="K1292" s="3" t="s">
        <v>23</v>
      </c>
      <c r="L1292" s="47">
        <f t="shared" si="42"/>
        <v>38995.082649599994</v>
      </c>
      <c r="M1292" s="63">
        <f t="shared" si="43"/>
        <v>2.885471232E-2</v>
      </c>
      <c r="N1292" s="7">
        <v>33970</v>
      </c>
      <c r="O1292" s="6" t="b">
        <v>1</v>
      </c>
      <c r="P1292" s="6" t="b">
        <v>0</v>
      </c>
      <c r="Q1292" s="6" t="s">
        <v>24</v>
      </c>
    </row>
    <row r="1293" spans="1:17" x14ac:dyDescent="0.25">
      <c r="A1293" s="3">
        <v>2013</v>
      </c>
      <c r="B1293" s="3">
        <v>12</v>
      </c>
      <c r="C1293" s="4" t="s">
        <v>57</v>
      </c>
      <c r="D1293" s="4" t="s">
        <v>29</v>
      </c>
      <c r="E1293" s="4" t="s">
        <v>34</v>
      </c>
      <c r="F1293" s="4" t="s">
        <v>35</v>
      </c>
      <c r="G1293" s="11" t="s">
        <v>21</v>
      </c>
      <c r="H1293" s="5">
        <v>56698.54</v>
      </c>
      <c r="I1293" s="5">
        <v>25820.5</v>
      </c>
      <c r="J1293" s="3" t="s">
        <v>22</v>
      </c>
      <c r="K1293" s="3" t="s">
        <v>23</v>
      </c>
      <c r="L1293" s="47">
        <f t="shared" si="42"/>
        <v>68002.521311999997</v>
      </c>
      <c r="M1293" s="63">
        <f t="shared" si="43"/>
        <v>5.0318990400000006E-2</v>
      </c>
      <c r="N1293" s="7">
        <v>33970</v>
      </c>
      <c r="O1293" s="6" t="b">
        <v>1</v>
      </c>
      <c r="P1293" s="6" t="b">
        <v>0</v>
      </c>
      <c r="Q1293" s="6" t="s">
        <v>24</v>
      </c>
    </row>
    <row r="1294" spans="1:17" x14ac:dyDescent="0.25">
      <c r="A1294" s="3">
        <v>2013</v>
      </c>
      <c r="B1294" s="3">
        <v>12</v>
      </c>
      <c r="C1294" s="4" t="s">
        <v>57</v>
      </c>
      <c r="D1294" s="4" t="s">
        <v>29</v>
      </c>
      <c r="E1294" s="4" t="s">
        <v>34</v>
      </c>
      <c r="F1294" s="4" t="s">
        <v>39</v>
      </c>
      <c r="G1294" s="11" t="s">
        <v>21</v>
      </c>
      <c r="H1294" s="5">
        <v>87930.875</v>
      </c>
      <c r="I1294" s="5">
        <v>37125.300000000003</v>
      </c>
      <c r="J1294" s="3" t="s">
        <v>22</v>
      </c>
      <c r="K1294" s="3" t="s">
        <v>23</v>
      </c>
      <c r="L1294" s="47">
        <f t="shared" si="42"/>
        <v>97775.56609919999</v>
      </c>
      <c r="M1294" s="63">
        <f t="shared" si="43"/>
        <v>7.2349784640000012E-2</v>
      </c>
      <c r="N1294" s="7">
        <v>33970</v>
      </c>
      <c r="O1294" s="6" t="b">
        <v>1</v>
      </c>
      <c r="P1294" s="6" t="b">
        <v>0</v>
      </c>
      <c r="Q1294" s="6" t="s">
        <v>24</v>
      </c>
    </row>
    <row r="1295" spans="1:17" x14ac:dyDescent="0.25">
      <c r="A1295" s="3">
        <v>2013</v>
      </c>
      <c r="B1295" s="3">
        <v>12</v>
      </c>
      <c r="C1295" s="4" t="s">
        <v>57</v>
      </c>
      <c r="D1295" s="4" t="s">
        <v>29</v>
      </c>
      <c r="E1295" s="4" t="s">
        <v>34</v>
      </c>
      <c r="F1295" s="4" t="s">
        <v>37</v>
      </c>
      <c r="G1295" s="11" t="s">
        <v>21</v>
      </c>
      <c r="H1295" s="5">
        <v>86743.164999999994</v>
      </c>
      <c r="I1295" s="5">
        <v>35303.599999999999</v>
      </c>
      <c r="J1295" s="3" t="s">
        <v>22</v>
      </c>
      <c r="K1295" s="3" t="s">
        <v>23</v>
      </c>
      <c r="L1295" s="47">
        <f t="shared" si="42"/>
        <v>92977.820390399997</v>
      </c>
      <c r="M1295" s="63">
        <f t="shared" si="43"/>
        <v>6.8799655680000002E-2</v>
      </c>
      <c r="N1295" s="7">
        <v>33970</v>
      </c>
      <c r="O1295" s="6" t="b">
        <v>1</v>
      </c>
      <c r="P1295" s="6" t="b">
        <v>0</v>
      </c>
      <c r="Q1295" s="6" t="s">
        <v>24</v>
      </c>
    </row>
    <row r="1296" spans="1:17" x14ac:dyDescent="0.25">
      <c r="A1296" s="3">
        <v>2013</v>
      </c>
      <c r="B1296" s="3">
        <v>12</v>
      </c>
      <c r="C1296" s="4" t="s">
        <v>57</v>
      </c>
      <c r="D1296" s="4" t="s">
        <v>59</v>
      </c>
      <c r="E1296" s="4" t="s">
        <v>60</v>
      </c>
      <c r="F1296" s="4"/>
      <c r="G1296" s="11" t="s">
        <v>21</v>
      </c>
      <c r="H1296" s="5">
        <v>197970</v>
      </c>
      <c r="I1296" s="5">
        <v>68864.260439999998</v>
      </c>
      <c r="J1296" s="3" t="s">
        <v>22</v>
      </c>
      <c r="K1296" s="3" t="s">
        <v>42</v>
      </c>
      <c r="L1296" s="47">
        <f t="shared" si="42"/>
        <v>181365.32360745216</v>
      </c>
      <c r="M1296" s="63">
        <f t="shared" si="43"/>
        <v>0.13420267074547201</v>
      </c>
      <c r="N1296" s="7">
        <v>40220</v>
      </c>
      <c r="O1296" s="6" t="b">
        <v>1</v>
      </c>
      <c r="P1296" s="6" t="b">
        <v>0</v>
      </c>
      <c r="Q1296" s="6" t="s">
        <v>24</v>
      </c>
    </row>
    <row r="1297" spans="1:17" x14ac:dyDescent="0.25">
      <c r="A1297" s="3">
        <v>2013</v>
      </c>
      <c r="B1297" s="3">
        <v>12</v>
      </c>
      <c r="C1297" s="4" t="s">
        <v>57</v>
      </c>
      <c r="D1297" s="4" t="s">
        <v>44</v>
      </c>
      <c r="E1297" s="4" t="s">
        <v>45</v>
      </c>
      <c r="F1297" s="4"/>
      <c r="G1297" s="11" t="s">
        <v>21</v>
      </c>
      <c r="H1297" s="5">
        <v>55280</v>
      </c>
      <c r="I1297" s="5">
        <v>19746.016</v>
      </c>
      <c r="J1297" s="3" t="s">
        <v>22</v>
      </c>
      <c r="K1297" s="3" t="s">
        <v>42</v>
      </c>
      <c r="L1297" s="47">
        <f t="shared" si="42"/>
        <v>52004.371482623988</v>
      </c>
      <c r="M1297" s="63">
        <f t="shared" si="43"/>
        <v>3.84810359808E-2</v>
      </c>
      <c r="N1297" s="7">
        <v>25569</v>
      </c>
      <c r="O1297" s="6" t="b">
        <v>1</v>
      </c>
      <c r="P1297" s="6" t="b">
        <v>0</v>
      </c>
      <c r="Q1297" s="6" t="s">
        <v>24</v>
      </c>
    </row>
    <row r="1298" spans="1:17" x14ac:dyDescent="0.25">
      <c r="A1298" s="3">
        <v>2013</v>
      </c>
      <c r="B1298" s="3">
        <v>12</v>
      </c>
      <c r="C1298" s="4" t="s">
        <v>57</v>
      </c>
      <c r="D1298" s="4" t="s">
        <v>44</v>
      </c>
      <c r="E1298" s="4" t="s">
        <v>75</v>
      </c>
      <c r="F1298" s="4"/>
      <c r="G1298" s="11" t="s">
        <v>21</v>
      </c>
      <c r="H1298" s="5">
        <v>32168</v>
      </c>
      <c r="I1298" s="5">
        <v>10373.53664</v>
      </c>
      <c r="J1298" s="3" t="s">
        <v>22</v>
      </c>
      <c r="K1298" s="3" t="s">
        <v>42</v>
      </c>
      <c r="L1298" s="47">
        <f t="shared" si="42"/>
        <v>27320.41000144896</v>
      </c>
      <c r="M1298" s="63">
        <f t="shared" si="43"/>
        <v>2.0215948204032004E-2</v>
      </c>
      <c r="N1298" s="7">
        <v>41210</v>
      </c>
      <c r="O1298" s="6" t="b">
        <v>0</v>
      </c>
      <c r="P1298" s="6" t="b">
        <v>0</v>
      </c>
      <c r="Q1298" s="6" t="s">
        <v>65</v>
      </c>
    </row>
    <row r="1299" spans="1:17" x14ac:dyDescent="0.25">
      <c r="A1299" s="3">
        <v>2013</v>
      </c>
      <c r="B1299" s="3">
        <v>12</v>
      </c>
      <c r="C1299" s="4" t="s">
        <v>57</v>
      </c>
      <c r="D1299" s="4" t="s">
        <v>46</v>
      </c>
      <c r="E1299" s="4" t="s">
        <v>47</v>
      </c>
      <c r="F1299" s="4"/>
      <c r="G1299" s="11" t="s">
        <v>21</v>
      </c>
      <c r="H1299" s="5">
        <v>112731</v>
      </c>
      <c r="I1299" s="5">
        <v>38148.170399999995</v>
      </c>
      <c r="J1299" s="3" t="s">
        <v>22</v>
      </c>
      <c r="K1299" s="3" t="s">
        <v>42</v>
      </c>
      <c r="L1299" s="47">
        <f t="shared" si="42"/>
        <v>100469.46304834558</v>
      </c>
      <c r="M1299" s="63">
        <f t="shared" si="43"/>
        <v>7.4343154475519993E-2</v>
      </c>
      <c r="N1299" s="7">
        <v>34700</v>
      </c>
      <c r="O1299" s="6" t="b">
        <v>1</v>
      </c>
      <c r="P1299" s="6" t="b">
        <v>0</v>
      </c>
      <c r="Q1299" s="6" t="s">
        <v>24</v>
      </c>
    </row>
    <row r="1300" spans="1:17" x14ac:dyDescent="0.25">
      <c r="A1300" s="3">
        <v>2013</v>
      </c>
      <c r="B1300" s="3">
        <v>12</v>
      </c>
      <c r="C1300" s="4" t="s">
        <v>57</v>
      </c>
      <c r="D1300" s="4" t="s">
        <v>46</v>
      </c>
      <c r="E1300" s="4" t="s">
        <v>48</v>
      </c>
      <c r="F1300" s="4"/>
      <c r="G1300" s="11" t="s">
        <v>21</v>
      </c>
      <c r="H1300" s="5">
        <v>111258</v>
      </c>
      <c r="I1300" s="5">
        <v>37649.707199999997</v>
      </c>
      <c r="J1300" s="3" t="s">
        <v>22</v>
      </c>
      <c r="K1300" s="3" t="s">
        <v>42</v>
      </c>
      <c r="L1300" s="47">
        <f t="shared" si="42"/>
        <v>99156.678463180782</v>
      </c>
      <c r="M1300" s="63">
        <f t="shared" si="43"/>
        <v>7.337174939136E-2</v>
      </c>
      <c r="N1300" s="7">
        <v>35065</v>
      </c>
      <c r="O1300" s="6" t="b">
        <v>1</v>
      </c>
      <c r="P1300" s="6" t="b">
        <v>0</v>
      </c>
      <c r="Q1300" s="6" t="s">
        <v>24</v>
      </c>
    </row>
    <row r="1301" spans="1:17" x14ac:dyDescent="0.25">
      <c r="A1301" s="3">
        <v>2013</v>
      </c>
      <c r="B1301" s="3">
        <v>12</v>
      </c>
      <c r="C1301" s="4" t="s">
        <v>57</v>
      </c>
      <c r="D1301" s="4" t="s">
        <v>46</v>
      </c>
      <c r="E1301" s="4" t="s">
        <v>58</v>
      </c>
      <c r="F1301" s="4"/>
      <c r="G1301" s="11" t="s">
        <v>21</v>
      </c>
      <c r="H1301" s="5">
        <v>114493</v>
      </c>
      <c r="I1301" s="5">
        <v>36145.4401</v>
      </c>
      <c r="J1301" s="3" t="s">
        <v>22</v>
      </c>
      <c r="K1301" s="3" t="s">
        <v>42</v>
      </c>
      <c r="L1301" s="47">
        <f t="shared" si="42"/>
        <v>95194.944355526401</v>
      </c>
      <c r="M1301" s="63">
        <f t="shared" si="43"/>
        <v>7.0440233666880001E-2</v>
      </c>
      <c r="N1301" s="7">
        <v>39814</v>
      </c>
      <c r="O1301" s="6" t="b">
        <v>1</v>
      </c>
      <c r="P1301" s="6" t="b">
        <v>0</v>
      </c>
      <c r="Q1301" s="6" t="s">
        <v>24</v>
      </c>
    </row>
    <row r="1302" spans="1:17" x14ac:dyDescent="0.25">
      <c r="A1302" s="3">
        <v>2013</v>
      </c>
      <c r="B1302" s="3">
        <v>12</v>
      </c>
      <c r="C1302" s="4" t="s">
        <v>57</v>
      </c>
      <c r="D1302" s="4" t="s">
        <v>46</v>
      </c>
      <c r="E1302" s="4" t="s">
        <v>61</v>
      </c>
      <c r="F1302" s="4"/>
      <c r="G1302" s="11" t="s">
        <v>21</v>
      </c>
      <c r="H1302" s="5">
        <v>113610</v>
      </c>
      <c r="I1302" s="5">
        <v>36383.602500000001</v>
      </c>
      <c r="J1302" s="3" t="s">
        <v>22</v>
      </c>
      <c r="K1302" s="3" t="s">
        <v>42</v>
      </c>
      <c r="L1302" s="47">
        <f t="shared" si="42"/>
        <v>95822.184094559998</v>
      </c>
      <c r="M1302" s="63">
        <f t="shared" si="43"/>
        <v>7.0904364551999999E-2</v>
      </c>
      <c r="N1302" s="7">
        <v>40179</v>
      </c>
      <c r="O1302" s="6" t="b">
        <v>1</v>
      </c>
      <c r="P1302" s="6" t="b">
        <v>0</v>
      </c>
      <c r="Q1302" s="6" t="s">
        <v>24</v>
      </c>
    </row>
    <row r="1303" spans="1:17" x14ac:dyDescent="0.25">
      <c r="A1303" s="3">
        <v>2013</v>
      </c>
      <c r="B1303" s="3">
        <v>12</v>
      </c>
      <c r="C1303" s="4" t="s">
        <v>57</v>
      </c>
      <c r="D1303" s="4" t="s">
        <v>69</v>
      </c>
      <c r="E1303" s="4" t="s">
        <v>70</v>
      </c>
      <c r="F1303" s="4" t="s">
        <v>71</v>
      </c>
      <c r="G1303" s="11" t="s">
        <v>21</v>
      </c>
      <c r="H1303" s="5">
        <v>117026</v>
      </c>
      <c r="I1303" s="5">
        <v>40906.6</v>
      </c>
      <c r="J1303" s="3" t="s">
        <v>22</v>
      </c>
      <c r="K1303" s="3" t="s">
        <v>23</v>
      </c>
      <c r="L1303" s="47">
        <f t="shared" si="42"/>
        <v>107734.23978239998</v>
      </c>
      <c r="M1303" s="63">
        <f t="shared" si="43"/>
        <v>7.9718782079999995E-2</v>
      </c>
      <c r="N1303" s="7">
        <v>40760</v>
      </c>
      <c r="O1303" s="6" t="b">
        <v>0</v>
      </c>
      <c r="P1303" s="6" t="b">
        <v>0</v>
      </c>
      <c r="Q1303" s="6" t="s">
        <v>65</v>
      </c>
    </row>
    <row r="1304" spans="1:17" x14ac:dyDescent="0.25">
      <c r="A1304" s="3">
        <v>2014</v>
      </c>
      <c r="B1304" s="3">
        <v>1</v>
      </c>
      <c r="C1304" s="4" t="s">
        <v>17</v>
      </c>
      <c r="D1304" s="4" t="s">
        <v>18</v>
      </c>
      <c r="E1304" s="4" t="s">
        <v>76</v>
      </c>
      <c r="F1304" s="4"/>
      <c r="G1304" s="11" t="s">
        <v>21</v>
      </c>
      <c r="H1304" s="5">
        <v>86997</v>
      </c>
      <c r="I1304" s="5">
        <v>31075.328399999999</v>
      </c>
      <c r="J1304" s="3" t="s">
        <v>22</v>
      </c>
      <c r="K1304" s="3" t="s">
        <v>42</v>
      </c>
      <c r="L1304" s="47">
        <f t="shared" si="42"/>
        <v>81841.973695257591</v>
      </c>
      <c r="M1304" s="63">
        <f t="shared" si="43"/>
        <v>6.0559599985920004E-2</v>
      </c>
      <c r="N1304" s="7">
        <v>41348</v>
      </c>
      <c r="O1304" s="6" t="b">
        <v>0</v>
      </c>
      <c r="P1304" s="6" t="b">
        <v>0</v>
      </c>
      <c r="Q1304" s="6" t="s">
        <v>65</v>
      </c>
    </row>
    <row r="1305" spans="1:17" x14ac:dyDescent="0.25">
      <c r="A1305" s="3">
        <v>2014</v>
      </c>
      <c r="B1305" s="3">
        <v>1</v>
      </c>
      <c r="C1305" s="4" t="s">
        <v>17</v>
      </c>
      <c r="D1305" s="4" t="s">
        <v>18</v>
      </c>
      <c r="E1305" s="4" t="s">
        <v>19</v>
      </c>
      <c r="F1305" s="4" t="s">
        <v>20</v>
      </c>
      <c r="G1305" s="11" t="s">
        <v>21</v>
      </c>
      <c r="H1305" s="5">
        <v>90251.585800000001</v>
      </c>
      <c r="I1305" s="5">
        <v>33605.4</v>
      </c>
      <c r="J1305" s="3" t="s">
        <v>22</v>
      </c>
      <c r="K1305" s="3" t="s">
        <v>23</v>
      </c>
      <c r="L1305" s="47">
        <f t="shared" ref="L1305:L1368" si="44">I1305*0.02784*94.6</f>
        <v>88505.332185599997</v>
      </c>
      <c r="M1305" s="63">
        <f t="shared" si="43"/>
        <v>6.5490203520000012E-2</v>
      </c>
      <c r="N1305" s="7">
        <v>35527</v>
      </c>
      <c r="O1305" s="6" t="b">
        <v>1</v>
      </c>
      <c r="P1305" s="6" t="b">
        <v>0</v>
      </c>
      <c r="Q1305" s="6" t="s">
        <v>24</v>
      </c>
    </row>
    <row r="1306" spans="1:17" x14ac:dyDescent="0.25">
      <c r="A1306" s="3">
        <v>2014</v>
      </c>
      <c r="B1306" s="3">
        <v>1</v>
      </c>
      <c r="C1306" s="4" t="s">
        <v>17</v>
      </c>
      <c r="D1306" s="4" t="s">
        <v>18</v>
      </c>
      <c r="E1306" s="4" t="s">
        <v>19</v>
      </c>
      <c r="F1306" s="4" t="s">
        <v>25</v>
      </c>
      <c r="G1306" s="11" t="s">
        <v>21</v>
      </c>
      <c r="H1306" s="5">
        <v>71845.539799999999</v>
      </c>
      <c r="I1306" s="5">
        <v>27321.5</v>
      </c>
      <c r="J1306" s="3" t="s">
        <v>22</v>
      </c>
      <c r="K1306" s="3" t="s">
        <v>23</v>
      </c>
      <c r="L1306" s="47">
        <f t="shared" si="44"/>
        <v>71955.650976000004</v>
      </c>
      <c r="M1306" s="63">
        <f t="shared" si="43"/>
        <v>5.3244139200000005E-2</v>
      </c>
      <c r="N1306" s="7">
        <v>35527</v>
      </c>
      <c r="O1306" s="6" t="b">
        <v>1</v>
      </c>
      <c r="P1306" s="6" t="b">
        <v>0</v>
      </c>
      <c r="Q1306" s="6" t="s">
        <v>24</v>
      </c>
    </row>
    <row r="1307" spans="1:17" x14ac:dyDescent="0.25">
      <c r="A1307" s="3">
        <v>2014</v>
      </c>
      <c r="B1307" s="3">
        <v>1</v>
      </c>
      <c r="C1307" s="4" t="s">
        <v>17</v>
      </c>
      <c r="D1307" s="4" t="s">
        <v>18</v>
      </c>
      <c r="E1307" s="4" t="s">
        <v>41</v>
      </c>
      <c r="F1307" s="4"/>
      <c r="G1307" s="11" t="s">
        <v>21</v>
      </c>
      <c r="H1307" s="5">
        <v>60246</v>
      </c>
      <c r="I1307" s="5">
        <v>23626.975049999997</v>
      </c>
      <c r="J1307" s="3" t="s">
        <v>22</v>
      </c>
      <c r="K1307" s="3" t="s">
        <v>42</v>
      </c>
      <c r="L1307" s="47">
        <f t="shared" si="44"/>
        <v>62225.513618083191</v>
      </c>
      <c r="M1307" s="63">
        <f t="shared" si="43"/>
        <v>4.604424897744E-2</v>
      </c>
      <c r="N1307" s="7">
        <v>23377</v>
      </c>
      <c r="O1307" s="6" t="b">
        <v>1</v>
      </c>
      <c r="P1307" s="6" t="b">
        <v>0</v>
      </c>
      <c r="Q1307" s="6" t="s">
        <v>24</v>
      </c>
    </row>
    <row r="1308" spans="1:17" x14ac:dyDescent="0.25">
      <c r="A1308" s="3">
        <v>2014</v>
      </c>
      <c r="B1308" s="3">
        <v>1</v>
      </c>
      <c r="C1308" s="4" t="s">
        <v>17</v>
      </c>
      <c r="D1308" s="4" t="s">
        <v>18</v>
      </c>
      <c r="E1308" s="4" t="s">
        <v>43</v>
      </c>
      <c r="F1308" s="4"/>
      <c r="G1308" s="11" t="s">
        <v>21</v>
      </c>
      <c r="H1308" s="5">
        <v>107898</v>
      </c>
      <c r="I1308" s="5">
        <v>40608.059688000001</v>
      </c>
      <c r="J1308" s="3" t="s">
        <v>22</v>
      </c>
      <c r="K1308" s="3" t="s">
        <v>42</v>
      </c>
      <c r="L1308" s="47">
        <f t="shared" si="44"/>
        <v>106947.98491013683</v>
      </c>
      <c r="M1308" s="63">
        <f t="shared" si="43"/>
        <v>7.9136986719974406E-2</v>
      </c>
      <c r="N1308" s="7">
        <v>28126</v>
      </c>
      <c r="O1308" s="6" t="b">
        <v>1</v>
      </c>
      <c r="P1308" s="6" t="b">
        <v>0</v>
      </c>
      <c r="Q1308" s="6" t="s">
        <v>24</v>
      </c>
    </row>
    <row r="1309" spans="1:17" x14ac:dyDescent="0.25">
      <c r="A1309" s="3">
        <v>2014</v>
      </c>
      <c r="B1309" s="3">
        <v>1</v>
      </c>
      <c r="C1309" s="4" t="s">
        <v>17</v>
      </c>
      <c r="D1309" s="4" t="s">
        <v>62</v>
      </c>
      <c r="E1309" s="4" t="s">
        <v>63</v>
      </c>
      <c r="F1309" s="4" t="s">
        <v>64</v>
      </c>
      <c r="G1309" s="11" t="s">
        <v>21</v>
      </c>
      <c r="H1309" s="5">
        <v>105106</v>
      </c>
      <c r="I1309" s="5">
        <v>37759</v>
      </c>
      <c r="J1309" s="3" t="s">
        <v>22</v>
      </c>
      <c r="K1309" s="3" t="s">
        <v>23</v>
      </c>
      <c r="L1309" s="47">
        <f t="shared" si="44"/>
        <v>99444.518975999992</v>
      </c>
      <c r="M1309" s="63">
        <f t="shared" si="43"/>
        <v>7.3584739199999999E-2</v>
      </c>
      <c r="N1309" s="7">
        <v>40739</v>
      </c>
      <c r="O1309" s="6" t="b">
        <v>0</v>
      </c>
      <c r="P1309" s="6" t="b">
        <v>0</v>
      </c>
      <c r="Q1309" s="6" t="s">
        <v>65</v>
      </c>
    </row>
    <row r="1310" spans="1:17" x14ac:dyDescent="0.25">
      <c r="A1310" s="3">
        <v>2014</v>
      </c>
      <c r="B1310" s="3">
        <v>1</v>
      </c>
      <c r="C1310" s="4" t="s">
        <v>17</v>
      </c>
      <c r="D1310" s="4" t="s">
        <v>66</v>
      </c>
      <c r="E1310" s="4" t="s">
        <v>67</v>
      </c>
      <c r="F1310" s="4" t="s">
        <v>68</v>
      </c>
      <c r="G1310" s="11" t="s">
        <v>21</v>
      </c>
      <c r="H1310" s="5">
        <v>163609.03</v>
      </c>
      <c r="I1310" s="5">
        <v>62315.199999999997</v>
      </c>
      <c r="J1310" s="3" t="s">
        <v>22</v>
      </c>
      <c r="K1310" s="3" t="s">
        <v>23</v>
      </c>
      <c r="L1310" s="47">
        <f t="shared" si="44"/>
        <v>164117.29889279997</v>
      </c>
      <c r="M1310" s="63">
        <f t="shared" si="43"/>
        <v>0.12143986176</v>
      </c>
      <c r="N1310" s="7">
        <v>40644</v>
      </c>
      <c r="O1310" s="6" t="b">
        <v>0</v>
      </c>
      <c r="P1310" s="6" t="b">
        <v>1</v>
      </c>
      <c r="Q1310" s="6" t="s">
        <v>15</v>
      </c>
    </row>
    <row r="1311" spans="1:17" x14ac:dyDescent="0.25">
      <c r="A1311" s="3">
        <v>2014</v>
      </c>
      <c r="B1311" s="3">
        <v>1</v>
      </c>
      <c r="C1311" s="4" t="s">
        <v>17</v>
      </c>
      <c r="D1311" s="4" t="s">
        <v>66</v>
      </c>
      <c r="E1311" s="4" t="s">
        <v>67</v>
      </c>
      <c r="F1311" s="4" t="s">
        <v>72</v>
      </c>
      <c r="G1311" s="11" t="s">
        <v>21</v>
      </c>
      <c r="H1311" s="5">
        <v>174456.45180000001</v>
      </c>
      <c r="I1311" s="5">
        <v>65954.899999999994</v>
      </c>
      <c r="J1311" s="3" t="s">
        <v>22</v>
      </c>
      <c r="K1311" s="3" t="s">
        <v>23</v>
      </c>
      <c r="L1311" s="47">
        <f t="shared" si="44"/>
        <v>173703.04575359996</v>
      </c>
      <c r="M1311" s="63">
        <f t="shared" si="43"/>
        <v>0.12853290912000001</v>
      </c>
      <c r="N1311" s="7">
        <v>40644</v>
      </c>
      <c r="O1311" s="6" t="b">
        <v>0</v>
      </c>
      <c r="P1311" s="6" t="b">
        <v>1</v>
      </c>
      <c r="Q1311" s="6" t="s">
        <v>15</v>
      </c>
    </row>
    <row r="1312" spans="1:17" x14ac:dyDescent="0.25">
      <c r="A1312" s="3">
        <v>2014</v>
      </c>
      <c r="B1312" s="3">
        <v>1</v>
      </c>
      <c r="C1312" s="4" t="s">
        <v>17</v>
      </c>
      <c r="D1312" s="4" t="s">
        <v>26</v>
      </c>
      <c r="E1312" s="4" t="s">
        <v>27</v>
      </c>
      <c r="F1312" s="4" t="s">
        <v>28</v>
      </c>
      <c r="G1312" s="11" t="s">
        <v>21</v>
      </c>
      <c r="H1312" s="5">
        <v>67852.815000000002</v>
      </c>
      <c r="I1312" s="5">
        <v>28498.5</v>
      </c>
      <c r="J1312" s="3" t="s">
        <v>22</v>
      </c>
      <c r="K1312" s="3" t="s">
        <v>23</v>
      </c>
      <c r="L1312" s="47">
        <f t="shared" si="44"/>
        <v>75055.473503999994</v>
      </c>
      <c r="M1312" s="63">
        <f t="shared" si="43"/>
        <v>5.5537876800000004E-2</v>
      </c>
      <c r="N1312" s="7">
        <v>34700</v>
      </c>
      <c r="O1312" s="6" t="b">
        <v>1</v>
      </c>
      <c r="P1312" s="6" t="b">
        <v>0</v>
      </c>
      <c r="Q1312" s="6" t="s">
        <v>24</v>
      </c>
    </row>
    <row r="1313" spans="1:17" x14ac:dyDescent="0.25">
      <c r="A1313" s="3">
        <v>2014</v>
      </c>
      <c r="B1313" s="3">
        <v>1</v>
      </c>
      <c r="C1313" s="4" t="s">
        <v>17</v>
      </c>
      <c r="D1313" s="4" t="s">
        <v>73</v>
      </c>
      <c r="E1313" s="4" t="s">
        <v>74</v>
      </c>
      <c r="F1313" s="4"/>
      <c r="G1313" s="11" t="s">
        <v>21</v>
      </c>
      <c r="H1313" s="5">
        <v>199767</v>
      </c>
      <c r="I1313" s="5">
        <v>64994.912611200001</v>
      </c>
      <c r="J1313" s="3" t="s">
        <v>22</v>
      </c>
      <c r="K1313" s="3" t="s">
        <v>42</v>
      </c>
      <c r="L1313" s="47">
        <f t="shared" si="44"/>
        <v>171174.76152726341</v>
      </c>
      <c r="M1313" s="63">
        <f t="shared" si="43"/>
        <v>0.12666208569670656</v>
      </c>
      <c r="N1313" s="7">
        <v>41136</v>
      </c>
      <c r="O1313" s="6" t="b">
        <v>0</v>
      </c>
      <c r="P1313" s="6" t="b">
        <v>0</v>
      </c>
      <c r="Q1313" s="6" t="s">
        <v>65</v>
      </c>
    </row>
    <row r="1314" spans="1:17" x14ac:dyDescent="0.25">
      <c r="A1314" s="3">
        <v>2014</v>
      </c>
      <c r="B1314" s="3">
        <v>1</v>
      </c>
      <c r="C1314" s="4" t="s">
        <v>17</v>
      </c>
      <c r="D1314" s="4" t="s">
        <v>29</v>
      </c>
      <c r="E1314" s="4" t="s">
        <v>30</v>
      </c>
      <c r="F1314" s="4" t="s">
        <v>31</v>
      </c>
      <c r="G1314" s="11" t="s">
        <v>21</v>
      </c>
      <c r="H1314" s="5">
        <v>52818</v>
      </c>
      <c r="I1314" s="5">
        <v>20663.400000000001</v>
      </c>
      <c r="J1314" s="3" t="s">
        <v>22</v>
      </c>
      <c r="K1314" s="3" t="s">
        <v>23</v>
      </c>
      <c r="L1314" s="47">
        <f t="shared" si="44"/>
        <v>54420.452697600005</v>
      </c>
      <c r="M1314" s="63">
        <f t="shared" si="43"/>
        <v>4.0268833920000011E-2</v>
      </c>
      <c r="N1314" s="7">
        <v>35885</v>
      </c>
      <c r="O1314" s="6" t="b">
        <v>1</v>
      </c>
      <c r="P1314" s="6" t="b">
        <v>0</v>
      </c>
      <c r="Q1314" s="6" t="s">
        <v>24</v>
      </c>
    </row>
    <row r="1315" spans="1:17" x14ac:dyDescent="0.25">
      <c r="A1315" s="3">
        <v>2014</v>
      </c>
      <c r="B1315" s="3">
        <v>1</v>
      </c>
      <c r="C1315" s="4" t="s">
        <v>17</v>
      </c>
      <c r="D1315" s="4" t="s">
        <v>29</v>
      </c>
      <c r="E1315" s="4" t="s">
        <v>30</v>
      </c>
      <c r="F1315" s="4" t="s">
        <v>33</v>
      </c>
      <c r="G1315" s="11" t="s">
        <v>21</v>
      </c>
      <c r="H1315" s="5">
        <v>97382</v>
      </c>
      <c r="I1315" s="5">
        <v>39522.9</v>
      </c>
      <c r="J1315" s="3" t="s">
        <v>22</v>
      </c>
      <c r="K1315" s="3" t="s">
        <v>23</v>
      </c>
      <c r="L1315" s="47">
        <f t="shared" si="44"/>
        <v>104090.0389056</v>
      </c>
      <c r="M1315" s="63">
        <f t="shared" si="43"/>
        <v>7.7022227520000014E-2</v>
      </c>
      <c r="N1315" s="7">
        <v>35885</v>
      </c>
      <c r="O1315" s="6" t="b">
        <v>1</v>
      </c>
      <c r="P1315" s="6" t="b">
        <v>0</v>
      </c>
      <c r="Q1315" s="6" t="s">
        <v>24</v>
      </c>
    </row>
    <row r="1316" spans="1:17" x14ac:dyDescent="0.25">
      <c r="A1316" s="3">
        <v>2014</v>
      </c>
      <c r="B1316" s="3">
        <v>1</v>
      </c>
      <c r="C1316" s="4" t="s">
        <v>17</v>
      </c>
      <c r="D1316" s="4" t="s">
        <v>29</v>
      </c>
      <c r="E1316" s="4" t="s">
        <v>34</v>
      </c>
      <c r="F1316" s="4" t="s">
        <v>37</v>
      </c>
      <c r="G1316" s="11" t="s">
        <v>21</v>
      </c>
      <c r="H1316" s="5">
        <v>63120.165000000001</v>
      </c>
      <c r="I1316" s="5">
        <v>25696.7</v>
      </c>
      <c r="J1316" s="3" t="s">
        <v>22</v>
      </c>
      <c r="K1316" s="3" t="s">
        <v>23</v>
      </c>
      <c r="L1316" s="47">
        <f t="shared" si="44"/>
        <v>67676.473708799997</v>
      </c>
      <c r="M1316" s="63">
        <f t="shared" si="43"/>
        <v>5.0077728960000005E-2</v>
      </c>
      <c r="N1316" s="7">
        <v>33970</v>
      </c>
      <c r="O1316" s="6" t="b">
        <v>1</v>
      </c>
      <c r="P1316" s="6" t="b">
        <v>0</v>
      </c>
      <c r="Q1316" s="6" t="s">
        <v>24</v>
      </c>
    </row>
    <row r="1317" spans="1:17" x14ac:dyDescent="0.25">
      <c r="A1317" s="3">
        <v>2014</v>
      </c>
      <c r="B1317" s="3">
        <v>1</v>
      </c>
      <c r="C1317" s="4" t="s">
        <v>17</v>
      </c>
      <c r="D1317" s="4" t="s">
        <v>29</v>
      </c>
      <c r="E1317" s="4" t="s">
        <v>34</v>
      </c>
      <c r="F1317" s="4" t="s">
        <v>39</v>
      </c>
      <c r="G1317" s="11" t="s">
        <v>21</v>
      </c>
      <c r="H1317" s="5">
        <v>78210.369000000006</v>
      </c>
      <c r="I1317" s="5">
        <v>33131</v>
      </c>
      <c r="J1317" s="3" t="s">
        <v>22</v>
      </c>
      <c r="K1317" s="3" t="s">
        <v>23</v>
      </c>
      <c r="L1317" s="47">
        <f t="shared" si="44"/>
        <v>87255.921983999986</v>
      </c>
      <c r="M1317" s="63">
        <f t="shared" si="43"/>
        <v>6.4565692800000005E-2</v>
      </c>
      <c r="N1317" s="7">
        <v>33970</v>
      </c>
      <c r="O1317" s="6" t="b">
        <v>1</v>
      </c>
      <c r="P1317" s="6" t="b">
        <v>0</v>
      </c>
      <c r="Q1317" s="6" t="s">
        <v>24</v>
      </c>
    </row>
    <row r="1318" spans="1:17" x14ac:dyDescent="0.25">
      <c r="A1318" s="3">
        <v>2014</v>
      </c>
      <c r="B1318" s="3">
        <v>1</v>
      </c>
      <c r="C1318" s="4" t="s">
        <v>17</v>
      </c>
      <c r="D1318" s="4" t="s">
        <v>29</v>
      </c>
      <c r="E1318" s="4" t="s">
        <v>34</v>
      </c>
      <c r="F1318" s="4" t="s">
        <v>35</v>
      </c>
      <c r="G1318" s="11" t="s">
        <v>21</v>
      </c>
      <c r="H1318" s="5">
        <v>57941.32</v>
      </c>
      <c r="I1318" s="5">
        <v>26408</v>
      </c>
      <c r="J1318" s="3" t="s">
        <v>22</v>
      </c>
      <c r="K1318" s="3" t="s">
        <v>23</v>
      </c>
      <c r="L1318" s="47">
        <f t="shared" si="44"/>
        <v>69549.798911999998</v>
      </c>
      <c r="M1318" s="63">
        <f t="shared" si="43"/>
        <v>5.14639104E-2</v>
      </c>
      <c r="N1318" s="7">
        <v>33970</v>
      </c>
      <c r="O1318" s="6" t="b">
        <v>1</v>
      </c>
      <c r="P1318" s="6" t="b">
        <v>0</v>
      </c>
      <c r="Q1318" s="6" t="s">
        <v>24</v>
      </c>
    </row>
    <row r="1319" spans="1:17" x14ac:dyDescent="0.25">
      <c r="A1319" s="3">
        <v>2014</v>
      </c>
      <c r="B1319" s="3">
        <v>1</v>
      </c>
      <c r="C1319" s="4" t="s">
        <v>17</v>
      </c>
      <c r="D1319" s="4" t="s">
        <v>29</v>
      </c>
      <c r="E1319" s="4" t="s">
        <v>34</v>
      </c>
      <c r="F1319" s="4" t="s">
        <v>36</v>
      </c>
      <c r="G1319" s="11" t="s">
        <v>21</v>
      </c>
      <c r="H1319" s="5">
        <v>43527.73</v>
      </c>
      <c r="I1319" s="5">
        <v>20798.2</v>
      </c>
      <c r="J1319" s="3" t="s">
        <v>22</v>
      </c>
      <c r="K1319" s="3" t="s">
        <v>23</v>
      </c>
      <c r="L1319" s="47">
        <f t="shared" si="44"/>
        <v>54775.470604799993</v>
      </c>
      <c r="M1319" s="63">
        <f t="shared" si="43"/>
        <v>4.0531532160000001E-2</v>
      </c>
      <c r="N1319" s="7">
        <v>33970</v>
      </c>
      <c r="O1319" s="6" t="b">
        <v>1</v>
      </c>
      <c r="P1319" s="6" t="b">
        <v>0</v>
      </c>
      <c r="Q1319" s="6" t="s">
        <v>24</v>
      </c>
    </row>
    <row r="1320" spans="1:17" x14ac:dyDescent="0.25">
      <c r="A1320" s="3">
        <v>2014</v>
      </c>
      <c r="B1320" s="3">
        <v>1</v>
      </c>
      <c r="C1320" s="4" t="s">
        <v>17</v>
      </c>
      <c r="D1320" s="4" t="s">
        <v>59</v>
      </c>
      <c r="E1320" s="4" t="s">
        <v>60</v>
      </c>
      <c r="F1320" s="4"/>
      <c r="G1320" s="11" t="s">
        <v>21</v>
      </c>
      <c r="H1320" s="5">
        <v>191414</v>
      </c>
      <c r="I1320" s="5">
        <v>66583.742728000012</v>
      </c>
      <c r="J1320" s="3" t="s">
        <v>22</v>
      </c>
      <c r="K1320" s="3" t="s">
        <v>42</v>
      </c>
      <c r="L1320" s="47">
        <f t="shared" si="44"/>
        <v>175359.20620799542</v>
      </c>
      <c r="M1320" s="63">
        <f t="shared" si="43"/>
        <v>0.12975839782832646</v>
      </c>
      <c r="N1320" s="7">
        <v>40220</v>
      </c>
      <c r="O1320" s="6" t="b">
        <v>1</v>
      </c>
      <c r="P1320" s="6" t="b">
        <v>0</v>
      </c>
      <c r="Q1320" s="6" t="s">
        <v>24</v>
      </c>
    </row>
    <row r="1321" spans="1:17" x14ac:dyDescent="0.25">
      <c r="A1321" s="3">
        <v>2014</v>
      </c>
      <c r="B1321" s="3">
        <v>1</v>
      </c>
      <c r="C1321" s="4" t="s">
        <v>17</v>
      </c>
      <c r="D1321" s="4" t="s">
        <v>44</v>
      </c>
      <c r="E1321" s="4" t="s">
        <v>45</v>
      </c>
      <c r="F1321" s="4"/>
      <c r="G1321" s="11" t="s">
        <v>21</v>
      </c>
      <c r="H1321" s="5">
        <v>74567</v>
      </c>
      <c r="I1321" s="5">
        <v>26635.332399999999</v>
      </c>
      <c r="J1321" s="3" t="s">
        <v>22</v>
      </c>
      <c r="K1321" s="3" t="s">
        <v>42</v>
      </c>
      <c r="L1321" s="47">
        <f t="shared" si="44"/>
        <v>70148.516069913603</v>
      </c>
      <c r="M1321" s="63">
        <f t="shared" si="43"/>
        <v>5.1906935781120003E-2</v>
      </c>
      <c r="N1321" s="7">
        <v>25569</v>
      </c>
      <c r="O1321" s="6" t="b">
        <v>1</v>
      </c>
      <c r="P1321" s="6" t="b">
        <v>0</v>
      </c>
      <c r="Q1321" s="6" t="s">
        <v>24</v>
      </c>
    </row>
    <row r="1322" spans="1:17" x14ac:dyDescent="0.25">
      <c r="A1322" s="3">
        <v>2014</v>
      </c>
      <c r="B1322" s="3">
        <v>1</v>
      </c>
      <c r="C1322" s="4" t="s">
        <v>17</v>
      </c>
      <c r="D1322" s="4" t="s">
        <v>46</v>
      </c>
      <c r="E1322" s="4" t="s">
        <v>47</v>
      </c>
      <c r="F1322" s="4"/>
      <c r="G1322" s="11" t="s">
        <v>21</v>
      </c>
      <c r="H1322" s="5">
        <v>110424</v>
      </c>
      <c r="I1322" s="5">
        <v>37367.481599999999</v>
      </c>
      <c r="J1322" s="3" t="s">
        <v>22</v>
      </c>
      <c r="K1322" s="3" t="s">
        <v>42</v>
      </c>
      <c r="L1322" s="47">
        <f t="shared" si="44"/>
        <v>98413.391060582391</v>
      </c>
      <c r="M1322" s="63">
        <f t="shared" si="43"/>
        <v>7.2821748142080006E-2</v>
      </c>
      <c r="N1322" s="7">
        <v>34700</v>
      </c>
      <c r="O1322" s="6" t="b">
        <v>1</v>
      </c>
      <c r="P1322" s="6" t="b">
        <v>0</v>
      </c>
      <c r="Q1322" s="6" t="s">
        <v>24</v>
      </c>
    </row>
    <row r="1323" spans="1:17" x14ac:dyDescent="0.25">
      <c r="A1323" s="3">
        <v>2014</v>
      </c>
      <c r="B1323" s="3">
        <v>1</v>
      </c>
      <c r="C1323" s="4" t="s">
        <v>17</v>
      </c>
      <c r="D1323" s="4" t="s">
        <v>46</v>
      </c>
      <c r="E1323" s="4" t="s">
        <v>48</v>
      </c>
      <c r="F1323" s="4"/>
      <c r="G1323" s="11" t="s">
        <v>21</v>
      </c>
      <c r="H1323" s="5">
        <v>108107</v>
      </c>
      <c r="I1323" s="5">
        <v>36583.408799999997</v>
      </c>
      <c r="J1323" s="3" t="s">
        <v>22</v>
      </c>
      <c r="K1323" s="3" t="s">
        <v>42</v>
      </c>
      <c r="L1323" s="47">
        <f t="shared" si="44"/>
        <v>96348.406753843185</v>
      </c>
      <c r="M1323" s="63">
        <f t="shared" si="43"/>
        <v>7.129374706944E-2</v>
      </c>
      <c r="N1323" s="7">
        <v>35065</v>
      </c>
      <c r="O1323" s="6" t="b">
        <v>1</v>
      </c>
      <c r="P1323" s="6" t="b">
        <v>0</v>
      </c>
      <c r="Q1323" s="6" t="s">
        <v>24</v>
      </c>
    </row>
    <row r="1324" spans="1:17" x14ac:dyDescent="0.25">
      <c r="A1324" s="3">
        <v>2014</v>
      </c>
      <c r="B1324" s="3">
        <v>1</v>
      </c>
      <c r="C1324" s="4" t="s">
        <v>17</v>
      </c>
      <c r="D1324" s="4" t="s">
        <v>46</v>
      </c>
      <c r="E1324" s="4" t="s">
        <v>58</v>
      </c>
      <c r="F1324" s="4"/>
      <c r="G1324" s="11" t="s">
        <v>21</v>
      </c>
      <c r="H1324" s="5">
        <v>114408</v>
      </c>
      <c r="I1324" s="5">
        <v>36118.605599999995</v>
      </c>
      <c r="J1324" s="3" t="s">
        <v>22</v>
      </c>
      <c r="K1324" s="3" t="s">
        <v>42</v>
      </c>
      <c r="L1324" s="47">
        <f t="shared" si="44"/>
        <v>95124.271298918378</v>
      </c>
      <c r="M1324" s="63">
        <f t="shared" si="43"/>
        <v>7.0387938593279992E-2</v>
      </c>
      <c r="N1324" s="7">
        <v>39814</v>
      </c>
      <c r="O1324" s="6" t="b">
        <v>1</v>
      </c>
      <c r="P1324" s="6" t="b">
        <v>0</v>
      </c>
      <c r="Q1324" s="6" t="s">
        <v>24</v>
      </c>
    </row>
    <row r="1325" spans="1:17" x14ac:dyDescent="0.25">
      <c r="A1325" s="3">
        <v>2014</v>
      </c>
      <c r="B1325" s="3">
        <v>1</v>
      </c>
      <c r="C1325" s="4" t="s">
        <v>17</v>
      </c>
      <c r="D1325" s="4" t="s">
        <v>46</v>
      </c>
      <c r="E1325" s="4" t="s">
        <v>61</v>
      </c>
      <c r="F1325" s="4"/>
      <c r="G1325" s="11" t="s">
        <v>21</v>
      </c>
      <c r="H1325" s="5">
        <v>111658</v>
      </c>
      <c r="I1325" s="5">
        <v>35758.474499999997</v>
      </c>
      <c r="J1325" s="3" t="s">
        <v>22</v>
      </c>
      <c r="K1325" s="3" t="s">
        <v>42</v>
      </c>
      <c r="L1325" s="47">
        <f t="shared" si="44"/>
        <v>94175.806985567979</v>
      </c>
      <c r="M1325" s="63">
        <f t="shared" si="43"/>
        <v>6.9686115105599994E-2</v>
      </c>
      <c r="N1325" s="7">
        <v>40179</v>
      </c>
      <c r="O1325" s="6" t="b">
        <v>1</v>
      </c>
      <c r="P1325" s="6" t="b">
        <v>0</v>
      </c>
      <c r="Q1325" s="6" t="s">
        <v>24</v>
      </c>
    </row>
    <row r="1326" spans="1:17" x14ac:dyDescent="0.25">
      <c r="A1326" s="3">
        <v>2014</v>
      </c>
      <c r="B1326" s="3">
        <v>1</v>
      </c>
      <c r="C1326" s="4" t="s">
        <v>17</v>
      </c>
      <c r="D1326" s="4" t="s">
        <v>69</v>
      </c>
      <c r="E1326" s="4" t="s">
        <v>70</v>
      </c>
      <c r="F1326" s="4" t="s">
        <v>71</v>
      </c>
      <c r="G1326" s="11" t="s">
        <v>21</v>
      </c>
      <c r="H1326" s="5">
        <v>101981</v>
      </c>
      <c r="I1326" s="5">
        <v>35725.699999999997</v>
      </c>
      <c r="J1326" s="3" t="s">
        <v>22</v>
      </c>
      <c r="K1326" s="3" t="s">
        <v>23</v>
      </c>
      <c r="L1326" s="47">
        <f t="shared" si="44"/>
        <v>94089.489964799985</v>
      </c>
      <c r="M1326" s="63">
        <f t="shared" si="43"/>
        <v>6.9622244160000013E-2</v>
      </c>
      <c r="N1326" s="7">
        <v>40760</v>
      </c>
      <c r="O1326" s="6" t="b">
        <v>0</v>
      </c>
      <c r="P1326" s="6" t="b">
        <v>0</v>
      </c>
      <c r="Q1326" s="6" t="s">
        <v>65</v>
      </c>
    </row>
    <row r="1327" spans="1:17" x14ac:dyDescent="0.25">
      <c r="A1327" s="3">
        <v>2014</v>
      </c>
      <c r="B1327" s="3">
        <v>2</v>
      </c>
      <c r="C1327" s="4" t="s">
        <v>38</v>
      </c>
      <c r="D1327" s="4" t="s">
        <v>18</v>
      </c>
      <c r="E1327" s="4" t="s">
        <v>76</v>
      </c>
      <c r="F1327" s="4"/>
      <c r="G1327" s="11" t="s">
        <v>21</v>
      </c>
      <c r="H1327" s="5">
        <v>171421</v>
      </c>
      <c r="I1327" s="5">
        <v>61231.581200000001</v>
      </c>
      <c r="J1327" s="3" t="s">
        <v>22</v>
      </c>
      <c r="K1327" s="3" t="s">
        <v>42</v>
      </c>
      <c r="L1327" s="47">
        <f t="shared" si="44"/>
        <v>161263.41106951679</v>
      </c>
      <c r="M1327" s="63">
        <f t="shared" si="43"/>
        <v>0.11932810544256001</v>
      </c>
      <c r="N1327" s="7">
        <v>41348</v>
      </c>
      <c r="O1327" s="6" t="b">
        <v>0</v>
      </c>
      <c r="P1327" s="6" t="b">
        <v>0</v>
      </c>
      <c r="Q1327" s="6" t="s">
        <v>65</v>
      </c>
    </row>
    <row r="1328" spans="1:17" x14ac:dyDescent="0.25">
      <c r="A1328" s="3">
        <v>2014</v>
      </c>
      <c r="B1328" s="3">
        <v>2</v>
      </c>
      <c r="C1328" s="4" t="s">
        <v>38</v>
      </c>
      <c r="D1328" s="4" t="s">
        <v>18</v>
      </c>
      <c r="E1328" s="4" t="s">
        <v>19</v>
      </c>
      <c r="F1328" s="4" t="s">
        <v>25</v>
      </c>
      <c r="G1328" s="11" t="s">
        <v>21</v>
      </c>
      <c r="H1328" s="5">
        <v>84413.089300000007</v>
      </c>
      <c r="I1328" s="5">
        <v>31647.200000000001</v>
      </c>
      <c r="J1328" s="3" t="s">
        <v>22</v>
      </c>
      <c r="K1328" s="3" t="s">
        <v>23</v>
      </c>
      <c r="L1328" s="47">
        <f t="shared" si="44"/>
        <v>83348.091340799991</v>
      </c>
      <c r="M1328" s="63">
        <f t="shared" si="43"/>
        <v>6.1674063360000003E-2</v>
      </c>
      <c r="N1328" s="7">
        <v>35527</v>
      </c>
      <c r="O1328" s="6" t="b">
        <v>1</v>
      </c>
      <c r="P1328" s="6" t="b">
        <v>0</v>
      </c>
      <c r="Q1328" s="6" t="s">
        <v>24</v>
      </c>
    </row>
    <row r="1329" spans="1:17" x14ac:dyDescent="0.25">
      <c r="A1329" s="3">
        <v>2014</v>
      </c>
      <c r="B1329" s="3">
        <v>2</v>
      </c>
      <c r="C1329" s="4" t="s">
        <v>38</v>
      </c>
      <c r="D1329" s="4" t="s">
        <v>18</v>
      </c>
      <c r="E1329" s="4" t="s">
        <v>19</v>
      </c>
      <c r="F1329" s="4" t="s">
        <v>20</v>
      </c>
      <c r="G1329" s="11" t="s">
        <v>21</v>
      </c>
      <c r="H1329" s="5">
        <v>86352.111900000004</v>
      </c>
      <c r="I1329" s="5">
        <v>32058.7</v>
      </c>
      <c r="J1329" s="3" t="s">
        <v>22</v>
      </c>
      <c r="K1329" s="3" t="s">
        <v>23</v>
      </c>
      <c r="L1329" s="47">
        <f t="shared" si="44"/>
        <v>84431.8440768</v>
      </c>
      <c r="M1329" s="63">
        <f t="shared" si="43"/>
        <v>6.2475994560000012E-2</v>
      </c>
      <c r="N1329" s="7">
        <v>35527</v>
      </c>
      <c r="O1329" s="6" t="b">
        <v>1</v>
      </c>
      <c r="P1329" s="6" t="b">
        <v>0</v>
      </c>
      <c r="Q1329" s="6" t="s">
        <v>24</v>
      </c>
    </row>
    <row r="1330" spans="1:17" x14ac:dyDescent="0.25">
      <c r="A1330" s="3">
        <v>2014</v>
      </c>
      <c r="B1330" s="3">
        <v>2</v>
      </c>
      <c r="C1330" s="4" t="s">
        <v>38</v>
      </c>
      <c r="D1330" s="4" t="s">
        <v>18</v>
      </c>
      <c r="E1330" s="4" t="s">
        <v>41</v>
      </c>
      <c r="F1330" s="4"/>
      <c r="G1330" s="11" t="s">
        <v>21</v>
      </c>
      <c r="H1330" s="5">
        <v>60324</v>
      </c>
      <c r="I1330" s="5">
        <v>23657.564699999999</v>
      </c>
      <c r="J1330" s="3" t="s">
        <v>22</v>
      </c>
      <c r="K1330" s="3" t="s">
        <v>42</v>
      </c>
      <c r="L1330" s="47">
        <f t="shared" si="44"/>
        <v>62306.076478060786</v>
      </c>
      <c r="M1330" s="63">
        <f t="shared" si="43"/>
        <v>4.6103862087359997E-2</v>
      </c>
      <c r="N1330" s="7">
        <v>23377</v>
      </c>
      <c r="O1330" s="6" t="b">
        <v>1</v>
      </c>
      <c r="P1330" s="6" t="b">
        <v>0</v>
      </c>
      <c r="Q1330" s="6" t="s">
        <v>24</v>
      </c>
    </row>
    <row r="1331" spans="1:17" x14ac:dyDescent="0.25">
      <c r="A1331" s="3">
        <v>2014</v>
      </c>
      <c r="B1331" s="3">
        <v>2</v>
      </c>
      <c r="C1331" s="4" t="s">
        <v>38</v>
      </c>
      <c r="D1331" s="4" t="s">
        <v>18</v>
      </c>
      <c r="E1331" s="4" t="s">
        <v>43</v>
      </c>
      <c r="F1331" s="4"/>
      <c r="G1331" s="11" t="s">
        <v>21</v>
      </c>
      <c r="H1331" s="5">
        <v>69215</v>
      </c>
      <c r="I1331" s="5">
        <v>26049.480539999997</v>
      </c>
      <c r="J1331" s="3" t="s">
        <v>22</v>
      </c>
      <c r="K1331" s="3" t="s">
        <v>42</v>
      </c>
      <c r="L1331" s="47">
        <f t="shared" si="44"/>
        <v>68605.579116898545</v>
      </c>
      <c r="M1331" s="63">
        <f t="shared" si="43"/>
        <v>5.0765227676352005E-2</v>
      </c>
      <c r="N1331" s="7">
        <v>28126</v>
      </c>
      <c r="O1331" s="6" t="b">
        <v>1</v>
      </c>
      <c r="P1331" s="6" t="b">
        <v>0</v>
      </c>
      <c r="Q1331" s="6" t="s">
        <v>24</v>
      </c>
    </row>
    <row r="1332" spans="1:17" x14ac:dyDescent="0.25">
      <c r="A1332" s="3">
        <v>2014</v>
      </c>
      <c r="B1332" s="3">
        <v>2</v>
      </c>
      <c r="C1332" s="4" t="s">
        <v>38</v>
      </c>
      <c r="D1332" s="4" t="s">
        <v>66</v>
      </c>
      <c r="E1332" s="4" t="s">
        <v>67</v>
      </c>
      <c r="F1332" s="4" t="s">
        <v>72</v>
      </c>
      <c r="G1332" s="11" t="s">
        <v>21</v>
      </c>
      <c r="H1332" s="5">
        <v>172609.69279999999</v>
      </c>
      <c r="I1332" s="5">
        <v>64816.800000000003</v>
      </c>
      <c r="J1332" s="3" t="s">
        <v>22</v>
      </c>
      <c r="K1332" s="3" t="s">
        <v>23</v>
      </c>
      <c r="L1332" s="47">
        <f t="shared" si="44"/>
        <v>170705.67275520001</v>
      </c>
      <c r="M1332" s="63">
        <f t="shared" si="43"/>
        <v>0.12631497984000001</v>
      </c>
      <c r="N1332" s="7">
        <v>40644</v>
      </c>
      <c r="O1332" s="6" t="b">
        <v>0</v>
      </c>
      <c r="P1332" s="6" t="b">
        <v>1</v>
      </c>
      <c r="Q1332" s="6" t="s">
        <v>15</v>
      </c>
    </row>
    <row r="1333" spans="1:17" x14ac:dyDescent="0.25">
      <c r="A1333" s="3">
        <v>2014</v>
      </c>
      <c r="B1333" s="3">
        <v>2</v>
      </c>
      <c r="C1333" s="4" t="s">
        <v>38</v>
      </c>
      <c r="D1333" s="4" t="s">
        <v>66</v>
      </c>
      <c r="E1333" s="4" t="s">
        <v>67</v>
      </c>
      <c r="F1333" s="4" t="s">
        <v>68</v>
      </c>
      <c r="G1333" s="11" t="s">
        <v>21</v>
      </c>
      <c r="H1333" s="5">
        <v>163415.04319999999</v>
      </c>
      <c r="I1333" s="5">
        <v>61705.1</v>
      </c>
      <c r="J1333" s="3" t="s">
        <v>22</v>
      </c>
      <c r="K1333" s="3" t="s">
        <v>23</v>
      </c>
      <c r="L1333" s="47">
        <f t="shared" si="44"/>
        <v>162510.50048639998</v>
      </c>
      <c r="M1333" s="63">
        <f t="shared" si="43"/>
        <v>0.12025089888000001</v>
      </c>
      <c r="N1333" s="7">
        <v>40644</v>
      </c>
      <c r="O1333" s="6" t="b">
        <v>0</v>
      </c>
      <c r="P1333" s="6" t="b">
        <v>1</v>
      </c>
      <c r="Q1333" s="6" t="s">
        <v>15</v>
      </c>
    </row>
    <row r="1334" spans="1:17" x14ac:dyDescent="0.25">
      <c r="A1334" s="3">
        <v>2014</v>
      </c>
      <c r="B1334" s="3">
        <v>2</v>
      </c>
      <c r="C1334" s="4" t="s">
        <v>38</v>
      </c>
      <c r="D1334" s="4" t="s">
        <v>26</v>
      </c>
      <c r="E1334" s="4" t="s">
        <v>27</v>
      </c>
      <c r="F1334" s="4" t="s">
        <v>28</v>
      </c>
      <c r="G1334" s="11" t="s">
        <v>21</v>
      </c>
      <c r="H1334" s="5">
        <v>85308.93</v>
      </c>
      <c r="I1334" s="5">
        <v>35779.4</v>
      </c>
      <c r="J1334" s="3" t="s">
        <v>22</v>
      </c>
      <c r="K1334" s="3" t="s">
        <v>23</v>
      </c>
      <c r="L1334" s="47">
        <f t="shared" si="44"/>
        <v>94230.917721599995</v>
      </c>
      <c r="M1334" s="63">
        <f t="shared" si="43"/>
        <v>6.9726894720000016E-2</v>
      </c>
      <c r="N1334" s="7">
        <v>34700</v>
      </c>
      <c r="O1334" s="6" t="b">
        <v>1</v>
      </c>
      <c r="P1334" s="6" t="b">
        <v>0</v>
      </c>
      <c r="Q1334" s="6" t="s">
        <v>24</v>
      </c>
    </row>
    <row r="1335" spans="1:17" x14ac:dyDescent="0.25">
      <c r="A1335" s="3">
        <v>2014</v>
      </c>
      <c r="B1335" s="3">
        <v>2</v>
      </c>
      <c r="C1335" s="4" t="s">
        <v>38</v>
      </c>
      <c r="D1335" s="4" t="s">
        <v>73</v>
      </c>
      <c r="E1335" s="4" t="s">
        <v>74</v>
      </c>
      <c r="F1335" s="4"/>
      <c r="G1335" s="11" t="s">
        <v>21</v>
      </c>
      <c r="H1335" s="5">
        <v>246700</v>
      </c>
      <c r="I1335" s="5">
        <v>80264.73311999999</v>
      </c>
      <c r="J1335" s="3" t="s">
        <v>22</v>
      </c>
      <c r="K1335" s="3" t="s">
        <v>42</v>
      </c>
      <c r="L1335" s="47">
        <f t="shared" si="44"/>
        <v>211390.33808775165</v>
      </c>
      <c r="M1335" s="63">
        <f t="shared" si="43"/>
        <v>0.156419911904256</v>
      </c>
      <c r="N1335" s="7">
        <v>41136</v>
      </c>
      <c r="O1335" s="6" t="b">
        <v>0</v>
      </c>
      <c r="P1335" s="6" t="b">
        <v>0</v>
      </c>
      <c r="Q1335" s="6" t="s">
        <v>65</v>
      </c>
    </row>
    <row r="1336" spans="1:17" x14ac:dyDescent="0.25">
      <c r="A1336" s="3">
        <v>2014</v>
      </c>
      <c r="B1336" s="3">
        <v>2</v>
      </c>
      <c r="C1336" s="4" t="s">
        <v>38</v>
      </c>
      <c r="D1336" s="4" t="s">
        <v>29</v>
      </c>
      <c r="E1336" s="4" t="s">
        <v>30</v>
      </c>
      <c r="F1336" s="4" t="s">
        <v>31</v>
      </c>
      <c r="G1336" s="11" t="s">
        <v>21</v>
      </c>
      <c r="H1336" s="5">
        <v>59356</v>
      </c>
      <c r="I1336" s="5">
        <v>23136.7</v>
      </c>
      <c r="J1336" s="3" t="s">
        <v>22</v>
      </c>
      <c r="K1336" s="3" t="s">
        <v>23</v>
      </c>
      <c r="L1336" s="47">
        <f t="shared" si="44"/>
        <v>60934.293868799992</v>
      </c>
      <c r="M1336" s="63">
        <f t="shared" si="43"/>
        <v>4.5088800960000001E-2</v>
      </c>
      <c r="N1336" s="7">
        <v>35885</v>
      </c>
      <c r="O1336" s="6" t="b">
        <v>1</v>
      </c>
      <c r="P1336" s="6" t="b">
        <v>0</v>
      </c>
      <c r="Q1336" s="6" t="s">
        <v>24</v>
      </c>
    </row>
    <row r="1337" spans="1:17" x14ac:dyDescent="0.25">
      <c r="A1337" s="3">
        <v>2014</v>
      </c>
      <c r="B1337" s="3">
        <v>2</v>
      </c>
      <c r="C1337" s="4" t="s">
        <v>38</v>
      </c>
      <c r="D1337" s="4" t="s">
        <v>29</v>
      </c>
      <c r="E1337" s="4" t="s">
        <v>30</v>
      </c>
      <c r="F1337" s="4" t="s">
        <v>33</v>
      </c>
      <c r="G1337" s="11" t="s">
        <v>21</v>
      </c>
      <c r="H1337" s="5">
        <v>93680</v>
      </c>
      <c r="I1337" s="5">
        <v>38030.400000000001</v>
      </c>
      <c r="J1337" s="3" t="s">
        <v>22</v>
      </c>
      <c r="K1337" s="3" t="s">
        <v>23</v>
      </c>
      <c r="L1337" s="47">
        <f t="shared" si="44"/>
        <v>100159.29538560001</v>
      </c>
      <c r="M1337" s="63">
        <f t="shared" si="43"/>
        <v>7.4113643520000008E-2</v>
      </c>
      <c r="N1337" s="7">
        <v>35885</v>
      </c>
      <c r="O1337" s="6" t="b">
        <v>1</v>
      </c>
      <c r="P1337" s="6" t="b">
        <v>0</v>
      </c>
      <c r="Q1337" s="6" t="s">
        <v>24</v>
      </c>
    </row>
    <row r="1338" spans="1:17" x14ac:dyDescent="0.25">
      <c r="A1338" s="3">
        <v>2014</v>
      </c>
      <c r="B1338" s="3">
        <v>2</v>
      </c>
      <c r="C1338" s="4" t="s">
        <v>38</v>
      </c>
      <c r="D1338" s="4" t="s">
        <v>29</v>
      </c>
      <c r="E1338" s="4" t="s">
        <v>34</v>
      </c>
      <c r="F1338" s="4" t="s">
        <v>36</v>
      </c>
      <c r="G1338" s="11" t="s">
        <v>21</v>
      </c>
      <c r="H1338" s="5">
        <v>45238.080000000002</v>
      </c>
      <c r="I1338" s="5">
        <v>21594.5</v>
      </c>
      <c r="J1338" s="3" t="s">
        <v>22</v>
      </c>
      <c r="K1338" s="3" t="s">
        <v>23</v>
      </c>
      <c r="L1338" s="47">
        <f t="shared" si="44"/>
        <v>56872.657247999996</v>
      </c>
      <c r="M1338" s="63">
        <f t="shared" si="43"/>
        <v>4.2083361600000001E-2</v>
      </c>
      <c r="N1338" s="7">
        <v>33970</v>
      </c>
      <c r="O1338" s="6" t="b">
        <v>1</v>
      </c>
      <c r="P1338" s="6" t="b">
        <v>0</v>
      </c>
      <c r="Q1338" s="6" t="s">
        <v>24</v>
      </c>
    </row>
    <row r="1339" spans="1:17" x14ac:dyDescent="0.25">
      <c r="A1339" s="3">
        <v>2014</v>
      </c>
      <c r="B1339" s="3">
        <v>2</v>
      </c>
      <c r="C1339" s="4" t="s">
        <v>38</v>
      </c>
      <c r="D1339" s="4" t="s">
        <v>29</v>
      </c>
      <c r="E1339" s="4" t="s">
        <v>34</v>
      </c>
      <c r="F1339" s="4" t="s">
        <v>39</v>
      </c>
      <c r="G1339" s="11" t="s">
        <v>21</v>
      </c>
      <c r="H1339" s="5">
        <v>65451.12</v>
      </c>
      <c r="I1339" s="5">
        <v>27656.400000000001</v>
      </c>
      <c r="J1339" s="3" t="s">
        <v>22</v>
      </c>
      <c r="K1339" s="3" t="s">
        <v>23</v>
      </c>
      <c r="L1339" s="47">
        <f t="shared" si="44"/>
        <v>72837.665049600007</v>
      </c>
      <c r="M1339" s="63">
        <f t="shared" si="43"/>
        <v>5.3896792320000012E-2</v>
      </c>
      <c r="N1339" s="7">
        <v>33970</v>
      </c>
      <c r="O1339" s="6" t="b">
        <v>1</v>
      </c>
      <c r="P1339" s="6" t="b">
        <v>0</v>
      </c>
      <c r="Q1339" s="6" t="s">
        <v>24</v>
      </c>
    </row>
    <row r="1340" spans="1:17" x14ac:dyDescent="0.25">
      <c r="A1340" s="3">
        <v>2014</v>
      </c>
      <c r="B1340" s="3">
        <v>2</v>
      </c>
      <c r="C1340" s="4" t="s">
        <v>38</v>
      </c>
      <c r="D1340" s="4" t="s">
        <v>29</v>
      </c>
      <c r="E1340" s="4" t="s">
        <v>34</v>
      </c>
      <c r="F1340" s="4" t="s">
        <v>35</v>
      </c>
      <c r="G1340" s="11" t="s">
        <v>21</v>
      </c>
      <c r="H1340" s="5">
        <v>52249.52</v>
      </c>
      <c r="I1340" s="5">
        <v>23809.3</v>
      </c>
      <c r="J1340" s="3" t="s">
        <v>22</v>
      </c>
      <c r="K1340" s="3" t="s">
        <v>23</v>
      </c>
      <c r="L1340" s="47">
        <f t="shared" si="44"/>
        <v>62705.696275199996</v>
      </c>
      <c r="M1340" s="63">
        <f t="shared" si="43"/>
        <v>4.6399563840000005E-2</v>
      </c>
      <c r="N1340" s="7">
        <v>33970</v>
      </c>
      <c r="O1340" s="6" t="b">
        <v>1</v>
      </c>
      <c r="P1340" s="6" t="b">
        <v>0</v>
      </c>
      <c r="Q1340" s="6" t="s">
        <v>24</v>
      </c>
    </row>
    <row r="1341" spans="1:17" x14ac:dyDescent="0.25">
      <c r="A1341" s="3">
        <v>2014</v>
      </c>
      <c r="B1341" s="3">
        <v>2</v>
      </c>
      <c r="C1341" s="4" t="s">
        <v>38</v>
      </c>
      <c r="D1341" s="4" t="s">
        <v>59</v>
      </c>
      <c r="E1341" s="4" t="s">
        <v>60</v>
      </c>
      <c r="F1341" s="4"/>
      <c r="G1341" s="11" t="s">
        <v>21</v>
      </c>
      <c r="H1341" s="5">
        <v>175742</v>
      </c>
      <c r="I1341" s="5">
        <v>61132.206184000002</v>
      </c>
      <c r="J1341" s="3" t="s">
        <v>22</v>
      </c>
      <c r="K1341" s="3" t="s">
        <v>42</v>
      </c>
      <c r="L1341" s="47">
        <f t="shared" si="44"/>
        <v>161001.69066737816</v>
      </c>
      <c r="M1341" s="63">
        <f t="shared" si="43"/>
        <v>0.11913444341137922</v>
      </c>
      <c r="N1341" s="7">
        <v>40220</v>
      </c>
      <c r="O1341" s="6" t="b">
        <v>1</v>
      </c>
      <c r="P1341" s="6" t="b">
        <v>0</v>
      </c>
      <c r="Q1341" s="6" t="s">
        <v>24</v>
      </c>
    </row>
    <row r="1342" spans="1:17" x14ac:dyDescent="0.25">
      <c r="A1342" s="3">
        <v>2014</v>
      </c>
      <c r="B1342" s="3">
        <v>2</v>
      </c>
      <c r="C1342" s="4" t="s">
        <v>38</v>
      </c>
      <c r="D1342" s="4" t="s">
        <v>44</v>
      </c>
      <c r="E1342" s="4" t="s">
        <v>45</v>
      </c>
      <c r="F1342" s="4"/>
      <c r="G1342" s="11" t="s">
        <v>21</v>
      </c>
      <c r="H1342" s="5">
        <v>59866</v>
      </c>
      <c r="I1342" s="5">
        <v>21384.135200000001</v>
      </c>
      <c r="J1342" s="3" t="s">
        <v>22</v>
      </c>
      <c r="K1342" s="3" t="s">
        <v>42</v>
      </c>
      <c r="L1342" s="47">
        <f t="shared" si="44"/>
        <v>56318.6270473728</v>
      </c>
      <c r="M1342" s="63">
        <f t="shared" si="43"/>
        <v>4.1673402677760006E-2</v>
      </c>
      <c r="N1342" s="7">
        <v>25569</v>
      </c>
      <c r="O1342" s="6" t="b">
        <v>1</v>
      </c>
      <c r="P1342" s="6" t="b">
        <v>0</v>
      </c>
      <c r="Q1342" s="6" t="s">
        <v>24</v>
      </c>
    </row>
    <row r="1343" spans="1:17" x14ac:dyDescent="0.25">
      <c r="A1343" s="3">
        <v>2014</v>
      </c>
      <c r="B1343" s="3">
        <v>2</v>
      </c>
      <c r="C1343" s="4" t="s">
        <v>38</v>
      </c>
      <c r="D1343" s="4" t="s">
        <v>46</v>
      </c>
      <c r="E1343" s="4" t="s">
        <v>47</v>
      </c>
      <c r="F1343" s="4"/>
      <c r="G1343" s="11" t="s">
        <v>21</v>
      </c>
      <c r="H1343" s="5">
        <v>99898</v>
      </c>
      <c r="I1343" s="5">
        <v>33805.483199999995</v>
      </c>
      <c r="J1343" s="3" t="s">
        <v>22</v>
      </c>
      <c r="K1343" s="3" t="s">
        <v>42</v>
      </c>
      <c r="L1343" s="47">
        <f t="shared" si="44"/>
        <v>89032.284106444786</v>
      </c>
      <c r="M1343" s="63">
        <f t="shared" si="43"/>
        <v>6.5880125660159994E-2</v>
      </c>
      <c r="N1343" s="7">
        <v>34700</v>
      </c>
      <c r="O1343" s="6" t="b">
        <v>1</v>
      </c>
      <c r="P1343" s="6" t="b">
        <v>0</v>
      </c>
      <c r="Q1343" s="6" t="s">
        <v>24</v>
      </c>
    </row>
    <row r="1344" spans="1:17" x14ac:dyDescent="0.25">
      <c r="A1344" s="3">
        <v>2014</v>
      </c>
      <c r="B1344" s="3">
        <v>2</v>
      </c>
      <c r="C1344" s="4" t="s">
        <v>38</v>
      </c>
      <c r="D1344" s="4" t="s">
        <v>46</v>
      </c>
      <c r="E1344" s="4" t="s">
        <v>48</v>
      </c>
      <c r="F1344" s="4"/>
      <c r="G1344" s="11" t="s">
        <v>21</v>
      </c>
      <c r="H1344" s="5">
        <v>96252</v>
      </c>
      <c r="I1344" s="5">
        <v>32571.676799999997</v>
      </c>
      <c r="J1344" s="3" t="s">
        <v>22</v>
      </c>
      <c r="K1344" s="3" t="s">
        <v>42</v>
      </c>
      <c r="L1344" s="47">
        <f t="shared" si="44"/>
        <v>85782.852607795183</v>
      </c>
      <c r="M1344" s="63">
        <f t="shared" si="43"/>
        <v>6.3475683747840003E-2</v>
      </c>
      <c r="N1344" s="7">
        <v>35065</v>
      </c>
      <c r="O1344" s="6" t="b">
        <v>1</v>
      </c>
      <c r="P1344" s="6" t="b">
        <v>0</v>
      </c>
      <c r="Q1344" s="6" t="s">
        <v>24</v>
      </c>
    </row>
    <row r="1345" spans="1:17" x14ac:dyDescent="0.25">
      <c r="A1345" s="3">
        <v>2014</v>
      </c>
      <c r="B1345" s="3">
        <v>2</v>
      </c>
      <c r="C1345" s="4" t="s">
        <v>38</v>
      </c>
      <c r="D1345" s="4" t="s">
        <v>46</v>
      </c>
      <c r="E1345" s="4" t="s">
        <v>58</v>
      </c>
      <c r="F1345" s="4"/>
      <c r="G1345" s="11" t="s">
        <v>21</v>
      </c>
      <c r="H1345" s="5">
        <v>103374</v>
      </c>
      <c r="I1345" s="5">
        <v>32635.171799999996</v>
      </c>
      <c r="J1345" s="3" t="s">
        <v>22</v>
      </c>
      <c r="K1345" s="3" t="s">
        <v>42</v>
      </c>
      <c r="L1345" s="47">
        <f t="shared" si="44"/>
        <v>85950.077103475182</v>
      </c>
      <c r="M1345" s="63">
        <f t="shared" si="43"/>
        <v>6.3599422803839997E-2</v>
      </c>
      <c r="N1345" s="7">
        <v>39814</v>
      </c>
      <c r="O1345" s="6" t="b">
        <v>1</v>
      </c>
      <c r="P1345" s="6" t="b">
        <v>0</v>
      </c>
      <c r="Q1345" s="6" t="s">
        <v>24</v>
      </c>
    </row>
    <row r="1346" spans="1:17" x14ac:dyDescent="0.25">
      <c r="A1346" s="3">
        <v>2014</v>
      </c>
      <c r="B1346" s="3">
        <v>2</v>
      </c>
      <c r="C1346" s="4" t="s">
        <v>38</v>
      </c>
      <c r="D1346" s="4" t="s">
        <v>46</v>
      </c>
      <c r="E1346" s="4" t="s">
        <v>61</v>
      </c>
      <c r="F1346" s="4"/>
      <c r="G1346" s="11" t="s">
        <v>21</v>
      </c>
      <c r="H1346" s="5">
        <v>103251</v>
      </c>
      <c r="I1346" s="5">
        <v>33066.132749999997</v>
      </c>
      <c r="J1346" s="3" t="s">
        <v>22</v>
      </c>
      <c r="K1346" s="3" t="s">
        <v>42</v>
      </c>
      <c r="L1346" s="47">
        <f t="shared" si="44"/>
        <v>87085.083442895993</v>
      </c>
      <c r="M1346" s="63">
        <f t="shared" ref="M1346:M1409" si="45">I1346*0.02784*0.07/1000</f>
        <v>6.4439279503199998E-2</v>
      </c>
      <c r="N1346" s="7">
        <v>40179</v>
      </c>
      <c r="O1346" s="6" t="b">
        <v>1</v>
      </c>
      <c r="P1346" s="6" t="b">
        <v>0</v>
      </c>
      <c r="Q1346" s="6" t="s">
        <v>24</v>
      </c>
    </row>
    <row r="1347" spans="1:17" x14ac:dyDescent="0.25">
      <c r="A1347" s="3">
        <v>2014</v>
      </c>
      <c r="B1347" s="3">
        <v>2</v>
      </c>
      <c r="C1347" s="4" t="s">
        <v>38</v>
      </c>
      <c r="D1347" s="4" t="s">
        <v>69</v>
      </c>
      <c r="E1347" s="4" t="s">
        <v>70</v>
      </c>
      <c r="F1347" s="4" t="s">
        <v>71</v>
      </c>
      <c r="G1347" s="11" t="s">
        <v>21</v>
      </c>
      <c r="H1347" s="5">
        <v>95794</v>
      </c>
      <c r="I1347" s="5">
        <v>33809.300000000003</v>
      </c>
      <c r="J1347" s="3" t="s">
        <v>22</v>
      </c>
      <c r="K1347" s="3" t="s">
        <v>23</v>
      </c>
      <c r="L1347" s="47">
        <f t="shared" si="44"/>
        <v>89042.336275199996</v>
      </c>
      <c r="M1347" s="63">
        <f t="shared" si="45"/>
        <v>6.588756384000001E-2</v>
      </c>
      <c r="N1347" s="7">
        <v>40760</v>
      </c>
      <c r="O1347" s="6" t="b">
        <v>0</v>
      </c>
      <c r="P1347" s="6" t="b">
        <v>0</v>
      </c>
      <c r="Q1347" s="6" t="s">
        <v>65</v>
      </c>
    </row>
    <row r="1348" spans="1:17" x14ac:dyDescent="0.25">
      <c r="A1348" s="3">
        <v>2014</v>
      </c>
      <c r="B1348" s="3">
        <v>3</v>
      </c>
      <c r="C1348" s="4" t="s">
        <v>40</v>
      </c>
      <c r="D1348" s="4" t="s">
        <v>18</v>
      </c>
      <c r="E1348" s="4" t="s">
        <v>76</v>
      </c>
      <c r="F1348" s="4"/>
      <c r="G1348" s="11" t="s">
        <v>21</v>
      </c>
      <c r="H1348" s="5">
        <v>194410</v>
      </c>
      <c r="I1348" s="5">
        <v>69443.251999999993</v>
      </c>
      <c r="J1348" s="3" t="s">
        <v>22</v>
      </c>
      <c r="K1348" s="3" t="s">
        <v>42</v>
      </c>
      <c r="L1348" s="47">
        <f t="shared" si="44"/>
        <v>182890.19283532797</v>
      </c>
      <c r="M1348" s="63">
        <f t="shared" si="45"/>
        <v>0.13533100949760002</v>
      </c>
      <c r="N1348" s="7">
        <v>41348</v>
      </c>
      <c r="O1348" s="6" t="b">
        <v>0</v>
      </c>
      <c r="P1348" s="6" t="b">
        <v>0</v>
      </c>
      <c r="Q1348" s="6" t="s">
        <v>65</v>
      </c>
    </row>
    <row r="1349" spans="1:17" x14ac:dyDescent="0.25">
      <c r="A1349" s="3">
        <v>2014</v>
      </c>
      <c r="B1349" s="3">
        <v>3</v>
      </c>
      <c r="C1349" s="4" t="s">
        <v>40</v>
      </c>
      <c r="D1349" s="4" t="s">
        <v>18</v>
      </c>
      <c r="E1349" s="4" t="s">
        <v>19</v>
      </c>
      <c r="F1349" s="4" t="s">
        <v>25</v>
      </c>
      <c r="G1349" s="11" t="s">
        <v>21</v>
      </c>
      <c r="H1349" s="5">
        <v>99907.304199999999</v>
      </c>
      <c r="I1349" s="5">
        <v>37457.1</v>
      </c>
      <c r="J1349" s="3" t="s">
        <v>22</v>
      </c>
      <c r="K1349" s="3" t="s">
        <v>23</v>
      </c>
      <c r="L1349" s="47">
        <f t="shared" si="44"/>
        <v>98649.415814399996</v>
      </c>
      <c r="M1349" s="63">
        <f t="shared" si="45"/>
        <v>7.2996396480000003E-2</v>
      </c>
      <c r="N1349" s="7">
        <v>35527</v>
      </c>
      <c r="O1349" s="6" t="b">
        <v>1</v>
      </c>
      <c r="P1349" s="6" t="b">
        <v>0</v>
      </c>
      <c r="Q1349" s="6" t="s">
        <v>24</v>
      </c>
    </row>
    <row r="1350" spans="1:17" x14ac:dyDescent="0.25">
      <c r="A1350" s="3">
        <v>2014</v>
      </c>
      <c r="B1350" s="3">
        <v>3</v>
      </c>
      <c r="C1350" s="4" t="s">
        <v>40</v>
      </c>
      <c r="D1350" s="4" t="s">
        <v>18</v>
      </c>
      <c r="E1350" s="4" t="s">
        <v>19</v>
      </c>
      <c r="F1350" s="4" t="s">
        <v>20</v>
      </c>
      <c r="G1350" s="11" t="s">
        <v>21</v>
      </c>
      <c r="H1350" s="5">
        <v>98698.828599999993</v>
      </c>
      <c r="I1350" s="5">
        <v>36659.699999999997</v>
      </c>
      <c r="J1350" s="3" t="s">
        <v>22</v>
      </c>
      <c r="K1350" s="3" t="s">
        <v>23</v>
      </c>
      <c r="L1350" s="47">
        <f t="shared" si="44"/>
        <v>96549.332140799976</v>
      </c>
      <c r="M1350" s="63">
        <f t="shared" si="45"/>
        <v>7.1442423359999993E-2</v>
      </c>
      <c r="N1350" s="7">
        <v>35527</v>
      </c>
      <c r="O1350" s="6" t="b">
        <v>1</v>
      </c>
      <c r="P1350" s="6" t="b">
        <v>0</v>
      </c>
      <c r="Q1350" s="6" t="s">
        <v>24</v>
      </c>
    </row>
    <row r="1351" spans="1:17" x14ac:dyDescent="0.25">
      <c r="A1351" s="3">
        <v>2014</v>
      </c>
      <c r="B1351" s="3">
        <v>3</v>
      </c>
      <c r="C1351" s="4" t="s">
        <v>40</v>
      </c>
      <c r="D1351" s="4" t="s">
        <v>18</v>
      </c>
      <c r="E1351" s="4" t="s">
        <v>41</v>
      </c>
      <c r="F1351" s="4"/>
      <c r="G1351" s="11" t="s">
        <v>21</v>
      </c>
      <c r="H1351" s="5">
        <v>66667</v>
      </c>
      <c r="I1351" s="5">
        <v>26145.130724999999</v>
      </c>
      <c r="J1351" s="3" t="s">
        <v>22</v>
      </c>
      <c r="K1351" s="3" t="s">
        <v>42</v>
      </c>
      <c r="L1351" s="47">
        <f t="shared" si="44"/>
        <v>68857.489565726384</v>
      </c>
      <c r="M1351" s="63">
        <f t="shared" si="45"/>
        <v>5.0951630756880001E-2</v>
      </c>
      <c r="N1351" s="7">
        <v>23377</v>
      </c>
      <c r="O1351" s="6" t="b">
        <v>1</v>
      </c>
      <c r="P1351" s="6" t="b">
        <v>0</v>
      </c>
      <c r="Q1351" s="6" t="s">
        <v>24</v>
      </c>
    </row>
    <row r="1352" spans="1:17" x14ac:dyDescent="0.25">
      <c r="A1352" s="3">
        <v>2014</v>
      </c>
      <c r="B1352" s="3">
        <v>3</v>
      </c>
      <c r="C1352" s="4" t="s">
        <v>40</v>
      </c>
      <c r="D1352" s="4" t="s">
        <v>18</v>
      </c>
      <c r="E1352" s="4" t="s">
        <v>43</v>
      </c>
      <c r="F1352" s="4"/>
      <c r="G1352" s="11" t="s">
        <v>21</v>
      </c>
      <c r="H1352" s="5">
        <v>15</v>
      </c>
      <c r="I1352" s="5">
        <v>5.64534</v>
      </c>
      <c r="J1352" s="3" t="s">
        <v>22</v>
      </c>
      <c r="K1352" s="3" t="s">
        <v>42</v>
      </c>
      <c r="L1352" s="47">
        <f t="shared" si="44"/>
        <v>14.867928725759999</v>
      </c>
      <c r="M1352" s="63">
        <f t="shared" si="45"/>
        <v>1.1001638592000001E-5</v>
      </c>
      <c r="N1352" s="7">
        <v>28126</v>
      </c>
      <c r="O1352" s="6" t="b">
        <v>1</v>
      </c>
      <c r="P1352" s="6" t="b">
        <v>0</v>
      </c>
      <c r="Q1352" s="6" t="s">
        <v>24</v>
      </c>
    </row>
    <row r="1353" spans="1:17" x14ac:dyDescent="0.25">
      <c r="A1353" s="3">
        <v>2014</v>
      </c>
      <c r="B1353" s="3">
        <v>3</v>
      </c>
      <c r="C1353" s="4" t="s">
        <v>40</v>
      </c>
      <c r="D1353" s="4" t="s">
        <v>62</v>
      </c>
      <c r="E1353" s="4" t="s">
        <v>63</v>
      </c>
      <c r="F1353" s="4" t="s">
        <v>64</v>
      </c>
      <c r="G1353" s="11" t="s">
        <v>21</v>
      </c>
      <c r="H1353" s="5">
        <v>101136</v>
      </c>
      <c r="I1353" s="5">
        <v>36328</v>
      </c>
      <c r="J1353" s="3" t="s">
        <v>22</v>
      </c>
      <c r="K1353" s="3" t="s">
        <v>23</v>
      </c>
      <c r="L1353" s="47">
        <f t="shared" si="44"/>
        <v>95675.745792000002</v>
      </c>
      <c r="M1353" s="63">
        <f t="shared" si="45"/>
        <v>7.0796006400000014E-2</v>
      </c>
      <c r="N1353" s="7">
        <v>40739</v>
      </c>
      <c r="O1353" s="6" t="b">
        <v>0</v>
      </c>
      <c r="P1353" s="6" t="b">
        <v>0</v>
      </c>
      <c r="Q1353" s="6" t="s">
        <v>65</v>
      </c>
    </row>
    <row r="1354" spans="1:17" x14ac:dyDescent="0.25">
      <c r="A1354" s="3">
        <v>2014</v>
      </c>
      <c r="B1354" s="3">
        <v>3</v>
      </c>
      <c r="C1354" s="4" t="s">
        <v>40</v>
      </c>
      <c r="D1354" s="4" t="s">
        <v>66</v>
      </c>
      <c r="E1354" s="4" t="s">
        <v>67</v>
      </c>
      <c r="F1354" s="4" t="s">
        <v>72</v>
      </c>
      <c r="G1354" s="11" t="s">
        <v>21</v>
      </c>
      <c r="H1354" s="5">
        <v>189887.1727</v>
      </c>
      <c r="I1354" s="5">
        <v>71404.3</v>
      </c>
      <c r="J1354" s="3" t="s">
        <v>22</v>
      </c>
      <c r="K1354" s="3" t="s">
        <v>23</v>
      </c>
      <c r="L1354" s="47">
        <f t="shared" si="44"/>
        <v>188054.93435519998</v>
      </c>
      <c r="M1354" s="63">
        <f t="shared" si="45"/>
        <v>0.13915269984000003</v>
      </c>
      <c r="N1354" s="7">
        <v>40644</v>
      </c>
      <c r="O1354" s="6" t="b">
        <v>0</v>
      </c>
      <c r="P1354" s="6" t="b">
        <v>1</v>
      </c>
      <c r="Q1354" s="6" t="s">
        <v>15</v>
      </c>
    </row>
    <row r="1355" spans="1:17" x14ac:dyDescent="0.25">
      <c r="A1355" s="3">
        <v>2014</v>
      </c>
      <c r="B1355" s="3">
        <v>3</v>
      </c>
      <c r="C1355" s="4" t="s">
        <v>40</v>
      </c>
      <c r="D1355" s="4" t="s">
        <v>66</v>
      </c>
      <c r="E1355" s="4" t="s">
        <v>67</v>
      </c>
      <c r="F1355" s="4" t="s">
        <v>68</v>
      </c>
      <c r="G1355" s="11" t="s">
        <v>21</v>
      </c>
      <c r="H1355" s="5">
        <v>101124.963</v>
      </c>
      <c r="I1355" s="5">
        <v>38197.199999999997</v>
      </c>
      <c r="J1355" s="3" t="s">
        <v>22</v>
      </c>
      <c r="K1355" s="3" t="s">
        <v>23</v>
      </c>
      <c r="L1355" s="47">
        <f t="shared" si="44"/>
        <v>100598.5905408</v>
      </c>
      <c r="M1355" s="63">
        <f t="shared" si="45"/>
        <v>7.4438703360000011E-2</v>
      </c>
      <c r="N1355" s="7">
        <v>40644</v>
      </c>
      <c r="O1355" s="6" t="b">
        <v>0</v>
      </c>
      <c r="P1355" s="6" t="b">
        <v>1</v>
      </c>
      <c r="Q1355" s="6" t="s">
        <v>15</v>
      </c>
    </row>
    <row r="1356" spans="1:17" x14ac:dyDescent="0.25">
      <c r="A1356" s="3">
        <v>2014</v>
      </c>
      <c r="B1356" s="3">
        <v>3</v>
      </c>
      <c r="C1356" s="4" t="s">
        <v>40</v>
      </c>
      <c r="D1356" s="4" t="s">
        <v>26</v>
      </c>
      <c r="E1356" s="4" t="s">
        <v>27</v>
      </c>
      <c r="F1356" s="4" t="s">
        <v>28</v>
      </c>
      <c r="G1356" s="11" t="s">
        <v>21</v>
      </c>
      <c r="H1356" s="5">
        <v>101590.228</v>
      </c>
      <c r="I1356" s="5">
        <v>42618.6</v>
      </c>
      <c r="J1356" s="3" t="s">
        <v>22</v>
      </c>
      <c r="K1356" s="3" t="s">
        <v>23</v>
      </c>
      <c r="L1356" s="47">
        <f t="shared" si="44"/>
        <v>112243.07255039999</v>
      </c>
      <c r="M1356" s="63">
        <f t="shared" si="45"/>
        <v>8.3055127679999993E-2</v>
      </c>
      <c r="N1356" s="7">
        <v>34700</v>
      </c>
      <c r="O1356" s="6" t="b">
        <v>1</v>
      </c>
      <c r="P1356" s="6" t="b">
        <v>0</v>
      </c>
      <c r="Q1356" s="6" t="s">
        <v>24</v>
      </c>
    </row>
    <row r="1357" spans="1:17" x14ac:dyDescent="0.25">
      <c r="A1357" s="3">
        <v>2014</v>
      </c>
      <c r="B1357" s="3">
        <v>3</v>
      </c>
      <c r="C1357" s="4" t="s">
        <v>40</v>
      </c>
      <c r="D1357" s="4" t="s">
        <v>73</v>
      </c>
      <c r="E1357" s="4" t="s">
        <v>74</v>
      </c>
      <c r="F1357" s="4"/>
      <c r="G1357" s="11" t="s">
        <v>21</v>
      </c>
      <c r="H1357" s="5">
        <v>259529</v>
      </c>
      <c r="I1357" s="5">
        <v>84438.6944544</v>
      </c>
      <c r="J1357" s="3" t="s">
        <v>22</v>
      </c>
      <c r="K1357" s="3" t="s">
        <v>42</v>
      </c>
      <c r="L1357" s="47">
        <f t="shared" si="44"/>
        <v>222383.14979155289</v>
      </c>
      <c r="M1357" s="63">
        <f t="shared" si="45"/>
        <v>0.16455412775273473</v>
      </c>
      <c r="N1357" s="7">
        <v>41136</v>
      </c>
      <c r="O1357" s="6" t="b">
        <v>0</v>
      </c>
      <c r="P1357" s="6" t="b">
        <v>0</v>
      </c>
      <c r="Q1357" s="6" t="s">
        <v>65</v>
      </c>
    </row>
    <row r="1358" spans="1:17" x14ac:dyDescent="0.25">
      <c r="A1358" s="3">
        <v>2014</v>
      </c>
      <c r="B1358" s="3">
        <v>3</v>
      </c>
      <c r="C1358" s="4" t="s">
        <v>40</v>
      </c>
      <c r="D1358" s="4" t="s">
        <v>29</v>
      </c>
      <c r="E1358" s="4" t="s">
        <v>30</v>
      </c>
      <c r="F1358" s="4" t="s">
        <v>33</v>
      </c>
      <c r="G1358" s="11" t="s">
        <v>21</v>
      </c>
      <c r="H1358" s="5">
        <v>107268</v>
      </c>
      <c r="I1358" s="5">
        <v>43559</v>
      </c>
      <c r="J1358" s="3" t="s">
        <v>22</v>
      </c>
      <c r="K1358" s="3" t="s">
        <v>23</v>
      </c>
      <c r="L1358" s="47">
        <f t="shared" si="44"/>
        <v>114719.77017599999</v>
      </c>
      <c r="M1358" s="63">
        <f t="shared" si="45"/>
        <v>8.4887779200000013E-2</v>
      </c>
      <c r="N1358" s="7">
        <v>35885</v>
      </c>
      <c r="O1358" s="6" t="b">
        <v>1</v>
      </c>
      <c r="P1358" s="6" t="b">
        <v>0</v>
      </c>
      <c r="Q1358" s="6" t="s">
        <v>24</v>
      </c>
    </row>
    <row r="1359" spans="1:17" x14ac:dyDescent="0.25">
      <c r="A1359" s="3">
        <v>2014</v>
      </c>
      <c r="B1359" s="3">
        <v>3</v>
      </c>
      <c r="C1359" s="4" t="s">
        <v>40</v>
      </c>
      <c r="D1359" s="4" t="s">
        <v>29</v>
      </c>
      <c r="E1359" s="4" t="s">
        <v>30</v>
      </c>
      <c r="F1359" s="4" t="s">
        <v>31</v>
      </c>
      <c r="G1359" s="11" t="s">
        <v>21</v>
      </c>
      <c r="H1359" s="5">
        <v>107407</v>
      </c>
      <c r="I1359" s="5">
        <v>41840.9</v>
      </c>
      <c r="J1359" s="3" t="s">
        <v>22</v>
      </c>
      <c r="K1359" s="3" t="s">
        <v>23</v>
      </c>
      <c r="L1359" s="47">
        <f t="shared" si="44"/>
        <v>110194.87205760001</v>
      </c>
      <c r="M1359" s="63">
        <f t="shared" si="45"/>
        <v>8.1539545920000012E-2</v>
      </c>
      <c r="N1359" s="7">
        <v>35885</v>
      </c>
      <c r="O1359" s="6" t="b">
        <v>1</v>
      </c>
      <c r="P1359" s="6" t="b">
        <v>0</v>
      </c>
      <c r="Q1359" s="6" t="s">
        <v>24</v>
      </c>
    </row>
    <row r="1360" spans="1:17" x14ac:dyDescent="0.25">
      <c r="A1360" s="3">
        <v>2014</v>
      </c>
      <c r="B1360" s="3">
        <v>3</v>
      </c>
      <c r="C1360" s="4" t="s">
        <v>40</v>
      </c>
      <c r="D1360" s="4" t="s">
        <v>29</v>
      </c>
      <c r="E1360" s="4" t="s">
        <v>34</v>
      </c>
      <c r="F1360" s="4" t="s">
        <v>37</v>
      </c>
      <c r="G1360" s="11" t="s">
        <v>21</v>
      </c>
      <c r="H1360" s="5">
        <v>40652.985000000001</v>
      </c>
      <c r="I1360" s="5">
        <v>16797.400000000001</v>
      </c>
      <c r="J1360" s="3" t="s">
        <v>22</v>
      </c>
      <c r="K1360" s="3" t="s">
        <v>23</v>
      </c>
      <c r="L1360" s="47">
        <f t="shared" si="44"/>
        <v>44238.707673600002</v>
      </c>
      <c r="M1360" s="63">
        <f t="shared" si="45"/>
        <v>3.2734773120000005E-2</v>
      </c>
      <c r="N1360" s="7">
        <v>33970</v>
      </c>
      <c r="O1360" s="6" t="b">
        <v>1</v>
      </c>
      <c r="P1360" s="6" t="b">
        <v>0</v>
      </c>
      <c r="Q1360" s="6" t="s">
        <v>24</v>
      </c>
    </row>
    <row r="1361" spans="1:17" x14ac:dyDescent="0.25">
      <c r="A1361" s="3">
        <v>2014</v>
      </c>
      <c r="B1361" s="3">
        <v>3</v>
      </c>
      <c r="C1361" s="4" t="s">
        <v>40</v>
      </c>
      <c r="D1361" s="4" t="s">
        <v>29</v>
      </c>
      <c r="E1361" s="4" t="s">
        <v>34</v>
      </c>
      <c r="F1361" s="4" t="s">
        <v>35</v>
      </c>
      <c r="G1361" s="11" t="s">
        <v>21</v>
      </c>
      <c r="H1361" s="5">
        <v>51807.779799999997</v>
      </c>
      <c r="I1361" s="5">
        <v>23604.9</v>
      </c>
      <c r="J1361" s="3" t="s">
        <v>22</v>
      </c>
      <c r="K1361" s="3" t="s">
        <v>23</v>
      </c>
      <c r="L1361" s="47">
        <f t="shared" si="44"/>
        <v>62167.3753536</v>
      </c>
      <c r="M1361" s="63">
        <f t="shared" si="45"/>
        <v>4.6001229120000008E-2</v>
      </c>
      <c r="N1361" s="7">
        <v>33970</v>
      </c>
      <c r="O1361" s="6" t="b">
        <v>1</v>
      </c>
      <c r="P1361" s="6" t="b">
        <v>0</v>
      </c>
      <c r="Q1361" s="6" t="s">
        <v>24</v>
      </c>
    </row>
    <row r="1362" spans="1:17" x14ac:dyDescent="0.25">
      <c r="A1362" s="3">
        <v>2014</v>
      </c>
      <c r="B1362" s="3">
        <v>3</v>
      </c>
      <c r="C1362" s="4" t="s">
        <v>40</v>
      </c>
      <c r="D1362" s="4" t="s">
        <v>29</v>
      </c>
      <c r="E1362" s="4" t="s">
        <v>34</v>
      </c>
      <c r="F1362" s="4" t="s">
        <v>39</v>
      </c>
      <c r="G1362" s="11" t="s">
        <v>21</v>
      </c>
      <c r="H1362" s="5">
        <v>90168.767999999996</v>
      </c>
      <c r="I1362" s="5">
        <v>38070</v>
      </c>
      <c r="J1362" s="3" t="s">
        <v>22</v>
      </c>
      <c r="K1362" s="3" t="s">
        <v>23</v>
      </c>
      <c r="L1362" s="47">
        <f t="shared" si="44"/>
        <v>100263.58847999999</v>
      </c>
      <c r="M1362" s="63">
        <f t="shared" si="45"/>
        <v>7.4190815999999993E-2</v>
      </c>
      <c r="N1362" s="7">
        <v>33970</v>
      </c>
      <c r="O1362" s="6" t="b">
        <v>1</v>
      </c>
      <c r="P1362" s="6" t="b">
        <v>0</v>
      </c>
      <c r="Q1362" s="6" t="s">
        <v>24</v>
      </c>
    </row>
    <row r="1363" spans="1:17" x14ac:dyDescent="0.25">
      <c r="A1363" s="3">
        <v>2014</v>
      </c>
      <c r="B1363" s="3">
        <v>3</v>
      </c>
      <c r="C1363" s="4" t="s">
        <v>40</v>
      </c>
      <c r="D1363" s="4" t="s">
        <v>29</v>
      </c>
      <c r="E1363" s="4" t="s">
        <v>34</v>
      </c>
      <c r="F1363" s="4" t="s">
        <v>36</v>
      </c>
      <c r="G1363" s="11" t="s">
        <v>21</v>
      </c>
      <c r="H1363" s="5">
        <v>47576.0118</v>
      </c>
      <c r="I1363" s="5">
        <v>22710.3</v>
      </c>
      <c r="J1363" s="3" t="s">
        <v>22</v>
      </c>
      <c r="K1363" s="3" t="s">
        <v>23</v>
      </c>
      <c r="L1363" s="47">
        <f t="shared" si="44"/>
        <v>59811.299539199994</v>
      </c>
      <c r="M1363" s="63">
        <f t="shared" si="45"/>
        <v>4.4257832639999994E-2</v>
      </c>
      <c r="N1363" s="7">
        <v>33970</v>
      </c>
      <c r="O1363" s="6" t="b">
        <v>1</v>
      </c>
      <c r="P1363" s="6" t="b">
        <v>0</v>
      </c>
      <c r="Q1363" s="6" t="s">
        <v>24</v>
      </c>
    </row>
    <row r="1364" spans="1:17" x14ac:dyDescent="0.25">
      <c r="A1364" s="3">
        <v>2014</v>
      </c>
      <c r="B1364" s="3">
        <v>3</v>
      </c>
      <c r="C1364" s="4" t="s">
        <v>40</v>
      </c>
      <c r="D1364" s="4" t="s">
        <v>59</v>
      </c>
      <c r="E1364" s="4" t="s">
        <v>60</v>
      </c>
      <c r="F1364" s="4"/>
      <c r="G1364" s="11" t="s">
        <v>21</v>
      </c>
      <c r="H1364" s="5">
        <v>204545</v>
      </c>
      <c r="I1364" s="5">
        <v>71151.387340000001</v>
      </c>
      <c r="J1364" s="3" t="s">
        <v>22</v>
      </c>
      <c r="K1364" s="3" t="s">
        <v>42</v>
      </c>
      <c r="L1364" s="47">
        <f t="shared" si="44"/>
        <v>187388.84738741376</v>
      </c>
      <c r="M1364" s="63">
        <f t="shared" si="45"/>
        <v>0.13865982364819204</v>
      </c>
      <c r="N1364" s="7">
        <v>40220</v>
      </c>
      <c r="O1364" s="6" t="b">
        <v>1</v>
      </c>
      <c r="P1364" s="6" t="b">
        <v>0</v>
      </c>
      <c r="Q1364" s="6" t="s">
        <v>24</v>
      </c>
    </row>
    <row r="1365" spans="1:17" x14ac:dyDescent="0.25">
      <c r="A1365" s="3">
        <v>2014</v>
      </c>
      <c r="B1365" s="3">
        <v>3</v>
      </c>
      <c r="C1365" s="4" t="s">
        <v>40</v>
      </c>
      <c r="D1365" s="4" t="s">
        <v>44</v>
      </c>
      <c r="E1365" s="4" t="s">
        <v>45</v>
      </c>
      <c r="F1365" s="4"/>
      <c r="G1365" s="11" t="s">
        <v>21</v>
      </c>
      <c r="H1365" s="5">
        <v>82211</v>
      </c>
      <c r="I1365" s="5">
        <v>29365.769199999999</v>
      </c>
      <c r="J1365" s="3" t="s">
        <v>22</v>
      </c>
      <c r="K1365" s="3" t="s">
        <v>42</v>
      </c>
      <c r="L1365" s="47">
        <f t="shared" si="44"/>
        <v>77339.569174348784</v>
      </c>
      <c r="M1365" s="63">
        <f t="shared" si="45"/>
        <v>5.7228011016960005E-2</v>
      </c>
      <c r="N1365" s="7">
        <v>25569</v>
      </c>
      <c r="O1365" s="6" t="b">
        <v>1</v>
      </c>
      <c r="P1365" s="6" t="b">
        <v>0</v>
      </c>
      <c r="Q1365" s="6" t="s">
        <v>24</v>
      </c>
    </row>
    <row r="1366" spans="1:17" x14ac:dyDescent="0.25">
      <c r="A1366" s="3">
        <v>2014</v>
      </c>
      <c r="B1366" s="3">
        <v>3</v>
      </c>
      <c r="C1366" s="4" t="s">
        <v>40</v>
      </c>
      <c r="D1366" s="4" t="s">
        <v>46</v>
      </c>
      <c r="E1366" s="4" t="s">
        <v>47</v>
      </c>
      <c r="F1366" s="4"/>
      <c r="G1366" s="11" t="s">
        <v>21</v>
      </c>
      <c r="H1366" s="5">
        <v>111655</v>
      </c>
      <c r="I1366" s="5">
        <v>37784.051999999996</v>
      </c>
      <c r="J1366" s="3" t="s">
        <v>22</v>
      </c>
      <c r="K1366" s="3" t="s">
        <v>42</v>
      </c>
      <c r="L1366" s="47">
        <f t="shared" si="44"/>
        <v>99510.497526527979</v>
      </c>
      <c r="M1366" s="63">
        <f t="shared" si="45"/>
        <v>7.3633560537599993E-2</v>
      </c>
      <c r="N1366" s="7">
        <v>34700</v>
      </c>
      <c r="O1366" s="6" t="b">
        <v>1</v>
      </c>
      <c r="P1366" s="6" t="b">
        <v>0</v>
      </c>
      <c r="Q1366" s="6" t="s">
        <v>24</v>
      </c>
    </row>
    <row r="1367" spans="1:17" x14ac:dyDescent="0.25">
      <c r="A1367" s="3">
        <v>2014</v>
      </c>
      <c r="B1367" s="3">
        <v>3</v>
      </c>
      <c r="C1367" s="4" t="s">
        <v>40</v>
      </c>
      <c r="D1367" s="4" t="s">
        <v>46</v>
      </c>
      <c r="E1367" s="4" t="s">
        <v>48</v>
      </c>
      <c r="F1367" s="4"/>
      <c r="G1367" s="11" t="s">
        <v>21</v>
      </c>
      <c r="H1367" s="5">
        <v>110070</v>
      </c>
      <c r="I1367" s="5">
        <v>37247.687999999995</v>
      </c>
      <c r="J1367" s="3" t="s">
        <v>22</v>
      </c>
      <c r="K1367" s="3" t="s">
        <v>42</v>
      </c>
      <c r="L1367" s="47">
        <f t="shared" si="44"/>
        <v>98097.894968831984</v>
      </c>
      <c r="M1367" s="63">
        <f t="shared" si="45"/>
        <v>7.2588294374399995E-2</v>
      </c>
      <c r="N1367" s="7">
        <v>35065</v>
      </c>
      <c r="O1367" s="6" t="b">
        <v>1</v>
      </c>
      <c r="P1367" s="6" t="b">
        <v>0</v>
      </c>
      <c r="Q1367" s="6" t="s">
        <v>24</v>
      </c>
    </row>
    <row r="1368" spans="1:17" x14ac:dyDescent="0.25">
      <c r="A1368" s="3">
        <v>2014</v>
      </c>
      <c r="B1368" s="3">
        <v>3</v>
      </c>
      <c r="C1368" s="4" t="s">
        <v>40</v>
      </c>
      <c r="D1368" s="4" t="s">
        <v>46</v>
      </c>
      <c r="E1368" s="4" t="s">
        <v>58</v>
      </c>
      <c r="F1368" s="4"/>
      <c r="G1368" s="11" t="s">
        <v>21</v>
      </c>
      <c r="H1368" s="5">
        <v>112374</v>
      </c>
      <c r="I1368" s="5">
        <v>35476.471799999992</v>
      </c>
      <c r="J1368" s="3" t="s">
        <v>22</v>
      </c>
      <c r="K1368" s="3" t="s">
        <v>42</v>
      </c>
      <c r="L1368" s="47">
        <f t="shared" si="44"/>
        <v>93433.106626675173</v>
      </c>
      <c r="M1368" s="63">
        <f t="shared" si="45"/>
        <v>6.9136548243839996E-2</v>
      </c>
      <c r="N1368" s="7">
        <v>39814</v>
      </c>
      <c r="O1368" s="6" t="b">
        <v>1</v>
      </c>
      <c r="P1368" s="6" t="b">
        <v>0</v>
      </c>
      <c r="Q1368" s="6" t="s">
        <v>24</v>
      </c>
    </row>
    <row r="1369" spans="1:17" x14ac:dyDescent="0.25">
      <c r="A1369" s="3">
        <v>2014</v>
      </c>
      <c r="B1369" s="3">
        <v>3</v>
      </c>
      <c r="C1369" s="4" t="s">
        <v>40</v>
      </c>
      <c r="D1369" s="4" t="s">
        <v>46</v>
      </c>
      <c r="E1369" s="4" t="s">
        <v>61</v>
      </c>
      <c r="F1369" s="4"/>
      <c r="G1369" s="11" t="s">
        <v>21</v>
      </c>
      <c r="H1369" s="5">
        <v>111935.33</v>
      </c>
      <c r="I1369" s="5">
        <v>35847.289432500002</v>
      </c>
      <c r="J1369" s="3" t="s">
        <v>22</v>
      </c>
      <c r="K1369" s="3" t="s">
        <v>42</v>
      </c>
      <c r="L1369" s="47">
        <f t="shared" ref="L1369:L1432" si="46">I1369*0.02784*94.6</f>
        <v>94409.715675955682</v>
      </c>
      <c r="M1369" s="63">
        <f t="shared" si="45"/>
        <v>6.9859197646055998E-2</v>
      </c>
      <c r="N1369" s="7">
        <v>40179</v>
      </c>
      <c r="O1369" s="6" t="b">
        <v>1</v>
      </c>
      <c r="P1369" s="6" t="b">
        <v>0</v>
      </c>
      <c r="Q1369" s="6" t="s">
        <v>24</v>
      </c>
    </row>
    <row r="1370" spans="1:17" x14ac:dyDescent="0.25">
      <c r="A1370" s="3">
        <v>2014</v>
      </c>
      <c r="B1370" s="3">
        <v>3</v>
      </c>
      <c r="C1370" s="4" t="s">
        <v>40</v>
      </c>
      <c r="D1370" s="4" t="s">
        <v>69</v>
      </c>
      <c r="E1370" s="4" t="s">
        <v>70</v>
      </c>
      <c r="F1370" s="4" t="s">
        <v>71</v>
      </c>
      <c r="G1370" s="11" t="s">
        <v>21</v>
      </c>
      <c r="H1370" s="5">
        <v>92610</v>
      </c>
      <c r="I1370" s="5">
        <v>33134.400000000001</v>
      </c>
      <c r="J1370" s="3" t="s">
        <v>22</v>
      </c>
      <c r="K1370" s="3" t="s">
        <v>23</v>
      </c>
      <c r="L1370" s="47">
        <f t="shared" si="46"/>
        <v>87264.876441600005</v>
      </c>
      <c r="M1370" s="63">
        <f t="shared" si="45"/>
        <v>6.4572318720000008E-2</v>
      </c>
      <c r="N1370" s="7">
        <v>40760</v>
      </c>
      <c r="O1370" s="6" t="b">
        <v>0</v>
      </c>
      <c r="P1370" s="6" t="b">
        <v>0</v>
      </c>
      <c r="Q1370" s="6" t="s">
        <v>65</v>
      </c>
    </row>
    <row r="1371" spans="1:17" x14ac:dyDescent="0.25">
      <c r="A1371" s="3">
        <v>2014</v>
      </c>
      <c r="B1371" s="3">
        <v>4</v>
      </c>
      <c r="C1371" s="4" t="s">
        <v>49</v>
      </c>
      <c r="D1371" s="4" t="s">
        <v>18</v>
      </c>
      <c r="E1371" s="4" t="s">
        <v>76</v>
      </c>
      <c r="F1371" s="4"/>
      <c r="G1371" s="11" t="s">
        <v>21</v>
      </c>
      <c r="H1371" s="5">
        <v>179394</v>
      </c>
      <c r="I1371" s="5">
        <v>64079.536799999994</v>
      </c>
      <c r="J1371" s="3" t="s">
        <v>22</v>
      </c>
      <c r="K1371" s="3" t="s">
        <v>42</v>
      </c>
      <c r="L1371" s="47">
        <f t="shared" si="46"/>
        <v>168763.96920683517</v>
      </c>
      <c r="M1371" s="63">
        <f t="shared" si="45"/>
        <v>0.12487820131584</v>
      </c>
      <c r="N1371" s="7">
        <v>41348</v>
      </c>
      <c r="O1371" s="6" t="b">
        <v>0</v>
      </c>
      <c r="P1371" s="6" t="b">
        <v>0</v>
      </c>
      <c r="Q1371" s="6" t="s">
        <v>65</v>
      </c>
    </row>
    <row r="1372" spans="1:17" x14ac:dyDescent="0.25">
      <c r="A1372" s="3">
        <v>2014</v>
      </c>
      <c r="B1372" s="3">
        <v>4</v>
      </c>
      <c r="C1372" s="4" t="s">
        <v>49</v>
      </c>
      <c r="D1372" s="4" t="s">
        <v>18</v>
      </c>
      <c r="E1372" s="4" t="s">
        <v>19</v>
      </c>
      <c r="F1372" s="4" t="s">
        <v>25</v>
      </c>
      <c r="G1372" s="11" t="s">
        <v>21</v>
      </c>
      <c r="H1372" s="5">
        <v>97063.565400000007</v>
      </c>
      <c r="I1372" s="5">
        <v>36390.5</v>
      </c>
      <c r="J1372" s="3" t="s">
        <v>22</v>
      </c>
      <c r="K1372" s="3" t="s">
        <v>23</v>
      </c>
      <c r="L1372" s="47">
        <f t="shared" si="46"/>
        <v>95840.349791999994</v>
      </c>
      <c r="M1372" s="63">
        <f t="shared" si="45"/>
        <v>7.0917806400000005E-2</v>
      </c>
      <c r="N1372" s="7">
        <v>35527</v>
      </c>
      <c r="O1372" s="6" t="b">
        <v>1</v>
      </c>
      <c r="P1372" s="6" t="b">
        <v>0</v>
      </c>
      <c r="Q1372" s="6" t="s">
        <v>24</v>
      </c>
    </row>
    <row r="1373" spans="1:17" x14ac:dyDescent="0.25">
      <c r="A1373" s="3">
        <v>2014</v>
      </c>
      <c r="B1373" s="3">
        <v>4</v>
      </c>
      <c r="C1373" s="4" t="s">
        <v>49</v>
      </c>
      <c r="D1373" s="4" t="s">
        <v>18</v>
      </c>
      <c r="E1373" s="4" t="s">
        <v>19</v>
      </c>
      <c r="F1373" s="4" t="s">
        <v>20</v>
      </c>
      <c r="G1373" s="11" t="s">
        <v>21</v>
      </c>
      <c r="H1373" s="5">
        <v>80364.235799999995</v>
      </c>
      <c r="I1373" s="5">
        <v>29867.3</v>
      </c>
      <c r="J1373" s="3" t="s">
        <v>22</v>
      </c>
      <c r="K1373" s="3" t="s">
        <v>23</v>
      </c>
      <c r="L1373" s="47">
        <f t="shared" si="46"/>
        <v>78660.432787199999</v>
      </c>
      <c r="M1373" s="63">
        <f t="shared" si="45"/>
        <v>5.8205394240000007E-2</v>
      </c>
      <c r="N1373" s="7">
        <v>35527</v>
      </c>
      <c r="O1373" s="6" t="b">
        <v>1</v>
      </c>
      <c r="P1373" s="6" t="b">
        <v>0</v>
      </c>
      <c r="Q1373" s="6" t="s">
        <v>24</v>
      </c>
    </row>
    <row r="1374" spans="1:17" x14ac:dyDescent="0.25">
      <c r="A1374" s="3">
        <v>2014</v>
      </c>
      <c r="B1374" s="3">
        <v>4</v>
      </c>
      <c r="C1374" s="4" t="s">
        <v>49</v>
      </c>
      <c r="D1374" s="4" t="s">
        <v>18</v>
      </c>
      <c r="E1374" s="4" t="s">
        <v>41</v>
      </c>
      <c r="F1374" s="4"/>
      <c r="G1374" s="11" t="s">
        <v>21</v>
      </c>
      <c r="H1374" s="5">
        <v>73999</v>
      </c>
      <c r="I1374" s="5">
        <v>29020.557824999996</v>
      </c>
      <c r="J1374" s="3" t="s">
        <v>22</v>
      </c>
      <c r="K1374" s="3" t="s">
        <v>42</v>
      </c>
      <c r="L1374" s="47">
        <f t="shared" si="46"/>
        <v>76430.398403620784</v>
      </c>
      <c r="M1374" s="63">
        <f t="shared" si="45"/>
        <v>5.655526308936E-2</v>
      </c>
      <c r="N1374" s="7">
        <v>23377</v>
      </c>
      <c r="O1374" s="6" t="b">
        <v>1</v>
      </c>
      <c r="P1374" s="6" t="b">
        <v>0</v>
      </c>
      <c r="Q1374" s="6" t="s">
        <v>24</v>
      </c>
    </row>
    <row r="1375" spans="1:17" x14ac:dyDescent="0.25">
      <c r="A1375" s="3">
        <v>2014</v>
      </c>
      <c r="B1375" s="3">
        <v>4</v>
      </c>
      <c r="C1375" s="4" t="s">
        <v>49</v>
      </c>
      <c r="D1375" s="4" t="s">
        <v>18</v>
      </c>
      <c r="E1375" s="4" t="s">
        <v>43</v>
      </c>
      <c r="F1375" s="4"/>
      <c r="G1375" s="11" t="s">
        <v>21</v>
      </c>
      <c r="H1375" s="5">
        <v>97678</v>
      </c>
      <c r="I1375" s="5">
        <v>36761.701368000002</v>
      </c>
      <c r="J1375" s="3" t="s">
        <v>22</v>
      </c>
      <c r="K1375" s="3" t="s">
        <v>42</v>
      </c>
      <c r="L1375" s="47">
        <f t="shared" si="46"/>
        <v>96817.969471652352</v>
      </c>
      <c r="M1375" s="63">
        <f t="shared" si="45"/>
        <v>7.1641203625958411E-2</v>
      </c>
      <c r="N1375" s="7">
        <v>28126</v>
      </c>
      <c r="O1375" s="6" t="b">
        <v>1</v>
      </c>
      <c r="P1375" s="6" t="b">
        <v>0</v>
      </c>
      <c r="Q1375" s="6" t="s">
        <v>24</v>
      </c>
    </row>
    <row r="1376" spans="1:17" x14ac:dyDescent="0.25">
      <c r="A1376" s="3">
        <v>2014</v>
      </c>
      <c r="B1376" s="3">
        <v>4</v>
      </c>
      <c r="C1376" s="4" t="s">
        <v>49</v>
      </c>
      <c r="D1376" s="4" t="s">
        <v>62</v>
      </c>
      <c r="E1376" s="4" t="s">
        <v>63</v>
      </c>
      <c r="F1376" s="4" t="s">
        <v>64</v>
      </c>
      <c r="G1376" s="11" t="s">
        <v>21</v>
      </c>
      <c r="H1376" s="5">
        <v>28929</v>
      </c>
      <c r="I1376" s="5">
        <v>10391.799999999999</v>
      </c>
      <c r="J1376" s="3" t="s">
        <v>22</v>
      </c>
      <c r="K1376" s="3" t="s">
        <v>23</v>
      </c>
      <c r="L1376" s="47">
        <f t="shared" si="46"/>
        <v>27368.509555199995</v>
      </c>
      <c r="M1376" s="63">
        <f t="shared" si="45"/>
        <v>2.0251539839999999E-2</v>
      </c>
      <c r="N1376" s="7">
        <v>40739</v>
      </c>
      <c r="O1376" s="6" t="b">
        <v>0</v>
      </c>
      <c r="P1376" s="6" t="b">
        <v>0</v>
      </c>
      <c r="Q1376" s="6" t="s">
        <v>65</v>
      </c>
    </row>
    <row r="1377" spans="1:17" x14ac:dyDescent="0.25">
      <c r="A1377" s="3">
        <v>2014</v>
      </c>
      <c r="B1377" s="3">
        <v>4</v>
      </c>
      <c r="C1377" s="4" t="s">
        <v>49</v>
      </c>
      <c r="D1377" s="4" t="s">
        <v>66</v>
      </c>
      <c r="E1377" s="4" t="s">
        <v>67</v>
      </c>
      <c r="F1377" s="4" t="s">
        <v>72</v>
      </c>
      <c r="G1377" s="11" t="s">
        <v>21</v>
      </c>
      <c r="H1377" s="5">
        <v>186797.1832</v>
      </c>
      <c r="I1377" s="5">
        <v>70208.899999999994</v>
      </c>
      <c r="J1377" s="3" t="s">
        <v>22</v>
      </c>
      <c r="K1377" s="3" t="s">
        <v>23</v>
      </c>
      <c r="L1377" s="47">
        <f t="shared" si="46"/>
        <v>184906.65240959998</v>
      </c>
      <c r="M1377" s="63">
        <f t="shared" si="45"/>
        <v>0.13682310432</v>
      </c>
      <c r="N1377" s="7">
        <v>40644</v>
      </c>
      <c r="O1377" s="6" t="b">
        <v>0</v>
      </c>
      <c r="P1377" s="6" t="b">
        <v>1</v>
      </c>
      <c r="Q1377" s="6" t="s">
        <v>15</v>
      </c>
    </row>
    <row r="1378" spans="1:17" x14ac:dyDescent="0.25">
      <c r="A1378" s="3">
        <v>2014</v>
      </c>
      <c r="B1378" s="3">
        <v>4</v>
      </c>
      <c r="C1378" s="4" t="s">
        <v>49</v>
      </c>
      <c r="D1378" s="4" t="s">
        <v>66</v>
      </c>
      <c r="E1378" s="4" t="s">
        <v>67</v>
      </c>
      <c r="F1378" s="4" t="s">
        <v>68</v>
      </c>
      <c r="G1378" s="11" t="s">
        <v>21</v>
      </c>
      <c r="H1378" s="5">
        <v>97941.217399999994</v>
      </c>
      <c r="I1378" s="5">
        <v>36915.5</v>
      </c>
      <c r="J1378" s="3" t="s">
        <v>22</v>
      </c>
      <c r="K1378" s="3" t="s">
        <v>23</v>
      </c>
      <c r="L1378" s="47">
        <f t="shared" si="46"/>
        <v>97223.023391999988</v>
      </c>
      <c r="M1378" s="63">
        <f t="shared" si="45"/>
        <v>7.1940926399999994E-2</v>
      </c>
      <c r="N1378" s="7">
        <v>40644</v>
      </c>
      <c r="O1378" s="6" t="b">
        <v>0</v>
      </c>
      <c r="P1378" s="6" t="b">
        <v>1</v>
      </c>
      <c r="Q1378" s="6" t="s">
        <v>15</v>
      </c>
    </row>
    <row r="1379" spans="1:17" x14ac:dyDescent="0.25">
      <c r="A1379" s="3">
        <v>2014</v>
      </c>
      <c r="B1379" s="3">
        <v>4</v>
      </c>
      <c r="C1379" s="4" t="s">
        <v>49</v>
      </c>
      <c r="D1379" s="4" t="s">
        <v>26</v>
      </c>
      <c r="E1379" s="4" t="s">
        <v>27</v>
      </c>
      <c r="F1379" s="4" t="s">
        <v>28</v>
      </c>
      <c r="G1379" s="11" t="s">
        <v>21</v>
      </c>
      <c r="H1379" s="5">
        <v>29413.236000000001</v>
      </c>
      <c r="I1379" s="5">
        <v>12308.1</v>
      </c>
      <c r="J1379" s="3" t="s">
        <v>22</v>
      </c>
      <c r="K1379" s="3" t="s">
        <v>23</v>
      </c>
      <c r="L1379" s="47">
        <f t="shared" si="46"/>
        <v>32415.3998784</v>
      </c>
      <c r="M1379" s="63">
        <f t="shared" si="45"/>
        <v>2.3986025280000003E-2</v>
      </c>
      <c r="N1379" s="7">
        <v>34700</v>
      </c>
      <c r="O1379" s="6" t="b">
        <v>1</v>
      </c>
      <c r="P1379" s="6" t="b">
        <v>0</v>
      </c>
      <c r="Q1379" s="6" t="s">
        <v>24</v>
      </c>
    </row>
    <row r="1380" spans="1:17" x14ac:dyDescent="0.25">
      <c r="A1380" s="3">
        <v>2014</v>
      </c>
      <c r="B1380" s="3">
        <v>4</v>
      </c>
      <c r="C1380" s="4" t="s">
        <v>49</v>
      </c>
      <c r="D1380" s="4" t="s">
        <v>73</v>
      </c>
      <c r="E1380" s="4" t="s">
        <v>74</v>
      </c>
      <c r="F1380" s="4"/>
      <c r="G1380" s="11" t="s">
        <v>21</v>
      </c>
      <c r="H1380" s="5">
        <v>226264</v>
      </c>
      <c r="I1380" s="5">
        <v>73615.806950400001</v>
      </c>
      <c r="J1380" s="3" t="s">
        <v>22</v>
      </c>
      <c r="K1380" s="3" t="s">
        <v>42</v>
      </c>
      <c r="L1380" s="47">
        <f t="shared" si="46"/>
        <v>193879.30059621827</v>
      </c>
      <c r="M1380" s="63">
        <f t="shared" si="45"/>
        <v>0.14346248458493954</v>
      </c>
      <c r="N1380" s="7">
        <v>41136</v>
      </c>
      <c r="O1380" s="6" t="b">
        <v>0</v>
      </c>
      <c r="P1380" s="6" t="b">
        <v>0</v>
      </c>
      <c r="Q1380" s="6" t="s">
        <v>65</v>
      </c>
    </row>
    <row r="1381" spans="1:17" x14ac:dyDescent="0.25">
      <c r="A1381" s="3">
        <v>2014</v>
      </c>
      <c r="B1381" s="3">
        <v>4</v>
      </c>
      <c r="C1381" s="4" t="s">
        <v>49</v>
      </c>
      <c r="D1381" s="4" t="s">
        <v>29</v>
      </c>
      <c r="E1381" s="4" t="s">
        <v>30</v>
      </c>
      <c r="F1381" s="4" t="s">
        <v>33</v>
      </c>
      <c r="G1381" s="11" t="s">
        <v>21</v>
      </c>
      <c r="H1381" s="5">
        <v>84094</v>
      </c>
      <c r="I1381" s="5">
        <v>34115.699999999997</v>
      </c>
      <c r="J1381" s="3" t="s">
        <v>22</v>
      </c>
      <c r="K1381" s="3" t="s">
        <v>23</v>
      </c>
      <c r="L1381" s="47">
        <f t="shared" si="46"/>
        <v>89849.290924799992</v>
      </c>
      <c r="M1381" s="63">
        <f t="shared" si="45"/>
        <v>6.6484676160000006E-2</v>
      </c>
      <c r="N1381" s="7">
        <v>35885</v>
      </c>
      <c r="O1381" s="6" t="b">
        <v>1</v>
      </c>
      <c r="P1381" s="6" t="b">
        <v>0</v>
      </c>
      <c r="Q1381" s="6" t="s">
        <v>24</v>
      </c>
    </row>
    <row r="1382" spans="1:17" x14ac:dyDescent="0.25">
      <c r="A1382" s="3">
        <v>2014</v>
      </c>
      <c r="B1382" s="3">
        <v>4</v>
      </c>
      <c r="C1382" s="4" t="s">
        <v>49</v>
      </c>
      <c r="D1382" s="4" t="s">
        <v>29</v>
      </c>
      <c r="E1382" s="4" t="s">
        <v>30</v>
      </c>
      <c r="F1382" s="4" t="s">
        <v>31</v>
      </c>
      <c r="G1382" s="11" t="s">
        <v>21</v>
      </c>
      <c r="H1382" s="5">
        <v>81721</v>
      </c>
      <c r="I1382" s="5">
        <v>31818.7</v>
      </c>
      <c r="J1382" s="3" t="s">
        <v>22</v>
      </c>
      <c r="K1382" s="3" t="s">
        <v>23</v>
      </c>
      <c r="L1382" s="47">
        <f t="shared" si="46"/>
        <v>83799.764716799997</v>
      </c>
      <c r="M1382" s="63">
        <f t="shared" si="45"/>
        <v>6.200828256000001E-2</v>
      </c>
      <c r="N1382" s="7">
        <v>35885</v>
      </c>
      <c r="O1382" s="6" t="b">
        <v>1</v>
      </c>
      <c r="P1382" s="6" t="b">
        <v>0</v>
      </c>
      <c r="Q1382" s="6" t="s">
        <v>24</v>
      </c>
    </row>
    <row r="1383" spans="1:17" x14ac:dyDescent="0.25">
      <c r="A1383" s="3">
        <v>2014</v>
      </c>
      <c r="B1383" s="3">
        <v>4</v>
      </c>
      <c r="C1383" s="4" t="s">
        <v>49</v>
      </c>
      <c r="D1383" s="4" t="s">
        <v>29</v>
      </c>
      <c r="E1383" s="4" t="s">
        <v>34</v>
      </c>
      <c r="F1383" s="4" t="s">
        <v>37</v>
      </c>
      <c r="G1383" s="11" t="s">
        <v>21</v>
      </c>
      <c r="H1383" s="5">
        <v>82198.682000000001</v>
      </c>
      <c r="I1383" s="5">
        <v>33514.1</v>
      </c>
      <c r="J1383" s="3" t="s">
        <v>22</v>
      </c>
      <c r="K1383" s="3" t="s">
        <v>23</v>
      </c>
      <c r="L1383" s="47">
        <f t="shared" si="46"/>
        <v>88264.878662399991</v>
      </c>
      <c r="M1383" s="63">
        <f t="shared" si="45"/>
        <v>6.5312278079999994E-2</v>
      </c>
      <c r="N1383" s="7">
        <v>33970</v>
      </c>
      <c r="O1383" s="6" t="b">
        <v>1</v>
      </c>
      <c r="P1383" s="6" t="b">
        <v>0</v>
      </c>
      <c r="Q1383" s="6" t="s">
        <v>24</v>
      </c>
    </row>
    <row r="1384" spans="1:17" x14ac:dyDescent="0.25">
      <c r="A1384" s="3">
        <v>2014</v>
      </c>
      <c r="B1384" s="3">
        <v>4</v>
      </c>
      <c r="C1384" s="4" t="s">
        <v>49</v>
      </c>
      <c r="D1384" s="4" t="s">
        <v>29</v>
      </c>
      <c r="E1384" s="4" t="s">
        <v>34</v>
      </c>
      <c r="F1384" s="4" t="s">
        <v>39</v>
      </c>
      <c r="G1384" s="11" t="s">
        <v>21</v>
      </c>
      <c r="H1384" s="5">
        <v>67178.910999999993</v>
      </c>
      <c r="I1384" s="5">
        <v>28382.5</v>
      </c>
      <c r="J1384" s="3" t="s">
        <v>22</v>
      </c>
      <c r="K1384" s="3" t="s">
        <v>23</v>
      </c>
      <c r="L1384" s="47">
        <f t="shared" si="46"/>
        <v>74749.968479999996</v>
      </c>
      <c r="M1384" s="63">
        <f t="shared" si="45"/>
        <v>5.5311816000000007E-2</v>
      </c>
      <c r="N1384" s="7">
        <v>33970</v>
      </c>
      <c r="O1384" s="6" t="b">
        <v>1</v>
      </c>
      <c r="P1384" s="6" t="b">
        <v>0</v>
      </c>
      <c r="Q1384" s="6" t="s">
        <v>24</v>
      </c>
    </row>
    <row r="1385" spans="1:17" x14ac:dyDescent="0.25">
      <c r="A1385" s="3">
        <v>2014</v>
      </c>
      <c r="B1385" s="3">
        <v>4</v>
      </c>
      <c r="C1385" s="4" t="s">
        <v>49</v>
      </c>
      <c r="D1385" s="4" t="s">
        <v>29</v>
      </c>
      <c r="E1385" s="4" t="s">
        <v>34</v>
      </c>
      <c r="F1385" s="4" t="s">
        <v>36</v>
      </c>
      <c r="G1385" s="11" t="s">
        <v>21</v>
      </c>
      <c r="H1385" s="5">
        <v>53193.392999999996</v>
      </c>
      <c r="I1385" s="5">
        <v>25383.7</v>
      </c>
      <c r="J1385" s="3" t="s">
        <v>22</v>
      </c>
      <c r="K1385" s="3" t="s">
        <v>23</v>
      </c>
      <c r="L1385" s="47">
        <f t="shared" si="46"/>
        <v>66852.136876799996</v>
      </c>
      <c r="M1385" s="63">
        <f t="shared" si="45"/>
        <v>4.9467754560000007E-2</v>
      </c>
      <c r="N1385" s="7">
        <v>33970</v>
      </c>
      <c r="O1385" s="6" t="b">
        <v>1</v>
      </c>
      <c r="P1385" s="6" t="b">
        <v>0</v>
      </c>
      <c r="Q1385" s="6" t="s">
        <v>24</v>
      </c>
    </row>
    <row r="1386" spans="1:17" x14ac:dyDescent="0.25">
      <c r="A1386" s="3">
        <v>2014</v>
      </c>
      <c r="B1386" s="3">
        <v>4</v>
      </c>
      <c r="C1386" s="4" t="s">
        <v>49</v>
      </c>
      <c r="D1386" s="4" t="s">
        <v>29</v>
      </c>
      <c r="E1386" s="4" t="s">
        <v>34</v>
      </c>
      <c r="F1386" s="4" t="s">
        <v>35</v>
      </c>
      <c r="G1386" s="11" t="s">
        <v>21</v>
      </c>
      <c r="H1386" s="5">
        <v>57319.3</v>
      </c>
      <c r="I1386" s="5">
        <v>26124.2</v>
      </c>
      <c r="J1386" s="3" t="s">
        <v>22</v>
      </c>
      <c r="K1386" s="3" t="s">
        <v>23</v>
      </c>
      <c r="L1386" s="47">
        <f t="shared" si="46"/>
        <v>68802.365068799991</v>
      </c>
      <c r="M1386" s="63">
        <f t="shared" si="45"/>
        <v>5.0910840960000009E-2</v>
      </c>
      <c r="N1386" s="7">
        <v>33970</v>
      </c>
      <c r="O1386" s="6" t="b">
        <v>1</v>
      </c>
      <c r="P1386" s="6" t="b">
        <v>0</v>
      </c>
      <c r="Q1386" s="6" t="s">
        <v>24</v>
      </c>
    </row>
    <row r="1387" spans="1:17" x14ac:dyDescent="0.25">
      <c r="A1387" s="3">
        <v>2014</v>
      </c>
      <c r="B1387" s="3">
        <v>4</v>
      </c>
      <c r="C1387" s="4" t="s">
        <v>49</v>
      </c>
      <c r="D1387" s="4" t="s">
        <v>59</v>
      </c>
      <c r="E1387" s="4" t="s">
        <v>60</v>
      </c>
      <c r="F1387" s="4"/>
      <c r="G1387" s="11" t="s">
        <v>21</v>
      </c>
      <c r="H1387" s="5">
        <v>199620</v>
      </c>
      <c r="I1387" s="5">
        <v>69438.216240000009</v>
      </c>
      <c r="J1387" s="3" t="s">
        <v>22</v>
      </c>
      <c r="K1387" s="3" t="s">
        <v>42</v>
      </c>
      <c r="L1387" s="47">
        <f t="shared" si="46"/>
        <v>182876.93033550339</v>
      </c>
      <c r="M1387" s="63">
        <f t="shared" si="45"/>
        <v>0.13532119580851204</v>
      </c>
      <c r="N1387" s="7">
        <v>40220</v>
      </c>
      <c r="O1387" s="6" t="b">
        <v>1</v>
      </c>
      <c r="P1387" s="6" t="b">
        <v>0</v>
      </c>
      <c r="Q1387" s="6" t="s">
        <v>24</v>
      </c>
    </row>
    <row r="1388" spans="1:17" x14ac:dyDescent="0.25">
      <c r="A1388" s="3">
        <v>2014</v>
      </c>
      <c r="B1388" s="3">
        <v>4</v>
      </c>
      <c r="C1388" s="4" t="s">
        <v>49</v>
      </c>
      <c r="D1388" s="4" t="s">
        <v>44</v>
      </c>
      <c r="E1388" s="4" t="s">
        <v>45</v>
      </c>
      <c r="F1388" s="4"/>
      <c r="G1388" s="11" t="s">
        <v>21</v>
      </c>
      <c r="H1388" s="5">
        <v>78053</v>
      </c>
      <c r="I1388" s="5">
        <v>27880.531599999998</v>
      </c>
      <c r="J1388" s="3" t="s">
        <v>22</v>
      </c>
      <c r="K1388" s="3" t="s">
        <v>42</v>
      </c>
      <c r="L1388" s="47">
        <f t="shared" si="46"/>
        <v>73427.952375782392</v>
      </c>
      <c r="M1388" s="63">
        <f t="shared" si="45"/>
        <v>5.4333579982080001E-2</v>
      </c>
      <c r="N1388" s="7">
        <v>25569</v>
      </c>
      <c r="O1388" s="6" t="b">
        <v>1</v>
      </c>
      <c r="P1388" s="6" t="b">
        <v>0</v>
      </c>
      <c r="Q1388" s="6" t="s">
        <v>24</v>
      </c>
    </row>
    <row r="1389" spans="1:17" x14ac:dyDescent="0.25">
      <c r="A1389" s="3">
        <v>2014</v>
      </c>
      <c r="B1389" s="3">
        <v>4</v>
      </c>
      <c r="C1389" s="4" t="s">
        <v>49</v>
      </c>
      <c r="D1389" s="4" t="s">
        <v>46</v>
      </c>
      <c r="E1389" s="4" t="s">
        <v>47</v>
      </c>
      <c r="F1389" s="4"/>
      <c r="G1389" s="11" t="s">
        <v>21</v>
      </c>
      <c r="H1389" s="5">
        <v>102161</v>
      </c>
      <c r="I1389" s="5">
        <v>34571.282399999996</v>
      </c>
      <c r="J1389" s="3" t="s">
        <v>22</v>
      </c>
      <c r="K1389" s="3" t="s">
        <v>42</v>
      </c>
      <c r="L1389" s="47">
        <f t="shared" si="46"/>
        <v>91049.141890713581</v>
      </c>
      <c r="M1389" s="63">
        <f t="shared" si="45"/>
        <v>6.7372515141119985E-2</v>
      </c>
      <c r="N1389" s="7">
        <v>34700</v>
      </c>
      <c r="O1389" s="6" t="b">
        <v>1</v>
      </c>
      <c r="P1389" s="6" t="b">
        <v>0</v>
      </c>
      <c r="Q1389" s="6" t="s">
        <v>24</v>
      </c>
    </row>
    <row r="1390" spans="1:17" x14ac:dyDescent="0.25">
      <c r="A1390" s="3">
        <v>2014</v>
      </c>
      <c r="B1390" s="3">
        <v>4</v>
      </c>
      <c r="C1390" s="4" t="s">
        <v>49</v>
      </c>
      <c r="D1390" s="4" t="s">
        <v>46</v>
      </c>
      <c r="E1390" s="4" t="s">
        <v>48</v>
      </c>
      <c r="F1390" s="4"/>
      <c r="G1390" s="11" t="s">
        <v>21</v>
      </c>
      <c r="H1390" s="5">
        <v>103101</v>
      </c>
      <c r="I1390" s="5">
        <v>34889.378400000001</v>
      </c>
      <c r="J1390" s="3" t="s">
        <v>22</v>
      </c>
      <c r="K1390" s="3" t="s">
        <v>42</v>
      </c>
      <c r="L1390" s="47">
        <f t="shared" si="46"/>
        <v>91886.899874457609</v>
      </c>
      <c r="M1390" s="63">
        <f t="shared" si="45"/>
        <v>6.7992420625920022E-2</v>
      </c>
      <c r="N1390" s="7">
        <v>35065</v>
      </c>
      <c r="O1390" s="6" t="b">
        <v>1</v>
      </c>
      <c r="P1390" s="6" t="b">
        <v>0</v>
      </c>
      <c r="Q1390" s="6" t="s">
        <v>24</v>
      </c>
    </row>
    <row r="1391" spans="1:17" x14ac:dyDescent="0.25">
      <c r="A1391" s="3">
        <v>2014</v>
      </c>
      <c r="B1391" s="3">
        <v>4</v>
      </c>
      <c r="C1391" s="4" t="s">
        <v>49</v>
      </c>
      <c r="D1391" s="4" t="s">
        <v>46</v>
      </c>
      <c r="E1391" s="4" t="s">
        <v>58</v>
      </c>
      <c r="F1391" s="4"/>
      <c r="G1391" s="11" t="s">
        <v>21</v>
      </c>
      <c r="H1391" s="5">
        <v>109583</v>
      </c>
      <c r="I1391" s="5">
        <v>34595.3531</v>
      </c>
      <c r="J1391" s="3" t="s">
        <v>22</v>
      </c>
      <c r="K1391" s="3" t="s">
        <v>42</v>
      </c>
      <c r="L1391" s="47">
        <f t="shared" si="46"/>
        <v>91112.536026758389</v>
      </c>
      <c r="M1391" s="63">
        <f t="shared" si="45"/>
        <v>6.7419424121280006E-2</v>
      </c>
      <c r="N1391" s="7">
        <v>39814</v>
      </c>
      <c r="O1391" s="6" t="b">
        <v>1</v>
      </c>
      <c r="P1391" s="6" t="b">
        <v>0</v>
      </c>
      <c r="Q1391" s="6" t="s">
        <v>24</v>
      </c>
    </row>
    <row r="1392" spans="1:17" x14ac:dyDescent="0.25">
      <c r="A1392" s="3">
        <v>2014</v>
      </c>
      <c r="B1392" s="3">
        <v>4</v>
      </c>
      <c r="C1392" s="4" t="s">
        <v>49</v>
      </c>
      <c r="D1392" s="4" t="s">
        <v>46</v>
      </c>
      <c r="E1392" s="4" t="s">
        <v>61</v>
      </c>
      <c r="F1392" s="4"/>
      <c r="G1392" s="11" t="s">
        <v>21</v>
      </c>
      <c r="H1392" s="5">
        <v>109275</v>
      </c>
      <c r="I1392" s="5">
        <v>34995.318749999999</v>
      </c>
      <c r="J1392" s="3" t="s">
        <v>22</v>
      </c>
      <c r="K1392" s="3" t="s">
        <v>42</v>
      </c>
      <c r="L1392" s="47">
        <f t="shared" si="46"/>
        <v>92165.911160399992</v>
      </c>
      <c r="M1392" s="63">
        <f t="shared" si="45"/>
        <v>6.8198877180000006E-2</v>
      </c>
      <c r="N1392" s="7">
        <v>40179</v>
      </c>
      <c r="O1392" s="6" t="b">
        <v>1</v>
      </c>
      <c r="P1392" s="6" t="b">
        <v>0</v>
      </c>
      <c r="Q1392" s="6" t="s">
        <v>24</v>
      </c>
    </row>
    <row r="1393" spans="1:17" x14ac:dyDescent="0.25">
      <c r="A1393" s="3">
        <v>2014</v>
      </c>
      <c r="B1393" s="3">
        <v>4</v>
      </c>
      <c r="C1393" s="4" t="s">
        <v>49</v>
      </c>
      <c r="D1393" s="4" t="s">
        <v>69</v>
      </c>
      <c r="E1393" s="4" t="s">
        <v>70</v>
      </c>
      <c r="F1393" s="4" t="s">
        <v>71</v>
      </c>
      <c r="G1393" s="11" t="s">
        <v>21</v>
      </c>
      <c r="H1393" s="5">
        <v>75292</v>
      </c>
      <c r="I1393" s="5">
        <v>26743.599999999999</v>
      </c>
      <c r="J1393" s="3" t="s">
        <v>22</v>
      </c>
      <c r="K1393" s="3" t="s">
        <v>23</v>
      </c>
      <c r="L1393" s="47">
        <f t="shared" si="46"/>
        <v>70433.656550400003</v>
      </c>
      <c r="M1393" s="63">
        <f t="shared" si="45"/>
        <v>5.2117927680000009E-2</v>
      </c>
      <c r="N1393" s="7">
        <v>40760</v>
      </c>
      <c r="O1393" s="6" t="b">
        <v>0</v>
      </c>
      <c r="P1393" s="6" t="b">
        <v>0</v>
      </c>
      <c r="Q1393" s="6" t="s">
        <v>65</v>
      </c>
    </row>
    <row r="1394" spans="1:17" x14ac:dyDescent="0.25">
      <c r="A1394" s="3">
        <v>2014</v>
      </c>
      <c r="B1394" s="3">
        <v>5</v>
      </c>
      <c r="C1394" s="4" t="s">
        <v>50</v>
      </c>
      <c r="D1394" s="4" t="s">
        <v>18</v>
      </c>
      <c r="E1394" s="4" t="s">
        <v>76</v>
      </c>
      <c r="F1394" s="4"/>
      <c r="G1394" s="11" t="s">
        <v>21</v>
      </c>
      <c r="H1394" s="5">
        <v>200043</v>
      </c>
      <c r="I1394" s="5">
        <v>71455.359599999996</v>
      </c>
      <c r="J1394" s="3" t="s">
        <v>22</v>
      </c>
      <c r="K1394" s="3" t="s">
        <v>42</v>
      </c>
      <c r="L1394" s="47">
        <f t="shared" si="46"/>
        <v>188189.4081855744</v>
      </c>
      <c r="M1394" s="63">
        <f t="shared" si="45"/>
        <v>0.13925220478848002</v>
      </c>
      <c r="N1394" s="7">
        <v>41348</v>
      </c>
      <c r="O1394" s="6" t="b">
        <v>0</v>
      </c>
      <c r="P1394" s="6" t="b">
        <v>0</v>
      </c>
      <c r="Q1394" s="6" t="s">
        <v>65</v>
      </c>
    </row>
    <row r="1395" spans="1:17" x14ac:dyDescent="0.25">
      <c r="A1395" s="3">
        <v>2014</v>
      </c>
      <c r="B1395" s="3">
        <v>5</v>
      </c>
      <c r="C1395" s="4" t="s">
        <v>50</v>
      </c>
      <c r="D1395" s="4" t="s">
        <v>18</v>
      </c>
      <c r="E1395" s="4" t="s">
        <v>19</v>
      </c>
      <c r="F1395" s="4" t="s">
        <v>20</v>
      </c>
      <c r="G1395" s="11" t="s">
        <v>21</v>
      </c>
      <c r="H1395" s="5">
        <v>99602.774799999999</v>
      </c>
      <c r="I1395" s="5">
        <v>36975.599999999999</v>
      </c>
      <c r="J1395" s="3" t="s">
        <v>22</v>
      </c>
      <c r="K1395" s="3" t="s">
        <v>23</v>
      </c>
      <c r="L1395" s="47">
        <f t="shared" si="46"/>
        <v>97381.306598399984</v>
      </c>
      <c r="M1395" s="63">
        <f t="shared" si="45"/>
        <v>7.2058049280000008E-2</v>
      </c>
      <c r="N1395" s="7">
        <v>35527</v>
      </c>
      <c r="O1395" s="6" t="b">
        <v>1</v>
      </c>
      <c r="P1395" s="6" t="b">
        <v>0</v>
      </c>
      <c r="Q1395" s="6" t="s">
        <v>24</v>
      </c>
    </row>
    <row r="1396" spans="1:17" x14ac:dyDescent="0.25">
      <c r="A1396" s="3">
        <v>2014</v>
      </c>
      <c r="B1396" s="3">
        <v>5</v>
      </c>
      <c r="C1396" s="4" t="s">
        <v>50</v>
      </c>
      <c r="D1396" s="4" t="s">
        <v>18</v>
      </c>
      <c r="E1396" s="4" t="s">
        <v>19</v>
      </c>
      <c r="F1396" s="4" t="s">
        <v>25</v>
      </c>
      <c r="G1396" s="11" t="s">
        <v>21</v>
      </c>
      <c r="H1396" s="5">
        <v>98814.114600000001</v>
      </c>
      <c r="I1396" s="5">
        <v>37043.5</v>
      </c>
      <c r="J1396" s="3" t="s">
        <v>22</v>
      </c>
      <c r="K1396" s="3" t="s">
        <v>23</v>
      </c>
      <c r="L1396" s="47">
        <f t="shared" si="46"/>
        <v>97560.132383999997</v>
      </c>
      <c r="M1396" s="63">
        <f t="shared" si="45"/>
        <v>7.2190372799999999E-2</v>
      </c>
      <c r="N1396" s="7">
        <v>35527</v>
      </c>
      <c r="O1396" s="6" t="b">
        <v>1</v>
      </c>
      <c r="P1396" s="6" t="b">
        <v>0</v>
      </c>
      <c r="Q1396" s="6" t="s">
        <v>24</v>
      </c>
    </row>
    <row r="1397" spans="1:17" x14ac:dyDescent="0.25">
      <c r="A1397" s="3">
        <v>2014</v>
      </c>
      <c r="B1397" s="3">
        <v>5</v>
      </c>
      <c r="C1397" s="4" t="s">
        <v>50</v>
      </c>
      <c r="D1397" s="4" t="s">
        <v>18</v>
      </c>
      <c r="E1397" s="4" t="s">
        <v>41</v>
      </c>
      <c r="F1397" s="4"/>
      <c r="G1397" s="11" t="s">
        <v>21</v>
      </c>
      <c r="H1397" s="5">
        <v>75280</v>
      </c>
      <c r="I1397" s="5">
        <v>29522.933999999997</v>
      </c>
      <c r="J1397" s="3" t="s">
        <v>22</v>
      </c>
      <c r="K1397" s="3" t="s">
        <v>42</v>
      </c>
      <c r="L1397" s="47">
        <f t="shared" si="46"/>
        <v>77753.488450175981</v>
      </c>
      <c r="M1397" s="63">
        <f t="shared" si="45"/>
        <v>5.7534293779199996E-2</v>
      </c>
      <c r="N1397" s="7">
        <v>23377</v>
      </c>
      <c r="O1397" s="6" t="b">
        <v>1</v>
      </c>
      <c r="P1397" s="6" t="b">
        <v>0</v>
      </c>
      <c r="Q1397" s="6" t="s">
        <v>24</v>
      </c>
    </row>
    <row r="1398" spans="1:17" x14ac:dyDescent="0.25">
      <c r="A1398" s="3">
        <v>2014</v>
      </c>
      <c r="B1398" s="3">
        <v>5</v>
      </c>
      <c r="C1398" s="4" t="s">
        <v>50</v>
      </c>
      <c r="D1398" s="4" t="s">
        <v>18</v>
      </c>
      <c r="E1398" s="4" t="s">
        <v>43</v>
      </c>
      <c r="F1398" s="4"/>
      <c r="G1398" s="11" t="s">
        <v>21</v>
      </c>
      <c r="H1398" s="5">
        <v>135506</v>
      </c>
      <c r="I1398" s="5">
        <v>50998.496136000002</v>
      </c>
      <c r="J1398" s="3" t="s">
        <v>22</v>
      </c>
      <c r="K1398" s="3" t="s">
        <v>42</v>
      </c>
      <c r="L1398" s="47">
        <f t="shared" si="46"/>
        <v>134312.9033275223</v>
      </c>
      <c r="M1398" s="63">
        <f t="shared" si="45"/>
        <v>9.9385869269836821E-2</v>
      </c>
      <c r="N1398" s="7">
        <v>28126</v>
      </c>
      <c r="O1398" s="6" t="b">
        <v>1</v>
      </c>
      <c r="P1398" s="6" t="b">
        <v>0</v>
      </c>
      <c r="Q1398" s="6" t="s">
        <v>24</v>
      </c>
    </row>
    <row r="1399" spans="1:17" x14ac:dyDescent="0.25">
      <c r="A1399" s="3">
        <v>2014</v>
      </c>
      <c r="B1399" s="3">
        <v>5</v>
      </c>
      <c r="C1399" s="4" t="s">
        <v>50</v>
      </c>
      <c r="D1399" s="4" t="s">
        <v>62</v>
      </c>
      <c r="E1399" s="4" t="s">
        <v>63</v>
      </c>
      <c r="F1399" s="4" t="s">
        <v>64</v>
      </c>
      <c r="G1399" s="11" t="s">
        <v>21</v>
      </c>
      <c r="H1399" s="5">
        <v>79499</v>
      </c>
      <c r="I1399" s="5">
        <v>28989.599999999999</v>
      </c>
      <c r="J1399" s="3" t="s">
        <v>22</v>
      </c>
      <c r="K1399" s="3" t="s">
        <v>23</v>
      </c>
      <c r="L1399" s="47">
        <f t="shared" si="46"/>
        <v>76348.865894399991</v>
      </c>
      <c r="M1399" s="63">
        <f t="shared" si="45"/>
        <v>5.649493248000001E-2</v>
      </c>
      <c r="N1399" s="7">
        <v>40739</v>
      </c>
      <c r="O1399" s="6" t="b">
        <v>0</v>
      </c>
      <c r="P1399" s="6" t="b">
        <v>0</v>
      </c>
      <c r="Q1399" s="6" t="s">
        <v>65</v>
      </c>
    </row>
    <row r="1400" spans="1:17" x14ac:dyDescent="0.25">
      <c r="A1400" s="3">
        <v>2014</v>
      </c>
      <c r="B1400" s="3">
        <v>5</v>
      </c>
      <c r="C1400" s="4" t="s">
        <v>50</v>
      </c>
      <c r="D1400" s="4" t="s">
        <v>66</v>
      </c>
      <c r="E1400" s="4" t="s">
        <v>67</v>
      </c>
      <c r="F1400" s="4" t="s">
        <v>72</v>
      </c>
      <c r="G1400" s="11" t="s">
        <v>21</v>
      </c>
      <c r="H1400" s="5">
        <v>193533.84570000001</v>
      </c>
      <c r="I1400" s="5">
        <v>72750.5</v>
      </c>
      <c r="J1400" s="3" t="s">
        <v>22</v>
      </c>
      <c r="K1400" s="3" t="s">
        <v>23</v>
      </c>
      <c r="L1400" s="47">
        <f t="shared" si="46"/>
        <v>191600.37283199999</v>
      </c>
      <c r="M1400" s="63">
        <f t="shared" si="45"/>
        <v>0.14177617440000001</v>
      </c>
      <c r="N1400" s="7">
        <v>40644</v>
      </c>
      <c r="O1400" s="6" t="b">
        <v>0</v>
      </c>
      <c r="P1400" s="6" t="b">
        <v>1</v>
      </c>
      <c r="Q1400" s="6" t="s">
        <v>15</v>
      </c>
    </row>
    <row r="1401" spans="1:17" x14ac:dyDescent="0.25">
      <c r="A1401" s="3">
        <v>2014</v>
      </c>
      <c r="B1401" s="3">
        <v>5</v>
      </c>
      <c r="C1401" s="4" t="s">
        <v>50</v>
      </c>
      <c r="D1401" s="4" t="s">
        <v>66</v>
      </c>
      <c r="E1401" s="4" t="s">
        <v>67</v>
      </c>
      <c r="F1401" s="4" t="s">
        <v>68</v>
      </c>
      <c r="G1401" s="11" t="s">
        <v>21</v>
      </c>
      <c r="H1401" s="5">
        <v>191282.88860000001</v>
      </c>
      <c r="I1401" s="5">
        <v>71945.5</v>
      </c>
      <c r="J1401" s="3" t="s">
        <v>22</v>
      </c>
      <c r="K1401" s="3" t="s">
        <v>23</v>
      </c>
      <c r="L1401" s="47">
        <f t="shared" si="46"/>
        <v>189480.27331199998</v>
      </c>
      <c r="M1401" s="63">
        <f t="shared" si="45"/>
        <v>0.14020739040000002</v>
      </c>
      <c r="N1401" s="7">
        <v>40644</v>
      </c>
      <c r="O1401" s="6" t="b">
        <v>0</v>
      </c>
      <c r="P1401" s="6" t="b">
        <v>1</v>
      </c>
      <c r="Q1401" s="6" t="s">
        <v>15</v>
      </c>
    </row>
    <row r="1402" spans="1:17" x14ac:dyDescent="0.25">
      <c r="A1402" s="3">
        <v>2014</v>
      </c>
      <c r="B1402" s="3">
        <v>5</v>
      </c>
      <c r="C1402" s="4" t="s">
        <v>50</v>
      </c>
      <c r="D1402" s="4" t="s">
        <v>26</v>
      </c>
      <c r="E1402" s="4" t="s">
        <v>27</v>
      </c>
      <c r="F1402" s="4" t="s">
        <v>28</v>
      </c>
      <c r="G1402" s="11" t="s">
        <v>21</v>
      </c>
      <c r="H1402" s="5">
        <v>68207.22</v>
      </c>
      <c r="I1402" s="5">
        <v>28631.8</v>
      </c>
      <c r="J1402" s="3" t="s">
        <v>22</v>
      </c>
      <c r="K1402" s="3" t="s">
        <v>23</v>
      </c>
      <c r="L1402" s="47">
        <f t="shared" si="46"/>
        <v>75406.540915199992</v>
      </c>
      <c r="M1402" s="63">
        <f t="shared" si="45"/>
        <v>5.5797651840000004E-2</v>
      </c>
      <c r="N1402" s="7">
        <v>34700</v>
      </c>
      <c r="O1402" s="6" t="b">
        <v>1</v>
      </c>
      <c r="P1402" s="6" t="b">
        <v>0</v>
      </c>
      <c r="Q1402" s="6" t="s">
        <v>24</v>
      </c>
    </row>
    <row r="1403" spans="1:17" x14ac:dyDescent="0.25">
      <c r="A1403" s="3">
        <v>2014</v>
      </c>
      <c r="B1403" s="3">
        <v>5</v>
      </c>
      <c r="C1403" s="4" t="s">
        <v>50</v>
      </c>
      <c r="D1403" s="4" t="s">
        <v>73</v>
      </c>
      <c r="E1403" s="4" t="s">
        <v>74</v>
      </c>
      <c r="F1403" s="4"/>
      <c r="G1403" s="11" t="s">
        <v>21</v>
      </c>
      <c r="H1403" s="5">
        <v>230651</v>
      </c>
      <c r="I1403" s="5">
        <v>75043.133193600006</v>
      </c>
      <c r="J1403" s="3" t="s">
        <v>22</v>
      </c>
      <c r="K1403" s="3" t="s">
        <v>42</v>
      </c>
      <c r="L1403" s="47">
        <f t="shared" si="46"/>
        <v>197638.39833918936</v>
      </c>
      <c r="M1403" s="63">
        <f t="shared" si="45"/>
        <v>0.14624405796768769</v>
      </c>
      <c r="N1403" s="7">
        <v>41136</v>
      </c>
      <c r="O1403" s="6" t="b">
        <v>0</v>
      </c>
      <c r="P1403" s="6" t="b">
        <v>0</v>
      </c>
      <c r="Q1403" s="6" t="s">
        <v>65</v>
      </c>
    </row>
    <row r="1404" spans="1:17" x14ac:dyDescent="0.25">
      <c r="A1404" s="3">
        <v>2014</v>
      </c>
      <c r="B1404" s="3">
        <v>5</v>
      </c>
      <c r="C1404" s="4" t="s">
        <v>50</v>
      </c>
      <c r="D1404" s="4" t="s">
        <v>29</v>
      </c>
      <c r="E1404" s="4" t="s">
        <v>30</v>
      </c>
      <c r="F1404" s="4" t="s">
        <v>33</v>
      </c>
      <c r="G1404" s="11" t="s">
        <v>21</v>
      </c>
      <c r="H1404" s="5">
        <v>102644</v>
      </c>
      <c r="I1404" s="5">
        <v>41665.9</v>
      </c>
      <c r="J1404" s="3" t="s">
        <v>22</v>
      </c>
      <c r="K1404" s="3" t="s">
        <v>23</v>
      </c>
      <c r="L1404" s="47">
        <f t="shared" si="46"/>
        <v>109733.98085759999</v>
      </c>
      <c r="M1404" s="63">
        <f t="shared" si="45"/>
        <v>8.1198505919999997E-2</v>
      </c>
      <c r="N1404" s="7">
        <v>35885</v>
      </c>
      <c r="O1404" s="6" t="b">
        <v>1</v>
      </c>
      <c r="P1404" s="6" t="b">
        <v>0</v>
      </c>
      <c r="Q1404" s="6" t="s">
        <v>24</v>
      </c>
    </row>
    <row r="1405" spans="1:17" x14ac:dyDescent="0.25">
      <c r="A1405" s="3">
        <v>2014</v>
      </c>
      <c r="B1405" s="3">
        <v>5</v>
      </c>
      <c r="C1405" s="4" t="s">
        <v>50</v>
      </c>
      <c r="D1405" s="4" t="s">
        <v>29</v>
      </c>
      <c r="E1405" s="4" t="s">
        <v>30</v>
      </c>
      <c r="F1405" s="4" t="s">
        <v>31</v>
      </c>
      <c r="G1405" s="11" t="s">
        <v>21</v>
      </c>
      <c r="H1405" s="5">
        <v>107109</v>
      </c>
      <c r="I1405" s="5">
        <v>41720.800000000003</v>
      </c>
      <c r="J1405" s="3" t="s">
        <v>22</v>
      </c>
      <c r="K1405" s="3" t="s">
        <v>23</v>
      </c>
      <c r="L1405" s="47">
        <f t="shared" si="46"/>
        <v>109878.5690112</v>
      </c>
      <c r="M1405" s="63">
        <f t="shared" si="45"/>
        <v>8.1305495040000009E-2</v>
      </c>
      <c r="N1405" s="7">
        <v>35885</v>
      </c>
      <c r="O1405" s="6" t="b">
        <v>1</v>
      </c>
      <c r="P1405" s="6" t="b">
        <v>0</v>
      </c>
      <c r="Q1405" s="6" t="s">
        <v>24</v>
      </c>
    </row>
    <row r="1406" spans="1:17" x14ac:dyDescent="0.25">
      <c r="A1406" s="3">
        <v>2014</v>
      </c>
      <c r="B1406" s="3">
        <v>5</v>
      </c>
      <c r="C1406" s="4" t="s">
        <v>50</v>
      </c>
      <c r="D1406" s="4" t="s">
        <v>29</v>
      </c>
      <c r="E1406" s="4" t="s">
        <v>34</v>
      </c>
      <c r="F1406" s="4" t="s">
        <v>37</v>
      </c>
      <c r="G1406" s="11" t="s">
        <v>21</v>
      </c>
      <c r="H1406" s="5">
        <v>87351.353000000003</v>
      </c>
      <c r="I1406" s="5">
        <v>35558.5</v>
      </c>
      <c r="J1406" s="3" t="s">
        <v>22</v>
      </c>
      <c r="K1406" s="3" t="s">
        <v>23</v>
      </c>
      <c r="L1406" s="47">
        <f t="shared" si="46"/>
        <v>93649.141343999989</v>
      </c>
      <c r="M1406" s="63">
        <f t="shared" si="45"/>
        <v>6.9296404800000003E-2</v>
      </c>
      <c r="N1406" s="7">
        <v>33970</v>
      </c>
      <c r="O1406" s="6" t="b">
        <v>1</v>
      </c>
      <c r="P1406" s="6" t="b">
        <v>0</v>
      </c>
      <c r="Q1406" s="6" t="s">
        <v>24</v>
      </c>
    </row>
    <row r="1407" spans="1:17" x14ac:dyDescent="0.25">
      <c r="A1407" s="3">
        <v>2014</v>
      </c>
      <c r="B1407" s="3">
        <v>5</v>
      </c>
      <c r="C1407" s="4" t="s">
        <v>50</v>
      </c>
      <c r="D1407" s="4" t="s">
        <v>29</v>
      </c>
      <c r="E1407" s="4" t="s">
        <v>34</v>
      </c>
      <c r="F1407" s="4" t="s">
        <v>35</v>
      </c>
      <c r="G1407" s="11" t="s">
        <v>21</v>
      </c>
      <c r="H1407" s="5">
        <v>52941.05</v>
      </c>
      <c r="I1407" s="5">
        <v>24095</v>
      </c>
      <c r="J1407" s="3" t="s">
        <v>22</v>
      </c>
      <c r="K1407" s="3" t="s">
        <v>23</v>
      </c>
      <c r="L1407" s="47">
        <f t="shared" si="46"/>
        <v>63458.134079999996</v>
      </c>
      <c r="M1407" s="63">
        <f t="shared" si="45"/>
        <v>4.6956336000000008E-2</v>
      </c>
      <c r="N1407" s="7">
        <v>33970</v>
      </c>
      <c r="O1407" s="6" t="b">
        <v>1</v>
      </c>
      <c r="P1407" s="6" t="b">
        <v>0</v>
      </c>
      <c r="Q1407" s="6" t="s">
        <v>24</v>
      </c>
    </row>
    <row r="1408" spans="1:17" x14ac:dyDescent="0.25">
      <c r="A1408" s="3">
        <v>2014</v>
      </c>
      <c r="B1408" s="3">
        <v>5</v>
      </c>
      <c r="C1408" s="4" t="s">
        <v>50</v>
      </c>
      <c r="D1408" s="4" t="s">
        <v>29</v>
      </c>
      <c r="E1408" s="4" t="s">
        <v>34</v>
      </c>
      <c r="F1408" s="4" t="s">
        <v>36</v>
      </c>
      <c r="G1408" s="11" t="s">
        <v>21</v>
      </c>
      <c r="H1408" s="5">
        <v>52901.906000000003</v>
      </c>
      <c r="I1408" s="5">
        <v>25244.2</v>
      </c>
      <c r="J1408" s="3" t="s">
        <v>22</v>
      </c>
      <c r="K1408" s="3" t="s">
        <v>23</v>
      </c>
      <c r="L1408" s="47">
        <f t="shared" si="46"/>
        <v>66484.740748800003</v>
      </c>
      <c r="M1408" s="63">
        <f t="shared" si="45"/>
        <v>4.9195896960000006E-2</v>
      </c>
      <c r="N1408" s="7">
        <v>33970</v>
      </c>
      <c r="O1408" s="6" t="b">
        <v>1</v>
      </c>
      <c r="P1408" s="6" t="b">
        <v>0</v>
      </c>
      <c r="Q1408" s="6" t="s">
        <v>24</v>
      </c>
    </row>
    <row r="1409" spans="1:17" x14ac:dyDescent="0.25">
      <c r="A1409" s="3">
        <v>2014</v>
      </c>
      <c r="B1409" s="3">
        <v>5</v>
      </c>
      <c r="C1409" s="4" t="s">
        <v>50</v>
      </c>
      <c r="D1409" s="4" t="s">
        <v>59</v>
      </c>
      <c r="E1409" s="4" t="s">
        <v>60</v>
      </c>
      <c r="F1409" s="4"/>
      <c r="G1409" s="11" t="s">
        <v>21</v>
      </c>
      <c r="H1409" s="5">
        <v>203293</v>
      </c>
      <c r="I1409" s="5">
        <v>70715.876636000001</v>
      </c>
      <c r="J1409" s="3" t="s">
        <v>22</v>
      </c>
      <c r="K1409" s="3" t="s">
        <v>42</v>
      </c>
      <c r="L1409" s="47">
        <f t="shared" si="46"/>
        <v>186241.85852467432</v>
      </c>
      <c r="M1409" s="63">
        <f t="shared" si="45"/>
        <v>0.1378111003882368</v>
      </c>
      <c r="N1409" s="7">
        <v>40220</v>
      </c>
      <c r="O1409" s="6" t="b">
        <v>1</v>
      </c>
      <c r="P1409" s="6" t="b">
        <v>0</v>
      </c>
      <c r="Q1409" s="6" t="s">
        <v>24</v>
      </c>
    </row>
    <row r="1410" spans="1:17" x14ac:dyDescent="0.25">
      <c r="A1410" s="3">
        <v>2014</v>
      </c>
      <c r="B1410" s="3">
        <v>5</v>
      </c>
      <c r="C1410" s="4" t="s">
        <v>50</v>
      </c>
      <c r="D1410" s="4" t="s">
        <v>44</v>
      </c>
      <c r="E1410" s="4" t="s">
        <v>45</v>
      </c>
      <c r="F1410" s="4"/>
      <c r="G1410" s="11" t="s">
        <v>21</v>
      </c>
      <c r="H1410" s="5">
        <v>62362</v>
      </c>
      <c r="I1410" s="5">
        <v>22275.706399999999</v>
      </c>
      <c r="J1410" s="3" t="s">
        <v>22</v>
      </c>
      <c r="K1410" s="3" t="s">
        <v>42</v>
      </c>
      <c r="L1410" s="47">
        <f t="shared" si="46"/>
        <v>58666.726020249589</v>
      </c>
      <c r="M1410" s="63">
        <f t="shared" ref="M1410:M1473" si="47">I1410*0.02784*0.07/1000</f>
        <v>4.3410896632320006E-2</v>
      </c>
      <c r="N1410" s="7">
        <v>25569</v>
      </c>
      <c r="O1410" s="6" t="b">
        <v>1</v>
      </c>
      <c r="P1410" s="6" t="b">
        <v>0</v>
      </c>
      <c r="Q1410" s="6" t="s">
        <v>24</v>
      </c>
    </row>
    <row r="1411" spans="1:17" x14ac:dyDescent="0.25">
      <c r="A1411" s="3">
        <v>2014</v>
      </c>
      <c r="B1411" s="3">
        <v>5</v>
      </c>
      <c r="C1411" s="4" t="s">
        <v>50</v>
      </c>
      <c r="D1411" s="4" t="s">
        <v>46</v>
      </c>
      <c r="E1411" s="4" t="s">
        <v>47</v>
      </c>
      <c r="F1411" s="4"/>
      <c r="G1411" s="11" t="s">
        <v>21</v>
      </c>
      <c r="H1411" s="5">
        <v>113060</v>
      </c>
      <c r="I1411" s="5">
        <v>38259.503999999994</v>
      </c>
      <c r="J1411" s="3" t="s">
        <v>22</v>
      </c>
      <c r="K1411" s="3" t="s">
        <v>42</v>
      </c>
      <c r="L1411" s="47">
        <f t="shared" si="46"/>
        <v>100762.67834265597</v>
      </c>
      <c r="M1411" s="63">
        <f t="shared" si="47"/>
        <v>7.4560121395200005E-2</v>
      </c>
      <c r="N1411" s="7">
        <v>34700</v>
      </c>
      <c r="O1411" s="6" t="b">
        <v>1</v>
      </c>
      <c r="P1411" s="6" t="b">
        <v>0</v>
      </c>
      <c r="Q1411" s="6" t="s">
        <v>24</v>
      </c>
    </row>
    <row r="1412" spans="1:17" x14ac:dyDescent="0.25">
      <c r="A1412" s="3">
        <v>2014</v>
      </c>
      <c r="B1412" s="3">
        <v>5</v>
      </c>
      <c r="C1412" s="4" t="s">
        <v>50</v>
      </c>
      <c r="D1412" s="4" t="s">
        <v>46</v>
      </c>
      <c r="E1412" s="4" t="s">
        <v>48</v>
      </c>
      <c r="F1412" s="4"/>
      <c r="G1412" s="11" t="s">
        <v>21</v>
      </c>
      <c r="H1412" s="5">
        <v>111339</v>
      </c>
      <c r="I1412" s="5">
        <v>37677.117599999998</v>
      </c>
      <c r="J1412" s="3" t="s">
        <v>22</v>
      </c>
      <c r="K1412" s="3" t="s">
        <v>42</v>
      </c>
      <c r="L1412" s="47">
        <f t="shared" si="46"/>
        <v>99228.868246886384</v>
      </c>
      <c r="M1412" s="63">
        <f t="shared" si="47"/>
        <v>7.3425166778880002E-2</v>
      </c>
      <c r="N1412" s="7">
        <v>35065</v>
      </c>
      <c r="O1412" s="6" t="b">
        <v>1</v>
      </c>
      <c r="P1412" s="6" t="b">
        <v>0</v>
      </c>
      <c r="Q1412" s="6" t="s">
        <v>24</v>
      </c>
    </row>
    <row r="1413" spans="1:17" x14ac:dyDescent="0.25">
      <c r="A1413" s="3">
        <v>2014</v>
      </c>
      <c r="B1413" s="3">
        <v>5</v>
      </c>
      <c r="C1413" s="4" t="s">
        <v>50</v>
      </c>
      <c r="D1413" s="4" t="s">
        <v>46</v>
      </c>
      <c r="E1413" s="4" t="s">
        <v>58</v>
      </c>
      <c r="F1413" s="4"/>
      <c r="G1413" s="11" t="s">
        <v>21</v>
      </c>
      <c r="H1413" s="5">
        <v>114490</v>
      </c>
      <c r="I1413" s="5">
        <v>36144.493000000002</v>
      </c>
      <c r="J1413" s="3" t="s">
        <v>22</v>
      </c>
      <c r="K1413" s="3" t="s">
        <v>42</v>
      </c>
      <c r="L1413" s="47">
        <f t="shared" si="46"/>
        <v>95192.450012351997</v>
      </c>
      <c r="M1413" s="63">
        <f t="shared" si="47"/>
        <v>7.0438387958400017E-2</v>
      </c>
      <c r="N1413" s="7">
        <v>39814</v>
      </c>
      <c r="O1413" s="6" t="b">
        <v>1</v>
      </c>
      <c r="P1413" s="6" t="b">
        <v>0</v>
      </c>
      <c r="Q1413" s="6" t="s">
        <v>24</v>
      </c>
    </row>
    <row r="1414" spans="1:17" x14ac:dyDescent="0.25">
      <c r="A1414" s="3">
        <v>2014</v>
      </c>
      <c r="B1414" s="3">
        <v>5</v>
      </c>
      <c r="C1414" s="4" t="s">
        <v>50</v>
      </c>
      <c r="D1414" s="4" t="s">
        <v>46</v>
      </c>
      <c r="E1414" s="4" t="s">
        <v>61</v>
      </c>
      <c r="F1414" s="4"/>
      <c r="G1414" s="11" t="s">
        <v>21</v>
      </c>
      <c r="H1414" s="5">
        <v>113870.2</v>
      </c>
      <c r="I1414" s="5">
        <v>36466.931550000001</v>
      </c>
      <c r="J1414" s="3" t="s">
        <v>22</v>
      </c>
      <c r="K1414" s="3" t="s">
        <v>42</v>
      </c>
      <c r="L1414" s="47">
        <f t="shared" si="46"/>
        <v>96041.644813699197</v>
      </c>
      <c r="M1414" s="63">
        <f t="shared" si="47"/>
        <v>7.1066756204640008E-2</v>
      </c>
      <c r="N1414" s="7">
        <v>40179</v>
      </c>
      <c r="O1414" s="6" t="b">
        <v>1</v>
      </c>
      <c r="P1414" s="6" t="b">
        <v>0</v>
      </c>
      <c r="Q1414" s="6" t="s">
        <v>24</v>
      </c>
    </row>
    <row r="1415" spans="1:17" x14ac:dyDescent="0.25">
      <c r="A1415" s="3">
        <v>2014</v>
      </c>
      <c r="B1415" s="3">
        <v>5</v>
      </c>
      <c r="C1415" s="4" t="s">
        <v>50</v>
      </c>
      <c r="D1415" s="4" t="s">
        <v>69</v>
      </c>
      <c r="E1415" s="4" t="s">
        <v>70</v>
      </c>
      <c r="F1415" s="4" t="s">
        <v>71</v>
      </c>
      <c r="G1415" s="11" t="s">
        <v>21</v>
      </c>
      <c r="H1415" s="5">
        <v>64020</v>
      </c>
      <c r="I1415" s="5">
        <v>22725.3</v>
      </c>
      <c r="J1415" s="3" t="s">
        <v>22</v>
      </c>
      <c r="K1415" s="3" t="s">
        <v>23</v>
      </c>
      <c r="L1415" s="47">
        <f t="shared" si="46"/>
        <v>59850.804499199992</v>
      </c>
      <c r="M1415" s="63">
        <f t="shared" si="47"/>
        <v>4.4287064639999998E-2</v>
      </c>
      <c r="N1415" s="7">
        <v>40760</v>
      </c>
      <c r="O1415" s="6" t="b">
        <v>0</v>
      </c>
      <c r="P1415" s="6" t="b">
        <v>0</v>
      </c>
      <c r="Q1415" s="6" t="s">
        <v>65</v>
      </c>
    </row>
    <row r="1416" spans="1:17" x14ac:dyDescent="0.25">
      <c r="A1416" s="3">
        <v>2014</v>
      </c>
      <c r="B1416" s="3">
        <v>6</v>
      </c>
      <c r="C1416" s="4" t="s">
        <v>51</v>
      </c>
      <c r="D1416" s="4" t="s">
        <v>18</v>
      </c>
      <c r="E1416" s="4" t="s">
        <v>76</v>
      </c>
      <c r="F1416" s="4"/>
      <c r="G1416" s="11" t="s">
        <v>21</v>
      </c>
      <c r="H1416" s="5">
        <v>193962</v>
      </c>
      <c r="I1416" s="5">
        <v>69283.2264</v>
      </c>
      <c r="J1416" s="3" t="s">
        <v>22</v>
      </c>
      <c r="K1416" s="3" t="s">
        <v>42</v>
      </c>
      <c r="L1416" s="47">
        <f t="shared" si="46"/>
        <v>182468.73917352961</v>
      </c>
      <c r="M1416" s="63">
        <f t="shared" si="47"/>
        <v>0.13501915160832001</v>
      </c>
      <c r="N1416" s="7">
        <v>41348</v>
      </c>
      <c r="O1416" s="6" t="b">
        <v>0</v>
      </c>
      <c r="P1416" s="6" t="b">
        <v>0</v>
      </c>
      <c r="Q1416" s="6" t="s">
        <v>65</v>
      </c>
    </row>
    <row r="1417" spans="1:17" x14ac:dyDescent="0.25">
      <c r="A1417" s="3">
        <v>2014</v>
      </c>
      <c r="B1417" s="3">
        <v>6</v>
      </c>
      <c r="C1417" s="4" t="s">
        <v>51</v>
      </c>
      <c r="D1417" s="4" t="s">
        <v>18</v>
      </c>
      <c r="E1417" s="4" t="s">
        <v>19</v>
      </c>
      <c r="F1417" s="4" t="s">
        <v>20</v>
      </c>
      <c r="G1417" s="11" t="s">
        <v>21</v>
      </c>
      <c r="H1417" s="5">
        <v>90780.322799999994</v>
      </c>
      <c r="I1417" s="5">
        <v>33705.9</v>
      </c>
      <c r="J1417" s="3" t="s">
        <v>22</v>
      </c>
      <c r="K1417" s="3" t="s">
        <v>23</v>
      </c>
      <c r="L1417" s="47">
        <f t="shared" si="46"/>
        <v>88770.015417599992</v>
      </c>
      <c r="M1417" s="63">
        <f t="shared" si="47"/>
        <v>6.5686057920000013E-2</v>
      </c>
      <c r="N1417" s="7">
        <v>35527</v>
      </c>
      <c r="O1417" s="6" t="b">
        <v>1</v>
      </c>
      <c r="P1417" s="6" t="b">
        <v>0</v>
      </c>
      <c r="Q1417" s="6" t="s">
        <v>24</v>
      </c>
    </row>
    <row r="1418" spans="1:17" x14ac:dyDescent="0.25">
      <c r="A1418" s="3">
        <v>2014</v>
      </c>
      <c r="B1418" s="3">
        <v>6</v>
      </c>
      <c r="C1418" s="4" t="s">
        <v>51</v>
      </c>
      <c r="D1418" s="4" t="s">
        <v>18</v>
      </c>
      <c r="E1418" s="4" t="s">
        <v>19</v>
      </c>
      <c r="F1418" s="4" t="s">
        <v>25</v>
      </c>
      <c r="G1418" s="11" t="s">
        <v>21</v>
      </c>
      <c r="H1418" s="5">
        <v>92612.883799999996</v>
      </c>
      <c r="I1418" s="5">
        <v>34723.199999999997</v>
      </c>
      <c r="J1418" s="3" t="s">
        <v>22</v>
      </c>
      <c r="K1418" s="3" t="s">
        <v>23</v>
      </c>
      <c r="L1418" s="47">
        <f t="shared" si="46"/>
        <v>91449.241804799982</v>
      </c>
      <c r="M1418" s="63">
        <f t="shared" si="47"/>
        <v>6.7668572159999996E-2</v>
      </c>
      <c r="N1418" s="7">
        <v>35527</v>
      </c>
      <c r="O1418" s="6" t="b">
        <v>1</v>
      </c>
      <c r="P1418" s="6" t="b">
        <v>0</v>
      </c>
      <c r="Q1418" s="6" t="s">
        <v>24</v>
      </c>
    </row>
    <row r="1419" spans="1:17" x14ac:dyDescent="0.25">
      <c r="A1419" s="3">
        <v>2014</v>
      </c>
      <c r="B1419" s="3">
        <v>6</v>
      </c>
      <c r="C1419" s="4" t="s">
        <v>51</v>
      </c>
      <c r="D1419" s="4" t="s">
        <v>18</v>
      </c>
      <c r="E1419" s="4" t="s">
        <v>41</v>
      </c>
      <c r="F1419" s="4"/>
      <c r="G1419" s="11" t="s">
        <v>21</v>
      </c>
      <c r="H1419" s="5">
        <v>66208</v>
      </c>
      <c r="I1419" s="5">
        <v>25965.1224</v>
      </c>
      <c r="J1419" s="3" t="s">
        <v>22</v>
      </c>
      <c r="K1419" s="3" t="s">
        <v>42</v>
      </c>
      <c r="L1419" s="47">
        <f t="shared" si="46"/>
        <v>68383.408120473599</v>
      </c>
      <c r="M1419" s="63">
        <f t="shared" si="47"/>
        <v>5.0600830533120006E-2</v>
      </c>
      <c r="N1419" s="7">
        <v>23377</v>
      </c>
      <c r="O1419" s="6" t="b">
        <v>1</v>
      </c>
      <c r="P1419" s="6" t="b">
        <v>0</v>
      </c>
      <c r="Q1419" s="6" t="s">
        <v>24</v>
      </c>
    </row>
    <row r="1420" spans="1:17" x14ac:dyDescent="0.25">
      <c r="A1420" s="3">
        <v>2014</v>
      </c>
      <c r="B1420" s="3">
        <v>6</v>
      </c>
      <c r="C1420" s="4" t="s">
        <v>51</v>
      </c>
      <c r="D1420" s="4" t="s">
        <v>18</v>
      </c>
      <c r="E1420" s="4" t="s">
        <v>43</v>
      </c>
      <c r="F1420" s="4"/>
      <c r="G1420" s="11" t="s">
        <v>21</v>
      </c>
      <c r="H1420" s="5">
        <v>121934</v>
      </c>
      <c r="I1420" s="5">
        <v>45890.592504</v>
      </c>
      <c r="J1420" s="3" t="s">
        <v>22</v>
      </c>
      <c r="K1420" s="3" t="s">
        <v>42</v>
      </c>
      <c r="L1420" s="47">
        <f t="shared" si="46"/>
        <v>120860.40141645465</v>
      </c>
      <c r="M1420" s="63">
        <f t="shared" si="47"/>
        <v>8.9431586671795196E-2</v>
      </c>
      <c r="N1420" s="7">
        <v>28126</v>
      </c>
      <c r="O1420" s="6" t="b">
        <v>1</v>
      </c>
      <c r="P1420" s="6" t="b">
        <v>0</v>
      </c>
      <c r="Q1420" s="6" t="s">
        <v>24</v>
      </c>
    </row>
    <row r="1421" spans="1:17" x14ac:dyDescent="0.25">
      <c r="A1421" s="3">
        <v>2014</v>
      </c>
      <c r="B1421" s="3">
        <v>6</v>
      </c>
      <c r="C1421" s="4" t="s">
        <v>51</v>
      </c>
      <c r="D1421" s="4" t="s">
        <v>62</v>
      </c>
      <c r="E1421" s="4" t="s">
        <v>63</v>
      </c>
      <c r="F1421" s="4" t="s">
        <v>64</v>
      </c>
      <c r="G1421" s="11" t="s">
        <v>21</v>
      </c>
      <c r="H1421" s="5">
        <v>91110</v>
      </c>
      <c r="I1421" s="5">
        <v>33165.699999999997</v>
      </c>
      <c r="J1421" s="3" t="s">
        <v>22</v>
      </c>
      <c r="K1421" s="3" t="s">
        <v>23</v>
      </c>
      <c r="L1421" s="47">
        <f t="shared" si="46"/>
        <v>87347.310124799988</v>
      </c>
      <c r="M1421" s="63">
        <f t="shared" si="47"/>
        <v>6.4633316160000009E-2</v>
      </c>
      <c r="N1421" s="7">
        <v>40739</v>
      </c>
      <c r="O1421" s="6" t="b">
        <v>0</v>
      </c>
      <c r="P1421" s="6" t="b">
        <v>0</v>
      </c>
      <c r="Q1421" s="6" t="s">
        <v>65</v>
      </c>
    </row>
    <row r="1422" spans="1:17" x14ac:dyDescent="0.25">
      <c r="A1422" s="3">
        <v>2014</v>
      </c>
      <c r="B1422" s="3">
        <v>6</v>
      </c>
      <c r="C1422" s="4" t="s">
        <v>51</v>
      </c>
      <c r="D1422" s="4" t="s">
        <v>66</v>
      </c>
      <c r="E1422" s="4" t="s">
        <v>67</v>
      </c>
      <c r="F1422" s="4" t="s">
        <v>68</v>
      </c>
      <c r="G1422" s="11" t="s">
        <v>21</v>
      </c>
      <c r="H1422" s="5">
        <v>180406.883</v>
      </c>
      <c r="I1422" s="5">
        <v>67802.399999999994</v>
      </c>
      <c r="J1422" s="3" t="s">
        <v>22</v>
      </c>
      <c r="K1422" s="3" t="s">
        <v>23</v>
      </c>
      <c r="L1422" s="47">
        <f t="shared" si="46"/>
        <v>178568.73999359997</v>
      </c>
      <c r="M1422" s="63">
        <f t="shared" si="47"/>
        <v>0.13213331712000001</v>
      </c>
      <c r="N1422" s="7">
        <v>40644</v>
      </c>
      <c r="O1422" s="6" t="b">
        <v>0</v>
      </c>
      <c r="P1422" s="6" t="b">
        <v>1</v>
      </c>
      <c r="Q1422" s="6" t="s">
        <v>15</v>
      </c>
    </row>
    <row r="1423" spans="1:17" x14ac:dyDescent="0.25">
      <c r="A1423" s="3">
        <v>2014</v>
      </c>
      <c r="B1423" s="3">
        <v>6</v>
      </c>
      <c r="C1423" s="4" t="s">
        <v>51</v>
      </c>
      <c r="D1423" s="4" t="s">
        <v>66</v>
      </c>
      <c r="E1423" s="4" t="s">
        <v>67</v>
      </c>
      <c r="F1423" s="4" t="s">
        <v>72</v>
      </c>
      <c r="G1423" s="11" t="s">
        <v>21</v>
      </c>
      <c r="H1423" s="5">
        <v>183653.40530000001</v>
      </c>
      <c r="I1423" s="5">
        <v>68958.3</v>
      </c>
      <c r="J1423" s="3" t="s">
        <v>22</v>
      </c>
      <c r="K1423" s="3" t="s">
        <v>23</v>
      </c>
      <c r="L1423" s="47">
        <f t="shared" si="46"/>
        <v>181612.99221120001</v>
      </c>
      <c r="M1423" s="63">
        <f t="shared" si="47"/>
        <v>0.13438593504000002</v>
      </c>
      <c r="N1423" s="7">
        <v>40644</v>
      </c>
      <c r="O1423" s="6" t="b">
        <v>0</v>
      </c>
      <c r="P1423" s="6" t="b">
        <v>1</v>
      </c>
      <c r="Q1423" s="6" t="s">
        <v>15</v>
      </c>
    </row>
    <row r="1424" spans="1:17" x14ac:dyDescent="0.25">
      <c r="A1424" s="3">
        <v>2014</v>
      </c>
      <c r="B1424" s="3">
        <v>6</v>
      </c>
      <c r="C1424" s="4" t="s">
        <v>51</v>
      </c>
      <c r="D1424" s="4" t="s">
        <v>26</v>
      </c>
      <c r="E1424" s="4" t="s">
        <v>27</v>
      </c>
      <c r="F1424" s="4" t="s">
        <v>28</v>
      </c>
      <c r="G1424" s="11" t="s">
        <v>21</v>
      </c>
      <c r="H1424" s="5">
        <v>66510.455000000002</v>
      </c>
      <c r="I1424" s="5">
        <v>27994.9</v>
      </c>
      <c r="J1424" s="3" t="s">
        <v>22</v>
      </c>
      <c r="K1424" s="3" t="s">
        <v>23</v>
      </c>
      <c r="L1424" s="47">
        <f t="shared" si="46"/>
        <v>73729.16031359999</v>
      </c>
      <c r="M1424" s="63">
        <f t="shared" si="47"/>
        <v>5.455646112000001E-2</v>
      </c>
      <c r="N1424" s="7">
        <v>34700</v>
      </c>
      <c r="O1424" s="6" t="b">
        <v>1</v>
      </c>
      <c r="P1424" s="6" t="b">
        <v>0</v>
      </c>
      <c r="Q1424" s="6" t="s">
        <v>24</v>
      </c>
    </row>
    <row r="1425" spans="1:17" x14ac:dyDescent="0.25">
      <c r="A1425" s="3">
        <v>2014</v>
      </c>
      <c r="B1425" s="3">
        <v>6</v>
      </c>
      <c r="C1425" s="4" t="s">
        <v>51</v>
      </c>
      <c r="D1425" s="4" t="s">
        <v>73</v>
      </c>
      <c r="E1425" s="4" t="s">
        <v>74</v>
      </c>
      <c r="F1425" s="4"/>
      <c r="G1425" s="11" t="s">
        <v>21</v>
      </c>
      <c r="H1425" s="5">
        <v>260992</v>
      </c>
      <c r="I1425" s="5">
        <v>84914.686771199995</v>
      </c>
      <c r="J1425" s="3" t="s">
        <v>22</v>
      </c>
      <c r="K1425" s="3" t="s">
        <v>42</v>
      </c>
      <c r="L1425" s="47">
        <f t="shared" si="46"/>
        <v>223636.75362058566</v>
      </c>
      <c r="M1425" s="63">
        <f t="shared" si="47"/>
        <v>0.1654817415797146</v>
      </c>
      <c r="N1425" s="7">
        <v>41136</v>
      </c>
      <c r="O1425" s="6" t="b">
        <v>0</v>
      </c>
      <c r="P1425" s="6" t="b">
        <v>0</v>
      </c>
      <c r="Q1425" s="6" t="s">
        <v>65</v>
      </c>
    </row>
    <row r="1426" spans="1:17" x14ac:dyDescent="0.25">
      <c r="A1426" s="3">
        <v>2014</v>
      </c>
      <c r="B1426" s="3">
        <v>6</v>
      </c>
      <c r="C1426" s="4" t="s">
        <v>51</v>
      </c>
      <c r="D1426" s="4" t="s">
        <v>29</v>
      </c>
      <c r="E1426" s="4" t="s">
        <v>30</v>
      </c>
      <c r="F1426" s="4" t="s">
        <v>31</v>
      </c>
      <c r="G1426" s="11" t="s">
        <v>21</v>
      </c>
      <c r="H1426" s="5">
        <v>84265</v>
      </c>
      <c r="I1426" s="5">
        <v>32823</v>
      </c>
      <c r="J1426" s="3" t="s">
        <v>22</v>
      </c>
      <c r="K1426" s="3" t="s">
        <v>23</v>
      </c>
      <c r="L1426" s="47">
        <f t="shared" si="46"/>
        <v>86444.753471999997</v>
      </c>
      <c r="M1426" s="63">
        <f t="shared" si="47"/>
        <v>6.3965462400000006E-2</v>
      </c>
      <c r="N1426" s="7">
        <v>35885</v>
      </c>
      <c r="O1426" s="6" t="b">
        <v>1</v>
      </c>
      <c r="P1426" s="6" t="b">
        <v>0</v>
      </c>
      <c r="Q1426" s="6" t="s">
        <v>24</v>
      </c>
    </row>
    <row r="1427" spans="1:17" x14ac:dyDescent="0.25">
      <c r="A1427" s="3">
        <v>2014</v>
      </c>
      <c r="B1427" s="3">
        <v>6</v>
      </c>
      <c r="C1427" s="4" t="s">
        <v>51</v>
      </c>
      <c r="D1427" s="4" t="s">
        <v>29</v>
      </c>
      <c r="E1427" s="4" t="s">
        <v>30</v>
      </c>
      <c r="F1427" s="4" t="s">
        <v>33</v>
      </c>
      <c r="G1427" s="11" t="s">
        <v>21</v>
      </c>
      <c r="H1427" s="5">
        <v>99945</v>
      </c>
      <c r="I1427" s="5">
        <v>40548.699999999997</v>
      </c>
      <c r="J1427" s="3" t="s">
        <v>22</v>
      </c>
      <c r="K1427" s="3" t="s">
        <v>23</v>
      </c>
      <c r="L1427" s="47">
        <f t="shared" si="46"/>
        <v>106791.65143679999</v>
      </c>
      <c r="M1427" s="63">
        <f t="shared" si="47"/>
        <v>7.9021306560000018E-2</v>
      </c>
      <c r="N1427" s="7">
        <v>35885</v>
      </c>
      <c r="O1427" s="6" t="b">
        <v>1</v>
      </c>
      <c r="P1427" s="6" t="b">
        <v>0</v>
      </c>
      <c r="Q1427" s="6" t="s">
        <v>24</v>
      </c>
    </row>
    <row r="1428" spans="1:17" x14ac:dyDescent="0.25">
      <c r="A1428" s="3">
        <v>2014</v>
      </c>
      <c r="B1428" s="3">
        <v>6</v>
      </c>
      <c r="C1428" s="4" t="s">
        <v>51</v>
      </c>
      <c r="D1428" s="4" t="s">
        <v>29</v>
      </c>
      <c r="E1428" s="4" t="s">
        <v>34</v>
      </c>
      <c r="F1428" s="4" t="s">
        <v>36</v>
      </c>
      <c r="G1428" s="11" t="s">
        <v>21</v>
      </c>
      <c r="H1428" s="5">
        <v>45932.7</v>
      </c>
      <c r="I1428" s="5">
        <v>21920.7</v>
      </c>
      <c r="J1428" s="3" t="s">
        <v>22</v>
      </c>
      <c r="K1428" s="3" t="s">
        <v>23</v>
      </c>
      <c r="L1428" s="47">
        <f t="shared" si="46"/>
        <v>57731.758444799998</v>
      </c>
      <c r="M1428" s="63">
        <f t="shared" si="47"/>
        <v>4.2719060160000003E-2</v>
      </c>
      <c r="N1428" s="7">
        <v>33970</v>
      </c>
      <c r="O1428" s="6" t="b">
        <v>1</v>
      </c>
      <c r="P1428" s="6" t="b">
        <v>0</v>
      </c>
      <c r="Q1428" s="6" t="s">
        <v>24</v>
      </c>
    </row>
    <row r="1429" spans="1:17" x14ac:dyDescent="0.25">
      <c r="A1429" s="3">
        <v>2014</v>
      </c>
      <c r="B1429" s="3">
        <v>6</v>
      </c>
      <c r="C1429" s="4" t="s">
        <v>51</v>
      </c>
      <c r="D1429" s="4" t="s">
        <v>29</v>
      </c>
      <c r="E1429" s="4" t="s">
        <v>34</v>
      </c>
      <c r="F1429" s="4" t="s">
        <v>37</v>
      </c>
      <c r="G1429" s="11" t="s">
        <v>21</v>
      </c>
      <c r="H1429" s="5">
        <v>78850.464999999997</v>
      </c>
      <c r="I1429" s="5">
        <v>32125.9</v>
      </c>
      <c r="J1429" s="3" t="s">
        <v>22</v>
      </c>
      <c r="K1429" s="3" t="s">
        <v>23</v>
      </c>
      <c r="L1429" s="47">
        <f t="shared" si="46"/>
        <v>84608.826297599997</v>
      </c>
      <c r="M1429" s="63">
        <f t="shared" si="47"/>
        <v>6.2606953920000014E-2</v>
      </c>
      <c r="N1429" s="7">
        <v>33970</v>
      </c>
      <c r="O1429" s="6" t="b">
        <v>1</v>
      </c>
      <c r="P1429" s="6" t="b">
        <v>0</v>
      </c>
      <c r="Q1429" s="6" t="s">
        <v>24</v>
      </c>
    </row>
    <row r="1430" spans="1:17" x14ac:dyDescent="0.25">
      <c r="A1430" s="3">
        <v>2014</v>
      </c>
      <c r="B1430" s="3">
        <v>6</v>
      </c>
      <c r="C1430" s="4" t="s">
        <v>51</v>
      </c>
      <c r="D1430" s="4" t="s">
        <v>29</v>
      </c>
      <c r="E1430" s="4" t="s">
        <v>34</v>
      </c>
      <c r="F1430" s="4" t="s">
        <v>39</v>
      </c>
      <c r="G1430" s="11" t="s">
        <v>21</v>
      </c>
      <c r="H1430" s="5">
        <v>48938.98</v>
      </c>
      <c r="I1430" s="5">
        <v>21054.5</v>
      </c>
      <c r="J1430" s="3" t="s">
        <v>22</v>
      </c>
      <c r="K1430" s="3" t="s">
        <v>23</v>
      </c>
      <c r="L1430" s="47">
        <f t="shared" si="46"/>
        <v>55450.478687999996</v>
      </c>
      <c r="M1430" s="63">
        <f t="shared" si="47"/>
        <v>4.1031009600000001E-2</v>
      </c>
      <c r="N1430" s="7">
        <v>33970</v>
      </c>
      <c r="O1430" s="6" t="b">
        <v>1</v>
      </c>
      <c r="P1430" s="6" t="b">
        <v>0</v>
      </c>
      <c r="Q1430" s="6" t="s">
        <v>24</v>
      </c>
    </row>
    <row r="1431" spans="1:17" x14ac:dyDescent="0.25">
      <c r="A1431" s="3">
        <v>2014</v>
      </c>
      <c r="B1431" s="3">
        <v>6</v>
      </c>
      <c r="C1431" s="4" t="s">
        <v>51</v>
      </c>
      <c r="D1431" s="4" t="s">
        <v>29</v>
      </c>
      <c r="E1431" s="4" t="s">
        <v>34</v>
      </c>
      <c r="F1431" s="4" t="s">
        <v>35</v>
      </c>
      <c r="G1431" s="11" t="s">
        <v>21</v>
      </c>
      <c r="H1431" s="5">
        <v>41765.252</v>
      </c>
      <c r="I1431" s="5">
        <v>18942</v>
      </c>
      <c r="J1431" s="3" t="s">
        <v>22</v>
      </c>
      <c r="K1431" s="3" t="s">
        <v>23</v>
      </c>
      <c r="L1431" s="47">
        <f t="shared" si="46"/>
        <v>49886.863487999995</v>
      </c>
      <c r="M1431" s="63">
        <f t="shared" si="47"/>
        <v>3.6914169599999998E-2</v>
      </c>
      <c r="N1431" s="7">
        <v>33970</v>
      </c>
      <c r="O1431" s="6" t="b">
        <v>1</v>
      </c>
      <c r="P1431" s="6" t="b">
        <v>0</v>
      </c>
      <c r="Q1431" s="6" t="s">
        <v>24</v>
      </c>
    </row>
    <row r="1432" spans="1:17" x14ac:dyDescent="0.25">
      <c r="A1432" s="3">
        <v>2014</v>
      </c>
      <c r="B1432" s="3">
        <v>6</v>
      </c>
      <c r="C1432" s="4" t="s">
        <v>51</v>
      </c>
      <c r="D1432" s="4" t="s">
        <v>59</v>
      </c>
      <c r="E1432" s="4" t="s">
        <v>60</v>
      </c>
      <c r="F1432" s="4"/>
      <c r="G1432" s="11" t="s">
        <v>21</v>
      </c>
      <c r="H1432" s="5">
        <v>193156</v>
      </c>
      <c r="I1432" s="5">
        <v>67189.700912</v>
      </c>
      <c r="J1432" s="3" t="s">
        <v>22</v>
      </c>
      <c r="K1432" s="3" t="s">
        <v>42</v>
      </c>
      <c r="L1432" s="47">
        <f t="shared" si="46"/>
        <v>176955.09646270156</v>
      </c>
      <c r="M1432" s="63">
        <f t="shared" si="47"/>
        <v>0.13093928913730563</v>
      </c>
      <c r="N1432" s="7">
        <v>40220</v>
      </c>
      <c r="O1432" s="6" t="b">
        <v>1</v>
      </c>
      <c r="P1432" s="6" t="b">
        <v>0</v>
      </c>
      <c r="Q1432" s="6" t="s">
        <v>24</v>
      </c>
    </row>
    <row r="1433" spans="1:17" x14ac:dyDescent="0.25">
      <c r="A1433" s="3">
        <v>2014</v>
      </c>
      <c r="B1433" s="3">
        <v>6</v>
      </c>
      <c r="C1433" s="4" t="s">
        <v>51</v>
      </c>
      <c r="D1433" s="4" t="s">
        <v>44</v>
      </c>
      <c r="E1433" s="4" t="s">
        <v>45</v>
      </c>
      <c r="F1433" s="4"/>
      <c r="G1433" s="11" t="s">
        <v>21</v>
      </c>
      <c r="H1433" s="5">
        <v>61202</v>
      </c>
      <c r="I1433" s="5">
        <v>21861.3544</v>
      </c>
      <c r="J1433" s="3" t="s">
        <v>22</v>
      </c>
      <c r="K1433" s="3" t="s">
        <v>42</v>
      </c>
      <c r="L1433" s="47">
        <f t="shared" ref="L1433:L1496" si="48">I1433*0.02784*94.6</f>
        <v>57575.462074521602</v>
      </c>
      <c r="M1433" s="63">
        <f t="shared" si="47"/>
        <v>4.2603407454720008E-2</v>
      </c>
      <c r="N1433" s="7">
        <v>25569</v>
      </c>
      <c r="O1433" s="6" t="b">
        <v>1</v>
      </c>
      <c r="P1433" s="6" t="b">
        <v>0</v>
      </c>
      <c r="Q1433" s="6" t="s">
        <v>24</v>
      </c>
    </row>
    <row r="1434" spans="1:17" x14ac:dyDescent="0.25">
      <c r="A1434" s="3">
        <v>2014</v>
      </c>
      <c r="B1434" s="3">
        <v>6</v>
      </c>
      <c r="C1434" s="4" t="s">
        <v>51</v>
      </c>
      <c r="D1434" s="4" t="s">
        <v>46</v>
      </c>
      <c r="E1434" s="4" t="s">
        <v>47</v>
      </c>
      <c r="F1434" s="4"/>
      <c r="G1434" s="11" t="s">
        <v>21</v>
      </c>
      <c r="H1434" s="5">
        <v>73887</v>
      </c>
      <c r="I1434" s="5">
        <v>25003.360799999999</v>
      </c>
      <c r="J1434" s="3" t="s">
        <v>22</v>
      </c>
      <c r="K1434" s="3" t="s">
        <v>42</v>
      </c>
      <c r="L1434" s="47">
        <f t="shared" si="48"/>
        <v>65850.451217971189</v>
      </c>
      <c r="M1434" s="63">
        <f t="shared" si="47"/>
        <v>4.8726549527040003E-2</v>
      </c>
      <c r="N1434" s="7">
        <v>34700</v>
      </c>
      <c r="O1434" s="6" t="b">
        <v>1</v>
      </c>
      <c r="P1434" s="6" t="b">
        <v>0</v>
      </c>
      <c r="Q1434" s="6" t="s">
        <v>24</v>
      </c>
    </row>
    <row r="1435" spans="1:17" x14ac:dyDescent="0.25">
      <c r="A1435" s="3">
        <v>2014</v>
      </c>
      <c r="B1435" s="3">
        <v>6</v>
      </c>
      <c r="C1435" s="4" t="s">
        <v>51</v>
      </c>
      <c r="D1435" s="4" t="s">
        <v>46</v>
      </c>
      <c r="E1435" s="4" t="s">
        <v>48</v>
      </c>
      <c r="F1435" s="4"/>
      <c r="G1435" s="11" t="s">
        <v>21</v>
      </c>
      <c r="H1435" s="5">
        <v>108064</v>
      </c>
      <c r="I1435" s="5">
        <v>36568.857599999996</v>
      </c>
      <c r="J1435" s="3" t="s">
        <v>22</v>
      </c>
      <c r="K1435" s="3" t="s">
        <v>42</v>
      </c>
      <c r="L1435" s="47">
        <f t="shared" si="48"/>
        <v>96310.08378224638</v>
      </c>
      <c r="M1435" s="63">
        <f t="shared" si="47"/>
        <v>7.1265389690880004E-2</v>
      </c>
      <c r="N1435" s="7">
        <v>35065</v>
      </c>
      <c r="O1435" s="6" t="b">
        <v>1</v>
      </c>
      <c r="P1435" s="6" t="b">
        <v>0</v>
      </c>
      <c r="Q1435" s="6" t="s">
        <v>24</v>
      </c>
    </row>
    <row r="1436" spans="1:17" x14ac:dyDescent="0.25">
      <c r="A1436" s="3">
        <v>2014</v>
      </c>
      <c r="B1436" s="3">
        <v>6</v>
      </c>
      <c r="C1436" s="4" t="s">
        <v>51</v>
      </c>
      <c r="D1436" s="4" t="s">
        <v>46</v>
      </c>
      <c r="E1436" s="4" t="s">
        <v>58</v>
      </c>
      <c r="F1436" s="4"/>
      <c r="G1436" s="11" t="s">
        <v>21</v>
      </c>
      <c r="H1436" s="5">
        <v>89109</v>
      </c>
      <c r="I1436" s="5">
        <v>28131.711299999999</v>
      </c>
      <c r="J1436" s="3" t="s">
        <v>22</v>
      </c>
      <c r="K1436" s="3" t="s">
        <v>42</v>
      </c>
      <c r="L1436" s="47">
        <f t="shared" si="48"/>
        <v>74089.47530920319</v>
      </c>
      <c r="M1436" s="63">
        <f t="shared" si="47"/>
        <v>5.4823078981439996E-2</v>
      </c>
      <c r="N1436" s="7">
        <v>39814</v>
      </c>
      <c r="O1436" s="6" t="b">
        <v>1</v>
      </c>
      <c r="P1436" s="6" t="b">
        <v>0</v>
      </c>
      <c r="Q1436" s="6" t="s">
        <v>24</v>
      </c>
    </row>
    <row r="1437" spans="1:17" x14ac:dyDescent="0.25">
      <c r="A1437" s="3">
        <v>2014</v>
      </c>
      <c r="B1437" s="3">
        <v>6</v>
      </c>
      <c r="C1437" s="4" t="s">
        <v>51</v>
      </c>
      <c r="D1437" s="4" t="s">
        <v>46</v>
      </c>
      <c r="E1437" s="4" t="s">
        <v>61</v>
      </c>
      <c r="F1437" s="4"/>
      <c r="G1437" s="11" t="s">
        <v>21</v>
      </c>
      <c r="H1437" s="5">
        <v>110327</v>
      </c>
      <c r="I1437" s="5">
        <v>35332.221749999997</v>
      </c>
      <c r="J1437" s="3" t="s">
        <v>22</v>
      </c>
      <c r="K1437" s="3" t="s">
        <v>42</v>
      </c>
      <c r="L1437" s="47">
        <f t="shared" si="48"/>
        <v>93053.200462991983</v>
      </c>
      <c r="M1437" s="63">
        <f t="shared" si="47"/>
        <v>6.8855433746399991E-2</v>
      </c>
      <c r="N1437" s="7">
        <v>40179</v>
      </c>
      <c r="O1437" s="6" t="b">
        <v>1</v>
      </c>
      <c r="P1437" s="6" t="b">
        <v>0</v>
      </c>
      <c r="Q1437" s="6" t="s">
        <v>24</v>
      </c>
    </row>
    <row r="1438" spans="1:17" x14ac:dyDescent="0.25">
      <c r="A1438" s="3">
        <v>2014</v>
      </c>
      <c r="B1438" s="3">
        <v>6</v>
      </c>
      <c r="C1438" s="4" t="s">
        <v>51</v>
      </c>
      <c r="D1438" s="4" t="s">
        <v>69</v>
      </c>
      <c r="E1438" s="4" t="s">
        <v>70</v>
      </c>
      <c r="F1438" s="4" t="s">
        <v>71</v>
      </c>
      <c r="G1438" s="11" t="s">
        <v>21</v>
      </c>
      <c r="H1438" s="5">
        <v>75070</v>
      </c>
      <c r="I1438" s="5">
        <v>26541.7</v>
      </c>
      <c r="J1438" s="3" t="s">
        <v>22</v>
      </c>
      <c r="K1438" s="3" t="s">
        <v>23</v>
      </c>
      <c r="L1438" s="47">
        <f t="shared" si="48"/>
        <v>69901.919788799991</v>
      </c>
      <c r="M1438" s="63">
        <f t="shared" si="47"/>
        <v>5.1724464960000008E-2</v>
      </c>
      <c r="N1438" s="7">
        <v>40760</v>
      </c>
      <c r="O1438" s="6" t="b">
        <v>0</v>
      </c>
      <c r="P1438" s="6" t="b">
        <v>0</v>
      </c>
      <c r="Q1438" s="6" t="s">
        <v>65</v>
      </c>
    </row>
    <row r="1439" spans="1:17" x14ac:dyDescent="0.25">
      <c r="A1439" s="3">
        <v>2014</v>
      </c>
      <c r="B1439" s="3">
        <v>7</v>
      </c>
      <c r="C1439" s="4" t="s">
        <v>52</v>
      </c>
      <c r="D1439" s="4" t="s">
        <v>18</v>
      </c>
      <c r="E1439" s="4" t="s">
        <v>76</v>
      </c>
      <c r="F1439" s="4"/>
      <c r="G1439" s="11" t="s">
        <v>21</v>
      </c>
      <c r="H1439" s="5">
        <v>200801</v>
      </c>
      <c r="I1439" s="5">
        <v>71726.117199999993</v>
      </c>
      <c r="J1439" s="3" t="s">
        <v>22</v>
      </c>
      <c r="K1439" s="3" t="s">
        <v>42</v>
      </c>
      <c r="L1439" s="47">
        <f t="shared" si="48"/>
        <v>188902.49272942077</v>
      </c>
      <c r="M1439" s="63">
        <f t="shared" si="47"/>
        <v>0.13977985719936001</v>
      </c>
      <c r="N1439" s="7">
        <v>41348</v>
      </c>
      <c r="O1439" s="6" t="b">
        <v>0</v>
      </c>
      <c r="P1439" s="6" t="b">
        <v>0</v>
      </c>
      <c r="Q1439" s="6" t="s">
        <v>65</v>
      </c>
    </row>
    <row r="1440" spans="1:17" x14ac:dyDescent="0.25">
      <c r="A1440" s="3">
        <v>2014</v>
      </c>
      <c r="B1440" s="3">
        <v>7</v>
      </c>
      <c r="C1440" s="4" t="s">
        <v>52</v>
      </c>
      <c r="D1440" s="4" t="s">
        <v>18</v>
      </c>
      <c r="E1440" s="4" t="s">
        <v>19</v>
      </c>
      <c r="F1440" s="4" t="s">
        <v>25</v>
      </c>
      <c r="G1440" s="11" t="s">
        <v>21</v>
      </c>
      <c r="H1440" s="5">
        <v>95852.699200000003</v>
      </c>
      <c r="I1440" s="5">
        <v>35933.199999999997</v>
      </c>
      <c r="J1440" s="3" t="s">
        <v>22</v>
      </c>
      <c r="K1440" s="3" t="s">
        <v>23</v>
      </c>
      <c r="L1440" s="47">
        <f t="shared" si="48"/>
        <v>94635.975244799993</v>
      </c>
      <c r="M1440" s="63">
        <f t="shared" si="47"/>
        <v>7.0026620160000011E-2</v>
      </c>
      <c r="N1440" s="7">
        <v>35527</v>
      </c>
      <c r="O1440" s="6" t="b">
        <v>1</v>
      </c>
      <c r="P1440" s="6" t="b">
        <v>0</v>
      </c>
      <c r="Q1440" s="6" t="s">
        <v>24</v>
      </c>
    </row>
    <row r="1441" spans="1:17" x14ac:dyDescent="0.25">
      <c r="A1441" s="3">
        <v>2014</v>
      </c>
      <c r="B1441" s="3">
        <v>7</v>
      </c>
      <c r="C1441" s="4" t="s">
        <v>52</v>
      </c>
      <c r="D1441" s="4" t="s">
        <v>18</v>
      </c>
      <c r="E1441" s="4" t="s">
        <v>19</v>
      </c>
      <c r="F1441" s="4" t="s">
        <v>20</v>
      </c>
      <c r="G1441" s="11" t="s">
        <v>21</v>
      </c>
      <c r="H1441" s="5">
        <v>96879.028300000005</v>
      </c>
      <c r="I1441" s="5">
        <v>35965.5</v>
      </c>
      <c r="J1441" s="3" t="s">
        <v>22</v>
      </c>
      <c r="K1441" s="3" t="s">
        <v>23</v>
      </c>
      <c r="L1441" s="47">
        <f t="shared" si="48"/>
        <v>94721.042591999998</v>
      </c>
      <c r="M1441" s="63">
        <f t="shared" si="47"/>
        <v>7.0089566400000011E-2</v>
      </c>
      <c r="N1441" s="7">
        <v>35527</v>
      </c>
      <c r="O1441" s="6" t="b">
        <v>1</v>
      </c>
      <c r="P1441" s="6" t="b">
        <v>0</v>
      </c>
      <c r="Q1441" s="6" t="s">
        <v>24</v>
      </c>
    </row>
    <row r="1442" spans="1:17" x14ac:dyDescent="0.25">
      <c r="A1442" s="3">
        <v>2014</v>
      </c>
      <c r="B1442" s="3">
        <v>7</v>
      </c>
      <c r="C1442" s="4" t="s">
        <v>52</v>
      </c>
      <c r="D1442" s="4" t="s">
        <v>18</v>
      </c>
      <c r="E1442" s="4" t="s">
        <v>41</v>
      </c>
      <c r="F1442" s="4"/>
      <c r="G1442" s="11" t="s">
        <v>21</v>
      </c>
      <c r="H1442" s="5">
        <v>62209</v>
      </c>
      <c r="I1442" s="5">
        <v>24396.814574999997</v>
      </c>
      <c r="J1442" s="3" t="s">
        <v>22</v>
      </c>
      <c r="K1442" s="3" t="s">
        <v>42</v>
      </c>
      <c r="L1442" s="47">
        <f t="shared" si="48"/>
        <v>64253.012260852789</v>
      </c>
      <c r="M1442" s="63">
        <f t="shared" si="47"/>
        <v>4.7544512243760002E-2</v>
      </c>
      <c r="N1442" s="7">
        <v>23377</v>
      </c>
      <c r="O1442" s="6" t="b">
        <v>1</v>
      </c>
      <c r="P1442" s="6" t="b">
        <v>0</v>
      </c>
      <c r="Q1442" s="6" t="s">
        <v>24</v>
      </c>
    </row>
    <row r="1443" spans="1:17" x14ac:dyDescent="0.25">
      <c r="A1443" s="3">
        <v>2014</v>
      </c>
      <c r="B1443" s="3">
        <v>7</v>
      </c>
      <c r="C1443" s="4" t="s">
        <v>52</v>
      </c>
      <c r="D1443" s="4" t="s">
        <v>18</v>
      </c>
      <c r="E1443" s="4" t="s">
        <v>43</v>
      </c>
      <c r="F1443" s="4"/>
      <c r="G1443" s="11" t="s">
        <v>21</v>
      </c>
      <c r="H1443" s="5">
        <v>115293</v>
      </c>
      <c r="I1443" s="5">
        <v>43391.212308000002</v>
      </c>
      <c r="J1443" s="3" t="s">
        <v>22</v>
      </c>
      <c r="K1443" s="3" t="s">
        <v>42</v>
      </c>
      <c r="L1443" s="47">
        <f t="shared" si="48"/>
        <v>114277.8737719365</v>
      </c>
      <c r="M1443" s="63">
        <f t="shared" si="47"/>
        <v>8.4560794545830403E-2</v>
      </c>
      <c r="N1443" s="7">
        <v>28126</v>
      </c>
      <c r="O1443" s="6" t="b">
        <v>1</v>
      </c>
      <c r="P1443" s="6" t="b">
        <v>0</v>
      </c>
      <c r="Q1443" s="6" t="s">
        <v>24</v>
      </c>
    </row>
    <row r="1444" spans="1:17" x14ac:dyDescent="0.25">
      <c r="A1444" s="3">
        <v>2014</v>
      </c>
      <c r="B1444" s="3">
        <v>7</v>
      </c>
      <c r="C1444" s="4" t="s">
        <v>52</v>
      </c>
      <c r="D1444" s="4" t="s">
        <v>62</v>
      </c>
      <c r="E1444" s="4" t="s">
        <v>63</v>
      </c>
      <c r="F1444" s="4" t="s">
        <v>64</v>
      </c>
      <c r="G1444" s="11" t="s">
        <v>21</v>
      </c>
      <c r="H1444" s="5">
        <v>93268</v>
      </c>
      <c r="I1444" s="5">
        <v>33767.4</v>
      </c>
      <c r="J1444" s="3" t="s">
        <v>22</v>
      </c>
      <c r="K1444" s="3" t="s">
        <v>23</v>
      </c>
      <c r="L1444" s="47">
        <f t="shared" si="48"/>
        <v>88931.985753599991</v>
      </c>
      <c r="M1444" s="63">
        <f t="shared" si="47"/>
        <v>6.5805909120000006E-2</v>
      </c>
      <c r="N1444" s="7">
        <v>40739</v>
      </c>
      <c r="O1444" s="6" t="b">
        <v>0</v>
      </c>
      <c r="P1444" s="6" t="b">
        <v>0</v>
      </c>
      <c r="Q1444" s="6" t="s">
        <v>65</v>
      </c>
    </row>
    <row r="1445" spans="1:17" x14ac:dyDescent="0.25">
      <c r="A1445" s="3">
        <v>2014</v>
      </c>
      <c r="B1445" s="3">
        <v>7</v>
      </c>
      <c r="C1445" s="4" t="s">
        <v>52</v>
      </c>
      <c r="D1445" s="4" t="s">
        <v>66</v>
      </c>
      <c r="E1445" s="4" t="s">
        <v>67</v>
      </c>
      <c r="F1445" s="4" t="s">
        <v>72</v>
      </c>
      <c r="G1445" s="11" t="s">
        <v>21</v>
      </c>
      <c r="H1445" s="5">
        <v>104637.3688</v>
      </c>
      <c r="I1445" s="5">
        <v>39403.1</v>
      </c>
      <c r="J1445" s="3" t="s">
        <v>22</v>
      </c>
      <c r="K1445" s="3" t="s">
        <v>23</v>
      </c>
      <c r="L1445" s="47">
        <f t="shared" si="48"/>
        <v>103774.52595839999</v>
      </c>
      <c r="M1445" s="63">
        <f t="shared" si="47"/>
        <v>7.6788761280000006E-2</v>
      </c>
      <c r="N1445" s="7">
        <v>40644</v>
      </c>
      <c r="O1445" s="6" t="b">
        <v>0</v>
      </c>
      <c r="P1445" s="6" t="b">
        <v>1</v>
      </c>
      <c r="Q1445" s="6" t="s">
        <v>15</v>
      </c>
    </row>
    <row r="1446" spans="1:17" x14ac:dyDescent="0.25">
      <c r="A1446" s="3">
        <v>2014</v>
      </c>
      <c r="B1446" s="3">
        <v>7</v>
      </c>
      <c r="C1446" s="4" t="s">
        <v>52</v>
      </c>
      <c r="D1446" s="4" t="s">
        <v>66</v>
      </c>
      <c r="E1446" s="4" t="s">
        <v>67</v>
      </c>
      <c r="F1446" s="4" t="s">
        <v>68</v>
      </c>
      <c r="G1446" s="11" t="s">
        <v>21</v>
      </c>
      <c r="H1446" s="5">
        <v>177141.13810000001</v>
      </c>
      <c r="I1446" s="5">
        <v>66615.600000000006</v>
      </c>
      <c r="J1446" s="3" t="s">
        <v>22</v>
      </c>
      <c r="K1446" s="3" t="s">
        <v>23</v>
      </c>
      <c r="L1446" s="47">
        <f t="shared" si="48"/>
        <v>175443.10755839999</v>
      </c>
      <c r="M1446" s="63">
        <f t="shared" si="47"/>
        <v>0.12982048128000001</v>
      </c>
      <c r="N1446" s="7">
        <v>40644</v>
      </c>
      <c r="O1446" s="6" t="b">
        <v>0</v>
      </c>
      <c r="P1446" s="6" t="b">
        <v>1</v>
      </c>
      <c r="Q1446" s="6" t="s">
        <v>15</v>
      </c>
    </row>
    <row r="1447" spans="1:17" x14ac:dyDescent="0.25">
      <c r="A1447" s="3">
        <v>2014</v>
      </c>
      <c r="B1447" s="3">
        <v>7</v>
      </c>
      <c r="C1447" s="4" t="s">
        <v>52</v>
      </c>
      <c r="D1447" s="4" t="s">
        <v>26</v>
      </c>
      <c r="E1447" s="4" t="s">
        <v>27</v>
      </c>
      <c r="F1447" s="4" t="s">
        <v>28</v>
      </c>
      <c r="G1447" s="11" t="s">
        <v>21</v>
      </c>
      <c r="H1447" s="5">
        <v>90619.764999999999</v>
      </c>
      <c r="I1447" s="5">
        <v>37989.800000000003</v>
      </c>
      <c r="J1447" s="3" t="s">
        <v>22</v>
      </c>
      <c r="K1447" s="3" t="s">
        <v>23</v>
      </c>
      <c r="L1447" s="47">
        <f t="shared" si="48"/>
        <v>100052.3686272</v>
      </c>
      <c r="M1447" s="63">
        <f t="shared" si="47"/>
        <v>7.4034522240000011E-2</v>
      </c>
      <c r="N1447" s="7">
        <v>34700</v>
      </c>
      <c r="O1447" s="6" t="b">
        <v>1</v>
      </c>
      <c r="P1447" s="6" t="b">
        <v>0</v>
      </c>
      <c r="Q1447" s="6" t="s">
        <v>24</v>
      </c>
    </row>
    <row r="1448" spans="1:17" x14ac:dyDescent="0.25">
      <c r="A1448" s="3">
        <v>2014</v>
      </c>
      <c r="B1448" s="3">
        <v>7</v>
      </c>
      <c r="C1448" s="4" t="s">
        <v>52</v>
      </c>
      <c r="D1448" s="4" t="s">
        <v>73</v>
      </c>
      <c r="E1448" s="4" t="s">
        <v>74</v>
      </c>
      <c r="F1448" s="4"/>
      <c r="G1448" s="11" t="s">
        <v>21</v>
      </c>
      <c r="H1448" s="5">
        <v>269333</v>
      </c>
      <c r="I1448" s="5">
        <v>87628.461148800008</v>
      </c>
      <c r="J1448" s="3" t="s">
        <v>22</v>
      </c>
      <c r="K1448" s="3" t="s">
        <v>42</v>
      </c>
      <c r="L1448" s="47">
        <f t="shared" si="48"/>
        <v>230783.92350299322</v>
      </c>
      <c r="M1448" s="63">
        <f t="shared" si="47"/>
        <v>0.17077034508678149</v>
      </c>
      <c r="N1448" s="7">
        <v>41136</v>
      </c>
      <c r="O1448" s="6" t="b">
        <v>0</v>
      </c>
      <c r="P1448" s="6" t="b">
        <v>0</v>
      </c>
      <c r="Q1448" s="6" t="s">
        <v>65</v>
      </c>
    </row>
    <row r="1449" spans="1:17" x14ac:dyDescent="0.25">
      <c r="A1449" s="3">
        <v>2014</v>
      </c>
      <c r="B1449" s="3">
        <v>7</v>
      </c>
      <c r="C1449" s="4" t="s">
        <v>52</v>
      </c>
      <c r="D1449" s="4" t="s">
        <v>29</v>
      </c>
      <c r="E1449" s="4" t="s">
        <v>30</v>
      </c>
      <c r="F1449" s="4" t="s">
        <v>31</v>
      </c>
      <c r="G1449" s="11" t="s">
        <v>21</v>
      </c>
      <c r="H1449" s="5">
        <v>93053</v>
      </c>
      <c r="I1449" s="5">
        <v>36264.6</v>
      </c>
      <c r="J1449" s="3" t="s">
        <v>22</v>
      </c>
      <c r="K1449" s="3" t="s">
        <v>23</v>
      </c>
      <c r="L1449" s="47">
        <f t="shared" si="48"/>
        <v>95508.771494399989</v>
      </c>
      <c r="M1449" s="63">
        <f t="shared" si="47"/>
        <v>7.0672452480000009E-2</v>
      </c>
      <c r="N1449" s="7">
        <v>35885</v>
      </c>
      <c r="O1449" s="6" t="b">
        <v>1</v>
      </c>
      <c r="P1449" s="6" t="b">
        <v>0</v>
      </c>
      <c r="Q1449" s="6" t="s">
        <v>24</v>
      </c>
    </row>
    <row r="1450" spans="1:17" x14ac:dyDescent="0.25">
      <c r="A1450" s="3">
        <v>2014</v>
      </c>
      <c r="B1450" s="3">
        <v>7</v>
      </c>
      <c r="C1450" s="4" t="s">
        <v>52</v>
      </c>
      <c r="D1450" s="4" t="s">
        <v>29</v>
      </c>
      <c r="E1450" s="4" t="s">
        <v>30</v>
      </c>
      <c r="F1450" s="4" t="s">
        <v>33</v>
      </c>
      <c r="G1450" s="11" t="s">
        <v>21</v>
      </c>
      <c r="H1450" s="5">
        <v>62801</v>
      </c>
      <c r="I1450" s="5">
        <v>25493.599999999999</v>
      </c>
      <c r="J1450" s="3" t="s">
        <v>22</v>
      </c>
      <c r="K1450" s="3" t="s">
        <v>23</v>
      </c>
      <c r="L1450" s="47">
        <f t="shared" si="48"/>
        <v>67141.576550399986</v>
      </c>
      <c r="M1450" s="63">
        <f t="shared" si="47"/>
        <v>4.9681927680000001E-2</v>
      </c>
      <c r="N1450" s="7">
        <v>35885</v>
      </c>
      <c r="O1450" s="6" t="b">
        <v>1</v>
      </c>
      <c r="P1450" s="6" t="b">
        <v>0</v>
      </c>
      <c r="Q1450" s="6" t="s">
        <v>24</v>
      </c>
    </row>
    <row r="1451" spans="1:17" x14ac:dyDescent="0.25">
      <c r="A1451" s="3">
        <v>2014</v>
      </c>
      <c r="B1451" s="3">
        <v>7</v>
      </c>
      <c r="C1451" s="4" t="s">
        <v>52</v>
      </c>
      <c r="D1451" s="4" t="s">
        <v>29</v>
      </c>
      <c r="E1451" s="4" t="s">
        <v>34</v>
      </c>
      <c r="F1451" s="4" t="s">
        <v>39</v>
      </c>
      <c r="G1451" s="11" t="s">
        <v>21</v>
      </c>
      <c r="H1451" s="5">
        <v>87782.49</v>
      </c>
      <c r="I1451" s="5">
        <v>37135.599999999999</v>
      </c>
      <c r="J1451" s="3" t="s">
        <v>22</v>
      </c>
      <c r="K1451" s="3" t="s">
        <v>23</v>
      </c>
      <c r="L1451" s="47">
        <f t="shared" si="48"/>
        <v>97802.692838399991</v>
      </c>
      <c r="M1451" s="63">
        <f t="shared" si="47"/>
        <v>7.2369857280000005E-2</v>
      </c>
      <c r="N1451" s="7">
        <v>33970</v>
      </c>
      <c r="O1451" s="6" t="b">
        <v>1</v>
      </c>
      <c r="P1451" s="6" t="b">
        <v>0</v>
      </c>
      <c r="Q1451" s="6" t="s">
        <v>24</v>
      </c>
    </row>
    <row r="1452" spans="1:17" x14ac:dyDescent="0.25">
      <c r="A1452" s="3">
        <v>2014</v>
      </c>
      <c r="B1452" s="3">
        <v>7</v>
      </c>
      <c r="C1452" s="4" t="s">
        <v>52</v>
      </c>
      <c r="D1452" s="4" t="s">
        <v>29</v>
      </c>
      <c r="E1452" s="4" t="s">
        <v>34</v>
      </c>
      <c r="F1452" s="4" t="s">
        <v>37</v>
      </c>
      <c r="G1452" s="11" t="s">
        <v>21</v>
      </c>
      <c r="H1452" s="5">
        <v>84704.452999999994</v>
      </c>
      <c r="I1452" s="5">
        <v>34553.599999999999</v>
      </c>
      <c r="J1452" s="3" t="s">
        <v>22</v>
      </c>
      <c r="K1452" s="3" t="s">
        <v>23</v>
      </c>
      <c r="L1452" s="47">
        <f t="shared" si="48"/>
        <v>91002.57239039999</v>
      </c>
      <c r="M1452" s="63">
        <f t="shared" si="47"/>
        <v>6.7338055680000009E-2</v>
      </c>
      <c r="N1452" s="7">
        <v>33970</v>
      </c>
      <c r="O1452" s="6" t="b">
        <v>1</v>
      </c>
      <c r="P1452" s="6" t="b">
        <v>0</v>
      </c>
      <c r="Q1452" s="6" t="s">
        <v>24</v>
      </c>
    </row>
    <row r="1453" spans="1:17" x14ac:dyDescent="0.25">
      <c r="A1453" s="3">
        <v>2014</v>
      </c>
      <c r="B1453" s="3">
        <v>7</v>
      </c>
      <c r="C1453" s="4" t="s">
        <v>52</v>
      </c>
      <c r="D1453" s="4" t="s">
        <v>29</v>
      </c>
      <c r="E1453" s="4" t="s">
        <v>34</v>
      </c>
      <c r="F1453" s="4" t="s">
        <v>36</v>
      </c>
      <c r="G1453" s="11" t="s">
        <v>21</v>
      </c>
      <c r="H1453" s="5">
        <v>48251.64</v>
      </c>
      <c r="I1453" s="5">
        <v>23041.599999999999</v>
      </c>
      <c r="J1453" s="3" t="s">
        <v>22</v>
      </c>
      <c r="K1453" s="3" t="s">
        <v>23</v>
      </c>
      <c r="L1453" s="47">
        <f t="shared" si="48"/>
        <v>60683.832422399988</v>
      </c>
      <c r="M1453" s="63">
        <f t="shared" si="47"/>
        <v>4.4903470080000001E-2</v>
      </c>
      <c r="N1453" s="7">
        <v>33970</v>
      </c>
      <c r="O1453" s="6" t="b">
        <v>1</v>
      </c>
      <c r="P1453" s="6" t="b">
        <v>0</v>
      </c>
      <c r="Q1453" s="6" t="s">
        <v>24</v>
      </c>
    </row>
    <row r="1454" spans="1:17" x14ac:dyDescent="0.25">
      <c r="A1454" s="3">
        <v>2014</v>
      </c>
      <c r="B1454" s="3">
        <v>7</v>
      </c>
      <c r="C1454" s="4" t="s">
        <v>52</v>
      </c>
      <c r="D1454" s="4" t="s">
        <v>29</v>
      </c>
      <c r="E1454" s="4" t="s">
        <v>34</v>
      </c>
      <c r="F1454" s="4" t="s">
        <v>35</v>
      </c>
      <c r="G1454" s="11" t="s">
        <v>21</v>
      </c>
      <c r="H1454" s="5">
        <v>42383.76</v>
      </c>
      <c r="I1454" s="5">
        <v>19228.7</v>
      </c>
      <c r="J1454" s="3" t="s">
        <v>22</v>
      </c>
      <c r="K1454" s="3" t="s">
        <v>23</v>
      </c>
      <c r="L1454" s="47">
        <f t="shared" si="48"/>
        <v>50641.934956799996</v>
      </c>
      <c r="M1454" s="63">
        <f t="shared" si="47"/>
        <v>3.7472890560000006E-2</v>
      </c>
      <c r="N1454" s="7">
        <v>33970</v>
      </c>
      <c r="O1454" s="6" t="b">
        <v>1</v>
      </c>
      <c r="P1454" s="6" t="b">
        <v>0</v>
      </c>
      <c r="Q1454" s="6" t="s">
        <v>24</v>
      </c>
    </row>
    <row r="1455" spans="1:17" x14ac:dyDescent="0.25">
      <c r="A1455" s="3">
        <v>2014</v>
      </c>
      <c r="B1455" s="3">
        <v>7</v>
      </c>
      <c r="C1455" s="4" t="s">
        <v>52</v>
      </c>
      <c r="D1455" s="4" t="s">
        <v>59</v>
      </c>
      <c r="E1455" s="4" t="s">
        <v>60</v>
      </c>
      <c r="F1455" s="4"/>
      <c r="G1455" s="11" t="s">
        <v>21</v>
      </c>
      <c r="H1455" s="5">
        <v>200749</v>
      </c>
      <c r="I1455" s="5">
        <v>69830.941147999998</v>
      </c>
      <c r="J1455" s="3" t="s">
        <v>22</v>
      </c>
      <c r="K1455" s="3" t="s">
        <v>42</v>
      </c>
      <c r="L1455" s="47">
        <f t="shared" si="48"/>
        <v>183911.23578760627</v>
      </c>
      <c r="M1455" s="63">
        <f t="shared" si="47"/>
        <v>0.13608653810922242</v>
      </c>
      <c r="N1455" s="7">
        <v>40220</v>
      </c>
      <c r="O1455" s="6" t="b">
        <v>1</v>
      </c>
      <c r="P1455" s="6" t="b">
        <v>0</v>
      </c>
      <c r="Q1455" s="6" t="s">
        <v>24</v>
      </c>
    </row>
    <row r="1456" spans="1:17" x14ac:dyDescent="0.25">
      <c r="A1456" s="3">
        <v>2014</v>
      </c>
      <c r="B1456" s="3">
        <v>7</v>
      </c>
      <c r="C1456" s="4" t="s">
        <v>52</v>
      </c>
      <c r="D1456" s="4" t="s">
        <v>44</v>
      </c>
      <c r="E1456" s="4" t="s">
        <v>45</v>
      </c>
      <c r="F1456" s="4"/>
      <c r="G1456" s="11" t="s">
        <v>21</v>
      </c>
      <c r="H1456" s="5">
        <v>59693</v>
      </c>
      <c r="I1456" s="5">
        <v>21322.339599999999</v>
      </c>
      <c r="J1456" s="3" t="s">
        <v>22</v>
      </c>
      <c r="K1456" s="3" t="s">
        <v>42</v>
      </c>
      <c r="L1456" s="47">
        <f t="shared" si="48"/>
        <v>56155.878200294392</v>
      </c>
      <c r="M1456" s="63">
        <f t="shared" si="47"/>
        <v>4.155297541248E-2</v>
      </c>
      <c r="N1456" s="7">
        <v>25569</v>
      </c>
      <c r="O1456" s="6" t="b">
        <v>1</v>
      </c>
      <c r="P1456" s="6" t="b">
        <v>0</v>
      </c>
      <c r="Q1456" s="6" t="s">
        <v>24</v>
      </c>
    </row>
    <row r="1457" spans="1:17" x14ac:dyDescent="0.25">
      <c r="A1457" s="3">
        <v>2014</v>
      </c>
      <c r="B1457" s="3">
        <v>7</v>
      </c>
      <c r="C1457" s="4" t="s">
        <v>52</v>
      </c>
      <c r="D1457" s="4" t="s">
        <v>46</v>
      </c>
      <c r="E1457" s="4" t="s">
        <v>47</v>
      </c>
      <c r="F1457" s="4"/>
      <c r="G1457" s="11" t="s">
        <v>21</v>
      </c>
      <c r="H1457" s="5">
        <v>112306</v>
      </c>
      <c r="I1457" s="5">
        <v>38004.350399999996</v>
      </c>
      <c r="J1457" s="3" t="s">
        <v>22</v>
      </c>
      <c r="K1457" s="3" t="s">
        <v>42</v>
      </c>
      <c r="L1457" s="47">
        <f t="shared" si="48"/>
        <v>100090.68949186559</v>
      </c>
      <c r="M1457" s="63">
        <f t="shared" si="47"/>
        <v>7.4062878059519999E-2</v>
      </c>
      <c r="N1457" s="7">
        <v>34700</v>
      </c>
      <c r="O1457" s="6" t="b">
        <v>1</v>
      </c>
      <c r="P1457" s="6" t="b">
        <v>0</v>
      </c>
      <c r="Q1457" s="6" t="s">
        <v>24</v>
      </c>
    </row>
    <row r="1458" spans="1:17" x14ac:dyDescent="0.25">
      <c r="A1458" s="3">
        <v>2014</v>
      </c>
      <c r="B1458" s="3">
        <v>7</v>
      </c>
      <c r="C1458" s="4" t="s">
        <v>52</v>
      </c>
      <c r="D1458" s="4" t="s">
        <v>46</v>
      </c>
      <c r="E1458" s="4" t="s">
        <v>48</v>
      </c>
      <c r="F1458" s="4"/>
      <c r="G1458" s="11" t="s">
        <v>21</v>
      </c>
      <c r="H1458" s="5">
        <v>109161</v>
      </c>
      <c r="I1458" s="5">
        <v>36940.082399999999</v>
      </c>
      <c r="J1458" s="3" t="s">
        <v>22</v>
      </c>
      <c r="K1458" s="3" t="s">
        <v>42</v>
      </c>
      <c r="L1458" s="47">
        <f t="shared" si="48"/>
        <v>97287.765173913591</v>
      </c>
      <c r="M1458" s="63">
        <f t="shared" si="47"/>
        <v>7.1988832581119988E-2</v>
      </c>
      <c r="N1458" s="7">
        <v>35065</v>
      </c>
      <c r="O1458" s="6" t="b">
        <v>1</v>
      </c>
      <c r="P1458" s="6" t="b">
        <v>0</v>
      </c>
      <c r="Q1458" s="6" t="s">
        <v>24</v>
      </c>
    </row>
    <row r="1459" spans="1:17" x14ac:dyDescent="0.25">
      <c r="A1459" s="3">
        <v>2014</v>
      </c>
      <c r="B1459" s="3">
        <v>7</v>
      </c>
      <c r="C1459" s="4" t="s">
        <v>52</v>
      </c>
      <c r="D1459" s="4" t="s">
        <v>46</v>
      </c>
      <c r="E1459" s="4" t="s">
        <v>58</v>
      </c>
      <c r="F1459" s="4"/>
      <c r="G1459" s="11" t="s">
        <v>21</v>
      </c>
      <c r="H1459" s="5">
        <v>109039</v>
      </c>
      <c r="I1459" s="5">
        <v>34423.612299999993</v>
      </c>
      <c r="J1459" s="3" t="s">
        <v>22</v>
      </c>
      <c r="K1459" s="3" t="s">
        <v>42</v>
      </c>
      <c r="L1459" s="47">
        <f t="shared" si="48"/>
        <v>90660.228464467174</v>
      </c>
      <c r="M1459" s="63">
        <f t="shared" si="47"/>
        <v>6.7084735650239993E-2</v>
      </c>
      <c r="N1459" s="7">
        <v>39814</v>
      </c>
      <c r="O1459" s="6" t="b">
        <v>1</v>
      </c>
      <c r="P1459" s="6" t="b">
        <v>0</v>
      </c>
      <c r="Q1459" s="6" t="s">
        <v>24</v>
      </c>
    </row>
    <row r="1460" spans="1:17" x14ac:dyDescent="0.25">
      <c r="A1460" s="3">
        <v>2014</v>
      </c>
      <c r="B1460" s="3">
        <v>7</v>
      </c>
      <c r="C1460" s="4" t="s">
        <v>52</v>
      </c>
      <c r="D1460" s="4" t="s">
        <v>46</v>
      </c>
      <c r="E1460" s="4" t="s">
        <v>61</v>
      </c>
      <c r="F1460" s="4"/>
      <c r="G1460" s="11" t="s">
        <v>21</v>
      </c>
      <c r="H1460" s="5">
        <v>110204</v>
      </c>
      <c r="I1460" s="5">
        <v>35292.830999999998</v>
      </c>
      <c r="J1460" s="3" t="s">
        <v>22</v>
      </c>
      <c r="K1460" s="3" t="s">
        <v>42</v>
      </c>
      <c r="L1460" s="47">
        <f t="shared" si="48"/>
        <v>92949.458462783979</v>
      </c>
      <c r="M1460" s="63">
        <f t="shared" si="47"/>
        <v>6.8778669052800001E-2</v>
      </c>
      <c r="N1460" s="7">
        <v>40179</v>
      </c>
      <c r="O1460" s="6" t="b">
        <v>1</v>
      </c>
      <c r="P1460" s="6" t="b">
        <v>0</v>
      </c>
      <c r="Q1460" s="6" t="s">
        <v>24</v>
      </c>
    </row>
    <row r="1461" spans="1:17" x14ac:dyDescent="0.25">
      <c r="A1461" s="3">
        <v>2014</v>
      </c>
      <c r="B1461" s="3">
        <v>7</v>
      </c>
      <c r="C1461" s="4" t="s">
        <v>52</v>
      </c>
      <c r="D1461" s="4" t="s">
        <v>69</v>
      </c>
      <c r="E1461" s="4" t="s">
        <v>70</v>
      </c>
      <c r="F1461" s="4" t="s">
        <v>71</v>
      </c>
      <c r="G1461" s="11" t="s">
        <v>21</v>
      </c>
      <c r="H1461" s="5">
        <v>53636</v>
      </c>
      <c r="I1461" s="5">
        <v>18900.2</v>
      </c>
      <c r="J1461" s="3" t="s">
        <v>22</v>
      </c>
      <c r="K1461" s="3" t="s">
        <v>23</v>
      </c>
      <c r="L1461" s="47">
        <f t="shared" si="48"/>
        <v>49776.776332799993</v>
      </c>
      <c r="M1461" s="63">
        <f t="shared" si="47"/>
        <v>3.6832709759999999E-2</v>
      </c>
      <c r="N1461" s="7">
        <v>40760</v>
      </c>
      <c r="O1461" s="6" t="b">
        <v>0</v>
      </c>
      <c r="P1461" s="6" t="b">
        <v>0</v>
      </c>
      <c r="Q1461" s="6" t="s">
        <v>65</v>
      </c>
    </row>
    <row r="1462" spans="1:17" x14ac:dyDescent="0.25">
      <c r="A1462" s="3">
        <v>2014</v>
      </c>
      <c r="B1462" s="3">
        <v>8</v>
      </c>
      <c r="C1462" s="4" t="s">
        <v>53</v>
      </c>
      <c r="D1462" s="4" t="s">
        <v>18</v>
      </c>
      <c r="E1462" s="4" t="s">
        <v>76</v>
      </c>
      <c r="F1462" s="4"/>
      <c r="G1462" s="11" t="s">
        <v>21</v>
      </c>
      <c r="H1462" s="5">
        <v>173497</v>
      </c>
      <c r="I1462" s="5">
        <v>61973.128399999994</v>
      </c>
      <c r="J1462" s="3" t="s">
        <v>22</v>
      </c>
      <c r="K1462" s="3" t="s">
        <v>42</v>
      </c>
      <c r="L1462" s="47">
        <f t="shared" si="48"/>
        <v>163216.39723445757</v>
      </c>
      <c r="M1462" s="63">
        <f t="shared" si="47"/>
        <v>0.12077323262592</v>
      </c>
      <c r="N1462" s="7">
        <v>41348</v>
      </c>
      <c r="O1462" s="6" t="b">
        <v>0</v>
      </c>
      <c r="P1462" s="6" t="b">
        <v>0</v>
      </c>
      <c r="Q1462" s="6" t="s">
        <v>65</v>
      </c>
    </row>
    <row r="1463" spans="1:17" x14ac:dyDescent="0.25">
      <c r="A1463" s="3">
        <v>2014</v>
      </c>
      <c r="B1463" s="3">
        <v>8</v>
      </c>
      <c r="C1463" s="4" t="s">
        <v>53</v>
      </c>
      <c r="D1463" s="4" t="s">
        <v>18</v>
      </c>
      <c r="E1463" s="4" t="s">
        <v>19</v>
      </c>
      <c r="F1463" s="4" t="s">
        <v>20</v>
      </c>
      <c r="G1463" s="11" t="s">
        <v>21</v>
      </c>
      <c r="H1463" s="5">
        <v>101043.93700000001</v>
      </c>
      <c r="I1463" s="5">
        <v>37509.5</v>
      </c>
      <c r="J1463" s="3" t="s">
        <v>22</v>
      </c>
      <c r="K1463" s="3" t="s">
        <v>23</v>
      </c>
      <c r="L1463" s="47">
        <f t="shared" si="48"/>
        <v>98787.419807999991</v>
      </c>
      <c r="M1463" s="63">
        <f t="shared" si="47"/>
        <v>7.3098513599999998E-2</v>
      </c>
      <c r="N1463" s="7">
        <v>35527</v>
      </c>
      <c r="O1463" s="6" t="b">
        <v>1</v>
      </c>
      <c r="P1463" s="6" t="b">
        <v>0</v>
      </c>
      <c r="Q1463" s="6" t="s">
        <v>24</v>
      </c>
    </row>
    <row r="1464" spans="1:17" x14ac:dyDescent="0.25">
      <c r="A1464" s="3">
        <v>2014</v>
      </c>
      <c r="B1464" s="3">
        <v>8</v>
      </c>
      <c r="C1464" s="4" t="s">
        <v>53</v>
      </c>
      <c r="D1464" s="4" t="s">
        <v>18</v>
      </c>
      <c r="E1464" s="4" t="s">
        <v>19</v>
      </c>
      <c r="F1464" s="4" t="s">
        <v>20</v>
      </c>
      <c r="G1464" s="11" t="s">
        <v>21</v>
      </c>
      <c r="H1464" s="5">
        <v>101043.93700000001</v>
      </c>
      <c r="I1464" s="5">
        <v>37509.5</v>
      </c>
      <c r="J1464" s="3" t="s">
        <v>22</v>
      </c>
      <c r="K1464" s="3" t="s">
        <v>23</v>
      </c>
      <c r="L1464" s="47">
        <f t="shared" si="48"/>
        <v>98787.419807999991</v>
      </c>
      <c r="M1464" s="63">
        <f t="shared" si="47"/>
        <v>7.3098513599999998E-2</v>
      </c>
      <c r="N1464" s="7">
        <v>35527</v>
      </c>
      <c r="O1464" s="6" t="b">
        <v>1</v>
      </c>
      <c r="P1464" s="6" t="b">
        <v>0</v>
      </c>
      <c r="Q1464" s="6" t="s">
        <v>24</v>
      </c>
    </row>
    <row r="1465" spans="1:17" x14ac:dyDescent="0.25">
      <c r="A1465" s="3">
        <v>2014</v>
      </c>
      <c r="B1465" s="3">
        <v>8</v>
      </c>
      <c r="C1465" s="4" t="s">
        <v>53</v>
      </c>
      <c r="D1465" s="4" t="s">
        <v>18</v>
      </c>
      <c r="E1465" s="4" t="s">
        <v>19</v>
      </c>
      <c r="F1465" s="4" t="s">
        <v>25</v>
      </c>
      <c r="G1465" s="11" t="s">
        <v>21</v>
      </c>
      <c r="H1465" s="5">
        <v>100276.8655</v>
      </c>
      <c r="I1465" s="5">
        <v>37592.9</v>
      </c>
      <c r="J1465" s="3" t="s">
        <v>22</v>
      </c>
      <c r="K1465" s="3" t="s">
        <v>23</v>
      </c>
      <c r="L1465" s="47">
        <f t="shared" si="48"/>
        <v>99007.067385600007</v>
      </c>
      <c r="M1465" s="63">
        <f t="shared" si="47"/>
        <v>7.3261043520000013E-2</v>
      </c>
      <c r="N1465" s="7">
        <v>35527</v>
      </c>
      <c r="O1465" s="6" t="b">
        <v>1</v>
      </c>
      <c r="P1465" s="6" t="b">
        <v>0</v>
      </c>
      <c r="Q1465" s="6" t="s">
        <v>24</v>
      </c>
    </row>
    <row r="1466" spans="1:17" x14ac:dyDescent="0.25">
      <c r="A1466" s="3">
        <v>2014</v>
      </c>
      <c r="B1466" s="3">
        <v>8</v>
      </c>
      <c r="C1466" s="4" t="s">
        <v>53</v>
      </c>
      <c r="D1466" s="4" t="s">
        <v>18</v>
      </c>
      <c r="E1466" s="4" t="s">
        <v>19</v>
      </c>
      <c r="F1466" s="4" t="s">
        <v>25</v>
      </c>
      <c r="G1466" s="11" t="s">
        <v>21</v>
      </c>
      <c r="H1466" s="5">
        <v>100276.8655</v>
      </c>
      <c r="I1466" s="5">
        <v>37592.9</v>
      </c>
      <c r="J1466" s="3" t="s">
        <v>22</v>
      </c>
      <c r="K1466" s="3" t="s">
        <v>23</v>
      </c>
      <c r="L1466" s="47">
        <f t="shared" si="48"/>
        <v>99007.067385600007</v>
      </c>
      <c r="M1466" s="63">
        <f t="shared" si="47"/>
        <v>7.3261043520000013E-2</v>
      </c>
      <c r="N1466" s="7">
        <v>35527</v>
      </c>
      <c r="O1466" s="6" t="b">
        <v>1</v>
      </c>
      <c r="P1466" s="6" t="b">
        <v>0</v>
      </c>
      <c r="Q1466" s="6" t="s">
        <v>24</v>
      </c>
    </row>
    <row r="1467" spans="1:17" x14ac:dyDescent="0.25">
      <c r="A1467" s="3">
        <v>2014</v>
      </c>
      <c r="B1467" s="3">
        <v>8</v>
      </c>
      <c r="C1467" s="4" t="s">
        <v>53</v>
      </c>
      <c r="D1467" s="4" t="s">
        <v>18</v>
      </c>
      <c r="E1467" s="4" t="s">
        <v>41</v>
      </c>
      <c r="F1467" s="4"/>
      <c r="G1467" s="11" t="s">
        <v>21</v>
      </c>
      <c r="H1467" s="5">
        <v>59024</v>
      </c>
      <c r="I1467" s="5">
        <v>23147.7372</v>
      </c>
      <c r="J1467" s="3" t="s">
        <v>22</v>
      </c>
      <c r="K1467" s="3" t="s">
        <v>42</v>
      </c>
      <c r="L1467" s="47">
        <f t="shared" si="48"/>
        <v>60963.362145100793</v>
      </c>
      <c r="M1467" s="63">
        <f t="shared" si="47"/>
        <v>4.5110310255359998E-2</v>
      </c>
      <c r="N1467" s="7">
        <v>23377</v>
      </c>
      <c r="O1467" s="6" t="b">
        <v>1</v>
      </c>
      <c r="P1467" s="6" t="b">
        <v>0</v>
      </c>
      <c r="Q1467" s="6" t="s">
        <v>24</v>
      </c>
    </row>
    <row r="1468" spans="1:17" x14ac:dyDescent="0.25">
      <c r="A1468" s="3">
        <v>2014</v>
      </c>
      <c r="B1468" s="3">
        <v>8</v>
      </c>
      <c r="C1468" s="4" t="s">
        <v>53</v>
      </c>
      <c r="D1468" s="4" t="s">
        <v>18</v>
      </c>
      <c r="E1468" s="4" t="s">
        <v>43</v>
      </c>
      <c r="F1468" s="4"/>
      <c r="G1468" s="11" t="s">
        <v>21</v>
      </c>
      <c r="H1468" s="5">
        <v>119544</v>
      </c>
      <c r="I1468" s="5">
        <v>44991.101664000002</v>
      </c>
      <c r="J1468" s="3" t="s">
        <v>22</v>
      </c>
      <c r="K1468" s="3" t="s">
        <v>42</v>
      </c>
      <c r="L1468" s="47">
        <f t="shared" si="48"/>
        <v>118491.44477281689</v>
      </c>
      <c r="M1468" s="63">
        <f t="shared" si="47"/>
        <v>8.7678658922803215E-2</v>
      </c>
      <c r="N1468" s="7">
        <v>28126</v>
      </c>
      <c r="O1468" s="6" t="b">
        <v>1</v>
      </c>
      <c r="P1468" s="6" t="b">
        <v>0</v>
      </c>
      <c r="Q1468" s="6" t="s">
        <v>24</v>
      </c>
    </row>
    <row r="1469" spans="1:17" x14ac:dyDescent="0.25">
      <c r="A1469" s="3">
        <v>2014</v>
      </c>
      <c r="B1469" s="3">
        <v>8</v>
      </c>
      <c r="C1469" s="4" t="s">
        <v>53</v>
      </c>
      <c r="D1469" s="4" t="s">
        <v>62</v>
      </c>
      <c r="E1469" s="4" t="s">
        <v>63</v>
      </c>
      <c r="F1469" s="4" t="s">
        <v>64</v>
      </c>
      <c r="G1469" s="11" t="s">
        <v>21</v>
      </c>
      <c r="H1469" s="5">
        <v>107541</v>
      </c>
      <c r="I1469" s="5">
        <v>38838.199999999997</v>
      </c>
      <c r="J1469" s="3" t="s">
        <v>22</v>
      </c>
      <c r="K1469" s="3" t="s">
        <v>23</v>
      </c>
      <c r="L1469" s="47">
        <f t="shared" si="48"/>
        <v>102286.76916479999</v>
      </c>
      <c r="M1469" s="63">
        <f t="shared" si="47"/>
        <v>7.568788416000001E-2</v>
      </c>
      <c r="N1469" s="7">
        <v>40739</v>
      </c>
      <c r="O1469" s="6" t="b">
        <v>0</v>
      </c>
      <c r="P1469" s="6" t="b">
        <v>0</v>
      </c>
      <c r="Q1469" s="6" t="s">
        <v>65</v>
      </c>
    </row>
    <row r="1470" spans="1:17" x14ac:dyDescent="0.25">
      <c r="A1470" s="3">
        <v>2014</v>
      </c>
      <c r="B1470" s="3">
        <v>8</v>
      </c>
      <c r="C1470" s="4" t="s">
        <v>53</v>
      </c>
      <c r="D1470" s="4" t="s">
        <v>66</v>
      </c>
      <c r="E1470" s="4" t="s">
        <v>67</v>
      </c>
      <c r="F1470" s="4" t="s">
        <v>72</v>
      </c>
      <c r="G1470" s="11" t="s">
        <v>21</v>
      </c>
      <c r="H1470" s="5">
        <v>87885.188699999999</v>
      </c>
      <c r="I1470" s="5">
        <v>33354</v>
      </c>
      <c r="J1470" s="3" t="s">
        <v>22</v>
      </c>
      <c r="K1470" s="3" t="s">
        <v>23</v>
      </c>
      <c r="L1470" s="47">
        <f t="shared" si="48"/>
        <v>87843.229055999996</v>
      </c>
      <c r="M1470" s="63">
        <f t="shared" si="47"/>
        <v>6.5000275199999999E-2</v>
      </c>
      <c r="N1470" s="7">
        <v>40644</v>
      </c>
      <c r="O1470" s="6" t="b">
        <v>0</v>
      </c>
      <c r="P1470" s="6" t="b">
        <v>1</v>
      </c>
      <c r="Q1470" s="6" t="s">
        <v>15</v>
      </c>
    </row>
    <row r="1471" spans="1:17" x14ac:dyDescent="0.25">
      <c r="A1471" s="3">
        <v>2014</v>
      </c>
      <c r="B1471" s="3">
        <v>8</v>
      </c>
      <c r="C1471" s="4" t="s">
        <v>53</v>
      </c>
      <c r="D1471" s="4" t="s">
        <v>66</v>
      </c>
      <c r="E1471" s="4" t="s">
        <v>67</v>
      </c>
      <c r="F1471" s="4" t="s">
        <v>68</v>
      </c>
      <c r="G1471" s="11" t="s">
        <v>21</v>
      </c>
      <c r="H1471" s="5">
        <v>179124.15599999999</v>
      </c>
      <c r="I1471" s="5">
        <v>67675.7</v>
      </c>
      <c r="J1471" s="3" t="s">
        <v>22</v>
      </c>
      <c r="K1471" s="3" t="s">
        <v>23</v>
      </c>
      <c r="L1471" s="47">
        <f t="shared" si="48"/>
        <v>178235.05476479998</v>
      </c>
      <c r="M1471" s="63">
        <f t="shared" si="47"/>
        <v>0.13188640416000003</v>
      </c>
      <c r="N1471" s="7">
        <v>40644</v>
      </c>
      <c r="O1471" s="6" t="b">
        <v>0</v>
      </c>
      <c r="P1471" s="6" t="b">
        <v>1</v>
      </c>
      <c r="Q1471" s="6" t="s">
        <v>15</v>
      </c>
    </row>
    <row r="1472" spans="1:17" x14ac:dyDescent="0.25">
      <c r="A1472" s="3">
        <v>2014</v>
      </c>
      <c r="B1472" s="3">
        <v>8</v>
      </c>
      <c r="C1472" s="4" t="s">
        <v>53</v>
      </c>
      <c r="D1472" s="4" t="s">
        <v>26</v>
      </c>
      <c r="E1472" s="4" t="s">
        <v>27</v>
      </c>
      <c r="F1472" s="4" t="s">
        <v>28</v>
      </c>
      <c r="G1472" s="11" t="s">
        <v>21</v>
      </c>
      <c r="H1472" s="5">
        <v>65123.985000000001</v>
      </c>
      <c r="I1472" s="5">
        <v>27298.3</v>
      </c>
      <c r="J1472" s="3" t="s">
        <v>22</v>
      </c>
      <c r="K1472" s="3" t="s">
        <v>23</v>
      </c>
      <c r="L1472" s="47">
        <f t="shared" si="48"/>
        <v>71894.549971199987</v>
      </c>
      <c r="M1472" s="63">
        <f t="shared" si="47"/>
        <v>5.3198927040000003E-2</v>
      </c>
      <c r="N1472" s="7">
        <v>34700</v>
      </c>
      <c r="O1472" s="6" t="b">
        <v>1</v>
      </c>
      <c r="P1472" s="6" t="b">
        <v>0</v>
      </c>
      <c r="Q1472" s="6" t="s">
        <v>24</v>
      </c>
    </row>
    <row r="1473" spans="1:17" x14ac:dyDescent="0.25">
      <c r="A1473" s="3">
        <v>2014</v>
      </c>
      <c r="B1473" s="3">
        <v>8</v>
      </c>
      <c r="C1473" s="4" t="s">
        <v>53</v>
      </c>
      <c r="D1473" s="4" t="s">
        <v>73</v>
      </c>
      <c r="E1473" s="4" t="s">
        <v>74</v>
      </c>
      <c r="F1473" s="4"/>
      <c r="G1473" s="11" t="s">
        <v>21</v>
      </c>
      <c r="H1473" s="5">
        <v>207736</v>
      </c>
      <c r="I1473" s="5">
        <v>67587.655449600003</v>
      </c>
      <c r="J1473" s="3" t="s">
        <v>22</v>
      </c>
      <c r="K1473" s="3" t="s">
        <v>42</v>
      </c>
      <c r="L1473" s="47">
        <f t="shared" si="48"/>
        <v>178003.17500201531</v>
      </c>
      <c r="M1473" s="63">
        <f t="shared" si="47"/>
        <v>0.13171482294018047</v>
      </c>
      <c r="N1473" s="7">
        <v>41136</v>
      </c>
      <c r="O1473" s="6" t="b">
        <v>0</v>
      </c>
      <c r="P1473" s="6" t="b">
        <v>0</v>
      </c>
      <c r="Q1473" s="6" t="s">
        <v>65</v>
      </c>
    </row>
    <row r="1474" spans="1:17" x14ac:dyDescent="0.25">
      <c r="A1474" s="3">
        <v>2014</v>
      </c>
      <c r="B1474" s="3">
        <v>8</v>
      </c>
      <c r="C1474" s="4" t="s">
        <v>53</v>
      </c>
      <c r="D1474" s="4" t="s">
        <v>29</v>
      </c>
      <c r="E1474" s="4" t="s">
        <v>30</v>
      </c>
      <c r="F1474" s="4" t="s">
        <v>31</v>
      </c>
      <c r="G1474" s="11" t="s">
        <v>21</v>
      </c>
      <c r="H1474" s="5">
        <v>102930</v>
      </c>
      <c r="I1474" s="5">
        <v>40138.199999999997</v>
      </c>
      <c r="J1474" s="3" t="s">
        <v>22</v>
      </c>
      <c r="K1474" s="3" t="s">
        <v>23</v>
      </c>
      <c r="L1474" s="47">
        <f t="shared" si="48"/>
        <v>105710.53236479999</v>
      </c>
      <c r="M1474" s="63">
        <f t="shared" ref="M1474:M1537" si="49">I1474*0.02784*0.07/1000</f>
        <v>7.8221324160000008E-2</v>
      </c>
      <c r="N1474" s="7">
        <v>35885</v>
      </c>
      <c r="O1474" s="6" t="b">
        <v>1</v>
      </c>
      <c r="P1474" s="6" t="b">
        <v>0</v>
      </c>
      <c r="Q1474" s="6" t="s">
        <v>24</v>
      </c>
    </row>
    <row r="1475" spans="1:17" x14ac:dyDescent="0.25">
      <c r="A1475" s="3">
        <v>2014</v>
      </c>
      <c r="B1475" s="3">
        <v>8</v>
      </c>
      <c r="C1475" s="4" t="s">
        <v>53</v>
      </c>
      <c r="D1475" s="4" t="s">
        <v>29</v>
      </c>
      <c r="E1475" s="4" t="s">
        <v>30</v>
      </c>
      <c r="F1475" s="4" t="s">
        <v>33</v>
      </c>
      <c r="G1475" s="11" t="s">
        <v>21</v>
      </c>
      <c r="H1475" s="5">
        <v>68226</v>
      </c>
      <c r="I1475" s="5">
        <v>27726.6</v>
      </c>
      <c r="J1475" s="3" t="s">
        <v>22</v>
      </c>
      <c r="K1475" s="3" t="s">
        <v>23</v>
      </c>
      <c r="L1475" s="47">
        <f t="shared" si="48"/>
        <v>73022.5482624</v>
      </c>
      <c r="M1475" s="63">
        <f t="shared" si="49"/>
        <v>5.4033598080000002E-2</v>
      </c>
      <c r="N1475" s="7">
        <v>35885</v>
      </c>
      <c r="O1475" s="6" t="b">
        <v>1</v>
      </c>
      <c r="P1475" s="6" t="b">
        <v>0</v>
      </c>
      <c r="Q1475" s="6" t="s">
        <v>24</v>
      </c>
    </row>
    <row r="1476" spans="1:17" x14ac:dyDescent="0.25">
      <c r="A1476" s="3">
        <v>2014</v>
      </c>
      <c r="B1476" s="3">
        <v>8</v>
      </c>
      <c r="C1476" s="4" t="s">
        <v>53</v>
      </c>
      <c r="D1476" s="4" t="s">
        <v>29</v>
      </c>
      <c r="E1476" s="4" t="s">
        <v>34</v>
      </c>
      <c r="F1476" s="4" t="s">
        <v>36</v>
      </c>
      <c r="G1476" s="11" t="s">
        <v>21</v>
      </c>
      <c r="H1476" s="5">
        <v>39340.120000000003</v>
      </c>
      <c r="I1476" s="5">
        <v>18781.599999999999</v>
      </c>
      <c r="J1476" s="3" t="s">
        <v>22</v>
      </c>
      <c r="K1476" s="3" t="s">
        <v>23</v>
      </c>
      <c r="L1476" s="47">
        <f t="shared" si="48"/>
        <v>49464.423782399994</v>
      </c>
      <c r="M1476" s="63">
        <f t="shared" si="49"/>
        <v>3.660158208E-2</v>
      </c>
      <c r="N1476" s="7">
        <v>33970</v>
      </c>
      <c r="O1476" s="6" t="b">
        <v>1</v>
      </c>
      <c r="P1476" s="6" t="b">
        <v>0</v>
      </c>
      <c r="Q1476" s="6" t="s">
        <v>24</v>
      </c>
    </row>
    <row r="1477" spans="1:17" x14ac:dyDescent="0.25">
      <c r="A1477" s="3">
        <v>2014</v>
      </c>
      <c r="B1477" s="3">
        <v>8</v>
      </c>
      <c r="C1477" s="4" t="s">
        <v>53</v>
      </c>
      <c r="D1477" s="4" t="s">
        <v>29</v>
      </c>
      <c r="E1477" s="4" t="s">
        <v>34</v>
      </c>
      <c r="F1477" s="4" t="s">
        <v>37</v>
      </c>
      <c r="G1477" s="11" t="s">
        <v>21</v>
      </c>
      <c r="H1477" s="5">
        <v>85703.645000000004</v>
      </c>
      <c r="I1477" s="5">
        <v>34934.400000000001</v>
      </c>
      <c r="J1477" s="3" t="s">
        <v>22</v>
      </c>
      <c r="K1477" s="3" t="s">
        <v>23</v>
      </c>
      <c r="L1477" s="47">
        <f t="shared" si="48"/>
        <v>92005.471641600001</v>
      </c>
      <c r="M1477" s="63">
        <f t="shared" si="49"/>
        <v>6.808015872000002E-2</v>
      </c>
      <c r="N1477" s="7">
        <v>33970</v>
      </c>
      <c r="O1477" s="6" t="b">
        <v>1</v>
      </c>
      <c r="P1477" s="6" t="b">
        <v>0</v>
      </c>
      <c r="Q1477" s="6" t="s">
        <v>24</v>
      </c>
    </row>
    <row r="1478" spans="1:17" x14ac:dyDescent="0.25">
      <c r="A1478" s="3">
        <v>2014</v>
      </c>
      <c r="B1478" s="3">
        <v>8</v>
      </c>
      <c r="C1478" s="4" t="s">
        <v>53</v>
      </c>
      <c r="D1478" s="4" t="s">
        <v>29</v>
      </c>
      <c r="E1478" s="4" t="s">
        <v>34</v>
      </c>
      <c r="F1478" s="4" t="s">
        <v>39</v>
      </c>
      <c r="G1478" s="11" t="s">
        <v>21</v>
      </c>
      <c r="H1478" s="5">
        <v>87470.26</v>
      </c>
      <c r="I1478" s="5">
        <v>37027.599999999999</v>
      </c>
      <c r="J1478" s="3" t="s">
        <v>22</v>
      </c>
      <c r="K1478" s="3" t="s">
        <v>23</v>
      </c>
      <c r="L1478" s="47">
        <f t="shared" si="48"/>
        <v>97518.257126399985</v>
      </c>
      <c r="M1478" s="63">
        <f t="shared" si="49"/>
        <v>7.2159386879999995E-2</v>
      </c>
      <c r="N1478" s="7">
        <v>33970</v>
      </c>
      <c r="O1478" s="6" t="b">
        <v>1</v>
      </c>
      <c r="P1478" s="6" t="b">
        <v>0</v>
      </c>
      <c r="Q1478" s="6" t="s">
        <v>24</v>
      </c>
    </row>
    <row r="1479" spans="1:17" x14ac:dyDescent="0.25">
      <c r="A1479" s="3">
        <v>2014</v>
      </c>
      <c r="B1479" s="3">
        <v>8</v>
      </c>
      <c r="C1479" s="4" t="s">
        <v>53</v>
      </c>
      <c r="D1479" s="4" t="s">
        <v>29</v>
      </c>
      <c r="E1479" s="4" t="s">
        <v>34</v>
      </c>
      <c r="F1479" s="4" t="s">
        <v>35</v>
      </c>
      <c r="G1479" s="11" t="s">
        <v>21</v>
      </c>
      <c r="H1479" s="5">
        <v>2219</v>
      </c>
      <c r="I1479" s="5">
        <v>1000.8</v>
      </c>
      <c r="J1479" s="3" t="s">
        <v>22</v>
      </c>
      <c r="K1479" s="3" t="s">
        <v>23</v>
      </c>
      <c r="L1479" s="47">
        <f t="shared" si="48"/>
        <v>2635.7709311999997</v>
      </c>
      <c r="M1479" s="63">
        <f t="shared" si="49"/>
        <v>1.9503590399999999E-3</v>
      </c>
      <c r="N1479" s="7">
        <v>33970</v>
      </c>
      <c r="O1479" s="6" t="b">
        <v>1</v>
      </c>
      <c r="P1479" s="6" t="b">
        <v>0</v>
      </c>
      <c r="Q1479" s="6" t="s">
        <v>24</v>
      </c>
    </row>
    <row r="1480" spans="1:17" x14ac:dyDescent="0.25">
      <c r="A1480" s="3">
        <v>2014</v>
      </c>
      <c r="B1480" s="3">
        <v>8</v>
      </c>
      <c r="C1480" s="4" t="s">
        <v>53</v>
      </c>
      <c r="D1480" s="4" t="s">
        <v>59</v>
      </c>
      <c r="E1480" s="4" t="s">
        <v>60</v>
      </c>
      <c r="F1480" s="4"/>
      <c r="G1480" s="11" t="s">
        <v>21</v>
      </c>
      <c r="H1480" s="5">
        <v>173861</v>
      </c>
      <c r="I1480" s="5">
        <v>60477.896572000005</v>
      </c>
      <c r="J1480" s="3" t="s">
        <v>22</v>
      </c>
      <c r="K1480" s="3" t="s">
        <v>42</v>
      </c>
      <c r="L1480" s="47">
        <f t="shared" si="48"/>
        <v>159278.45899739981</v>
      </c>
      <c r="M1480" s="63">
        <f t="shared" si="49"/>
        <v>0.11785932483951361</v>
      </c>
      <c r="N1480" s="7">
        <v>40220</v>
      </c>
      <c r="O1480" s="6" t="b">
        <v>1</v>
      </c>
      <c r="P1480" s="6" t="b">
        <v>0</v>
      </c>
      <c r="Q1480" s="6" t="s">
        <v>24</v>
      </c>
    </row>
    <row r="1481" spans="1:17" x14ac:dyDescent="0.25">
      <c r="A1481" s="3">
        <v>2014</v>
      </c>
      <c r="B1481" s="3">
        <v>8</v>
      </c>
      <c r="C1481" s="4" t="s">
        <v>53</v>
      </c>
      <c r="D1481" s="4" t="s">
        <v>44</v>
      </c>
      <c r="E1481" s="4" t="s">
        <v>45</v>
      </c>
      <c r="F1481" s="4"/>
      <c r="G1481" s="11" t="s">
        <v>21</v>
      </c>
      <c r="H1481" s="5">
        <v>29955</v>
      </c>
      <c r="I1481" s="5">
        <v>10699.925999999999</v>
      </c>
      <c r="J1481" s="3" t="s">
        <v>22</v>
      </c>
      <c r="K1481" s="3" t="s">
        <v>42</v>
      </c>
      <c r="L1481" s="47">
        <f t="shared" si="48"/>
        <v>28180.009908863998</v>
      </c>
      <c r="M1481" s="63">
        <f t="shared" si="49"/>
        <v>2.0852015788800003E-2</v>
      </c>
      <c r="N1481" s="7">
        <v>25569</v>
      </c>
      <c r="O1481" s="6" t="b">
        <v>1</v>
      </c>
      <c r="P1481" s="6" t="b">
        <v>0</v>
      </c>
      <c r="Q1481" s="6" t="s">
        <v>24</v>
      </c>
    </row>
    <row r="1482" spans="1:17" x14ac:dyDescent="0.25">
      <c r="A1482" s="3">
        <v>2014</v>
      </c>
      <c r="B1482" s="3">
        <v>8</v>
      </c>
      <c r="C1482" s="4" t="s">
        <v>53</v>
      </c>
      <c r="D1482" s="4" t="s">
        <v>46</v>
      </c>
      <c r="E1482" s="4" t="s">
        <v>47</v>
      </c>
      <c r="F1482" s="4"/>
      <c r="G1482" s="11" t="s">
        <v>21</v>
      </c>
      <c r="H1482" s="5">
        <v>109579</v>
      </c>
      <c r="I1482" s="5">
        <v>37081.533599999995</v>
      </c>
      <c r="J1482" s="3" t="s">
        <v>22</v>
      </c>
      <c r="K1482" s="3" t="s">
        <v>42</v>
      </c>
      <c r="L1482" s="47">
        <f t="shared" si="48"/>
        <v>97660.300107110379</v>
      </c>
      <c r="M1482" s="63">
        <f t="shared" si="49"/>
        <v>7.2264492679680006E-2</v>
      </c>
      <c r="N1482" s="7">
        <v>34700</v>
      </c>
      <c r="O1482" s="6" t="b">
        <v>1</v>
      </c>
      <c r="P1482" s="6" t="b">
        <v>0</v>
      </c>
      <c r="Q1482" s="6" t="s">
        <v>24</v>
      </c>
    </row>
    <row r="1483" spans="1:17" x14ac:dyDescent="0.25">
      <c r="A1483" s="3">
        <v>2014</v>
      </c>
      <c r="B1483" s="3">
        <v>8</v>
      </c>
      <c r="C1483" s="4" t="s">
        <v>53</v>
      </c>
      <c r="D1483" s="4" t="s">
        <v>46</v>
      </c>
      <c r="E1483" s="4" t="s">
        <v>48</v>
      </c>
      <c r="F1483" s="4"/>
      <c r="G1483" s="11" t="s">
        <v>21</v>
      </c>
      <c r="H1483" s="5">
        <v>107038</v>
      </c>
      <c r="I1483" s="5">
        <v>36221.659199999995</v>
      </c>
      <c r="J1483" s="3" t="s">
        <v>22</v>
      </c>
      <c r="K1483" s="3" t="s">
        <v>42</v>
      </c>
      <c r="L1483" s="47">
        <f t="shared" si="48"/>
        <v>95395.679855308787</v>
      </c>
      <c r="M1483" s="63">
        <f t="shared" si="49"/>
        <v>7.058876944895999E-2</v>
      </c>
      <c r="N1483" s="7">
        <v>35065</v>
      </c>
      <c r="O1483" s="6" t="b">
        <v>1</v>
      </c>
      <c r="P1483" s="6" t="b">
        <v>0</v>
      </c>
      <c r="Q1483" s="6" t="s">
        <v>24</v>
      </c>
    </row>
    <row r="1484" spans="1:17" x14ac:dyDescent="0.25">
      <c r="A1484" s="3">
        <v>2014</v>
      </c>
      <c r="B1484" s="3">
        <v>8</v>
      </c>
      <c r="C1484" s="4" t="s">
        <v>53</v>
      </c>
      <c r="D1484" s="4" t="s">
        <v>46</v>
      </c>
      <c r="E1484" s="4" t="s">
        <v>58</v>
      </c>
      <c r="F1484" s="4"/>
      <c r="G1484" s="11" t="s">
        <v>21</v>
      </c>
      <c r="H1484" s="5">
        <v>111620</v>
      </c>
      <c r="I1484" s="5">
        <v>35238.434000000001</v>
      </c>
      <c r="J1484" s="3" t="s">
        <v>22</v>
      </c>
      <c r="K1484" s="3" t="s">
        <v>42</v>
      </c>
      <c r="L1484" s="47">
        <f t="shared" si="48"/>
        <v>92806.195042175998</v>
      </c>
      <c r="M1484" s="63">
        <f t="shared" si="49"/>
        <v>6.8672660179200012E-2</v>
      </c>
      <c r="N1484" s="7">
        <v>39814</v>
      </c>
      <c r="O1484" s="6" t="b">
        <v>1</v>
      </c>
      <c r="P1484" s="6" t="b">
        <v>0</v>
      </c>
      <c r="Q1484" s="6" t="s">
        <v>24</v>
      </c>
    </row>
    <row r="1485" spans="1:17" x14ac:dyDescent="0.25">
      <c r="A1485" s="3">
        <v>2014</v>
      </c>
      <c r="B1485" s="3">
        <v>8</v>
      </c>
      <c r="C1485" s="4" t="s">
        <v>53</v>
      </c>
      <c r="D1485" s="4" t="s">
        <v>46</v>
      </c>
      <c r="E1485" s="4" t="s">
        <v>61</v>
      </c>
      <c r="F1485" s="4"/>
      <c r="G1485" s="11" t="s">
        <v>21</v>
      </c>
      <c r="H1485" s="5">
        <v>105993</v>
      </c>
      <c r="I1485" s="5">
        <v>33944.258249999999</v>
      </c>
      <c r="J1485" s="3" t="s">
        <v>22</v>
      </c>
      <c r="K1485" s="3" t="s">
        <v>42</v>
      </c>
      <c r="L1485" s="47">
        <f t="shared" si="48"/>
        <v>89397.77095972799</v>
      </c>
      <c r="M1485" s="63">
        <f t="shared" si="49"/>
        <v>6.6150570477599993E-2</v>
      </c>
      <c r="N1485" s="7">
        <v>40179</v>
      </c>
      <c r="O1485" s="6" t="b">
        <v>1</v>
      </c>
      <c r="P1485" s="6" t="b">
        <v>0</v>
      </c>
      <c r="Q1485" s="6" t="s">
        <v>24</v>
      </c>
    </row>
    <row r="1486" spans="1:17" x14ac:dyDescent="0.25">
      <c r="A1486" s="3">
        <v>2014</v>
      </c>
      <c r="B1486" s="3">
        <v>8</v>
      </c>
      <c r="C1486" s="4" t="s">
        <v>53</v>
      </c>
      <c r="D1486" s="4" t="s">
        <v>69</v>
      </c>
      <c r="E1486" s="4" t="s">
        <v>70</v>
      </c>
      <c r="F1486" s="4" t="s">
        <v>71</v>
      </c>
      <c r="G1486" s="11" t="s">
        <v>21</v>
      </c>
      <c r="H1486" s="5">
        <v>112269</v>
      </c>
      <c r="I1486" s="5">
        <v>39383.699999999997</v>
      </c>
      <c r="J1486" s="3" t="s">
        <v>22</v>
      </c>
      <c r="K1486" s="3" t="s">
        <v>23</v>
      </c>
      <c r="L1486" s="47">
        <f t="shared" si="48"/>
        <v>103723.43287679998</v>
      </c>
      <c r="M1486" s="63">
        <f t="shared" si="49"/>
        <v>7.6750954560000001E-2</v>
      </c>
      <c r="N1486" s="7">
        <v>40760</v>
      </c>
      <c r="O1486" s="6" t="b">
        <v>0</v>
      </c>
      <c r="P1486" s="6" t="b">
        <v>0</v>
      </c>
      <c r="Q1486" s="6" t="s">
        <v>65</v>
      </c>
    </row>
    <row r="1487" spans="1:17" x14ac:dyDescent="0.25">
      <c r="A1487" s="3">
        <v>2014</v>
      </c>
      <c r="B1487" s="3">
        <v>9</v>
      </c>
      <c r="C1487" s="4" t="s">
        <v>54</v>
      </c>
      <c r="D1487" s="4" t="s">
        <v>18</v>
      </c>
      <c r="E1487" s="4" t="s">
        <v>76</v>
      </c>
      <c r="F1487" s="4"/>
      <c r="G1487" s="11" t="s">
        <v>21</v>
      </c>
      <c r="H1487" s="5">
        <v>193039</v>
      </c>
      <c r="I1487" s="5">
        <v>68953.530800000008</v>
      </c>
      <c r="J1487" s="3" t="s">
        <v>22</v>
      </c>
      <c r="K1487" s="3" t="s">
        <v>42</v>
      </c>
      <c r="L1487" s="47">
        <f t="shared" si="48"/>
        <v>181600.4317408512</v>
      </c>
      <c r="M1487" s="63">
        <f t="shared" si="49"/>
        <v>0.13437664082304002</v>
      </c>
      <c r="N1487" s="7">
        <v>41348</v>
      </c>
      <c r="O1487" s="6" t="b">
        <v>0</v>
      </c>
      <c r="P1487" s="6" t="b">
        <v>0</v>
      </c>
      <c r="Q1487" s="6" t="s">
        <v>65</v>
      </c>
    </row>
    <row r="1488" spans="1:17" x14ac:dyDescent="0.25">
      <c r="A1488" s="3">
        <v>2014</v>
      </c>
      <c r="B1488" s="3">
        <v>9</v>
      </c>
      <c r="C1488" s="4" t="s">
        <v>54</v>
      </c>
      <c r="D1488" s="4" t="s">
        <v>18</v>
      </c>
      <c r="E1488" s="4" t="s">
        <v>19</v>
      </c>
      <c r="F1488" s="4" t="s">
        <v>25</v>
      </c>
      <c r="G1488" s="11" t="s">
        <v>21</v>
      </c>
      <c r="H1488" s="5">
        <v>97069.584099999993</v>
      </c>
      <c r="I1488" s="5">
        <v>36381.5</v>
      </c>
      <c r="J1488" s="3" t="s">
        <v>22</v>
      </c>
      <c r="K1488" s="3" t="s">
        <v>23</v>
      </c>
      <c r="L1488" s="47">
        <f t="shared" si="48"/>
        <v>95816.646815999993</v>
      </c>
      <c r="M1488" s="63">
        <f t="shared" si="49"/>
        <v>7.0900267200000006E-2</v>
      </c>
      <c r="N1488" s="7">
        <v>35527</v>
      </c>
      <c r="O1488" s="6" t="b">
        <v>1</v>
      </c>
      <c r="P1488" s="6" t="b">
        <v>0</v>
      </c>
      <c r="Q1488" s="6" t="s">
        <v>24</v>
      </c>
    </row>
    <row r="1489" spans="1:17" x14ac:dyDescent="0.25">
      <c r="A1489" s="3">
        <v>2014</v>
      </c>
      <c r="B1489" s="3">
        <v>9</v>
      </c>
      <c r="C1489" s="4" t="s">
        <v>54</v>
      </c>
      <c r="D1489" s="4" t="s">
        <v>18</v>
      </c>
      <c r="E1489" s="4" t="s">
        <v>19</v>
      </c>
      <c r="F1489" s="4" t="s">
        <v>25</v>
      </c>
      <c r="G1489" s="11" t="s">
        <v>21</v>
      </c>
      <c r="H1489" s="5">
        <v>97069.584099999993</v>
      </c>
      <c r="I1489" s="5">
        <v>36381.5</v>
      </c>
      <c r="J1489" s="3" t="s">
        <v>22</v>
      </c>
      <c r="K1489" s="3" t="s">
        <v>23</v>
      </c>
      <c r="L1489" s="47">
        <f t="shared" si="48"/>
        <v>95816.646815999993</v>
      </c>
      <c r="M1489" s="63">
        <f t="shared" si="49"/>
        <v>7.0900267200000006E-2</v>
      </c>
      <c r="N1489" s="7">
        <v>35527</v>
      </c>
      <c r="O1489" s="6" t="b">
        <v>1</v>
      </c>
      <c r="P1489" s="6" t="b">
        <v>0</v>
      </c>
      <c r="Q1489" s="6" t="s">
        <v>24</v>
      </c>
    </row>
    <row r="1490" spans="1:17" x14ac:dyDescent="0.25">
      <c r="A1490" s="3">
        <v>2014</v>
      </c>
      <c r="B1490" s="3">
        <v>9</v>
      </c>
      <c r="C1490" s="4" t="s">
        <v>54</v>
      </c>
      <c r="D1490" s="4" t="s">
        <v>18</v>
      </c>
      <c r="E1490" s="4" t="s">
        <v>19</v>
      </c>
      <c r="F1490" s="4" t="s">
        <v>20</v>
      </c>
      <c r="G1490" s="11" t="s">
        <v>21</v>
      </c>
      <c r="H1490" s="5">
        <v>30737.998100000001</v>
      </c>
      <c r="I1490" s="5">
        <v>11475.1</v>
      </c>
      <c r="J1490" s="3" t="s">
        <v>22</v>
      </c>
      <c r="K1490" s="3" t="s">
        <v>23</v>
      </c>
      <c r="L1490" s="47">
        <f t="shared" si="48"/>
        <v>30221.557766400001</v>
      </c>
      <c r="M1490" s="63">
        <f t="shared" si="49"/>
        <v>2.2362674880000002E-2</v>
      </c>
      <c r="N1490" s="7">
        <v>35527</v>
      </c>
      <c r="O1490" s="6" t="b">
        <v>1</v>
      </c>
      <c r="P1490" s="6" t="b">
        <v>0</v>
      </c>
      <c r="Q1490" s="6" t="s">
        <v>24</v>
      </c>
    </row>
    <row r="1491" spans="1:17" x14ac:dyDescent="0.25">
      <c r="A1491" s="3">
        <v>2014</v>
      </c>
      <c r="B1491" s="3">
        <v>9</v>
      </c>
      <c r="C1491" s="4" t="s">
        <v>54</v>
      </c>
      <c r="D1491" s="4" t="s">
        <v>18</v>
      </c>
      <c r="E1491" s="4" t="s">
        <v>19</v>
      </c>
      <c r="F1491" s="4" t="s">
        <v>20</v>
      </c>
      <c r="G1491" s="11" t="s">
        <v>21</v>
      </c>
      <c r="H1491" s="5">
        <v>30737.998100000001</v>
      </c>
      <c r="I1491" s="5">
        <v>11475.1</v>
      </c>
      <c r="J1491" s="3" t="s">
        <v>22</v>
      </c>
      <c r="K1491" s="3" t="s">
        <v>23</v>
      </c>
      <c r="L1491" s="47">
        <f t="shared" si="48"/>
        <v>30221.557766400001</v>
      </c>
      <c r="M1491" s="63">
        <f t="shared" si="49"/>
        <v>2.2362674880000002E-2</v>
      </c>
      <c r="N1491" s="7">
        <v>35527</v>
      </c>
      <c r="O1491" s="6" t="b">
        <v>1</v>
      </c>
      <c r="P1491" s="6" t="b">
        <v>0</v>
      </c>
      <c r="Q1491" s="6" t="s">
        <v>24</v>
      </c>
    </row>
    <row r="1492" spans="1:17" x14ac:dyDescent="0.25">
      <c r="A1492" s="3">
        <v>2014</v>
      </c>
      <c r="B1492" s="3">
        <v>9</v>
      </c>
      <c r="C1492" s="4" t="s">
        <v>54</v>
      </c>
      <c r="D1492" s="4" t="s">
        <v>18</v>
      </c>
      <c r="E1492" s="4" t="s">
        <v>41</v>
      </c>
      <c r="F1492" s="4"/>
      <c r="G1492" s="11" t="s">
        <v>21</v>
      </c>
      <c r="H1492" s="5">
        <v>61968</v>
      </c>
      <c r="I1492" s="5">
        <v>24302.300399999996</v>
      </c>
      <c r="J1492" s="3" t="s">
        <v>22</v>
      </c>
      <c r="K1492" s="3" t="s">
        <v>42</v>
      </c>
      <c r="L1492" s="47">
        <f t="shared" si="48"/>
        <v>64004.093680665588</v>
      </c>
      <c r="M1492" s="63">
        <f t="shared" si="49"/>
        <v>4.736032301952E-2</v>
      </c>
      <c r="N1492" s="7">
        <v>23377</v>
      </c>
      <c r="O1492" s="6" t="b">
        <v>1</v>
      </c>
      <c r="P1492" s="6" t="b">
        <v>0</v>
      </c>
      <c r="Q1492" s="6" t="s">
        <v>24</v>
      </c>
    </row>
    <row r="1493" spans="1:17" x14ac:dyDescent="0.25">
      <c r="A1493" s="3">
        <v>2014</v>
      </c>
      <c r="B1493" s="3">
        <v>9</v>
      </c>
      <c r="C1493" s="4" t="s">
        <v>54</v>
      </c>
      <c r="D1493" s="4" t="s">
        <v>18</v>
      </c>
      <c r="E1493" s="4" t="s">
        <v>43</v>
      </c>
      <c r="F1493" s="4"/>
      <c r="G1493" s="11" t="s">
        <v>21</v>
      </c>
      <c r="H1493" s="5">
        <v>68246</v>
      </c>
      <c r="I1493" s="5">
        <v>25684.791576</v>
      </c>
      <c r="J1493" s="3" t="s">
        <v>22</v>
      </c>
      <c r="K1493" s="3" t="s">
        <v>42</v>
      </c>
      <c r="L1493" s="47">
        <f t="shared" si="48"/>
        <v>67645.110921214451</v>
      </c>
      <c r="M1493" s="63">
        <f t="shared" si="49"/>
        <v>5.0054521823308801E-2</v>
      </c>
      <c r="N1493" s="7">
        <v>28126</v>
      </c>
      <c r="O1493" s="6" t="b">
        <v>1</v>
      </c>
      <c r="P1493" s="6" t="b">
        <v>0</v>
      </c>
      <c r="Q1493" s="6" t="s">
        <v>24</v>
      </c>
    </row>
    <row r="1494" spans="1:17" x14ac:dyDescent="0.25">
      <c r="A1494" s="3">
        <v>2014</v>
      </c>
      <c r="B1494" s="3">
        <v>9</v>
      </c>
      <c r="C1494" s="4" t="s">
        <v>54</v>
      </c>
      <c r="D1494" s="4" t="s">
        <v>62</v>
      </c>
      <c r="E1494" s="4" t="s">
        <v>63</v>
      </c>
      <c r="F1494" s="4" t="s">
        <v>64</v>
      </c>
      <c r="G1494" s="11" t="s">
        <v>21</v>
      </c>
      <c r="H1494" s="5">
        <v>97055</v>
      </c>
      <c r="I1494" s="5">
        <v>35220</v>
      </c>
      <c r="J1494" s="3" t="s">
        <v>22</v>
      </c>
      <c r="K1494" s="3" t="s">
        <v>23</v>
      </c>
      <c r="L1494" s="47">
        <f t="shared" si="48"/>
        <v>92757.646079999991</v>
      </c>
      <c r="M1494" s="63">
        <f t="shared" si="49"/>
        <v>6.8636736000000018E-2</v>
      </c>
      <c r="N1494" s="7">
        <v>40739</v>
      </c>
      <c r="O1494" s="6" t="b">
        <v>0</v>
      </c>
      <c r="P1494" s="6" t="b">
        <v>0</v>
      </c>
      <c r="Q1494" s="6" t="s">
        <v>65</v>
      </c>
    </row>
    <row r="1495" spans="1:17" x14ac:dyDescent="0.25">
      <c r="A1495" s="3">
        <v>2014</v>
      </c>
      <c r="B1495" s="3">
        <v>9</v>
      </c>
      <c r="C1495" s="4" t="s">
        <v>54</v>
      </c>
      <c r="D1495" s="4" t="s">
        <v>66</v>
      </c>
      <c r="E1495" s="4" t="s">
        <v>67</v>
      </c>
      <c r="F1495" s="4" t="s">
        <v>68</v>
      </c>
      <c r="G1495" s="11" t="s">
        <v>21</v>
      </c>
      <c r="H1495" s="5">
        <v>182138.80410000001</v>
      </c>
      <c r="I1495" s="5">
        <v>68541.399999999994</v>
      </c>
      <c r="J1495" s="3" t="s">
        <v>22</v>
      </c>
      <c r="K1495" s="3" t="s">
        <v>23</v>
      </c>
      <c r="L1495" s="47">
        <f t="shared" si="48"/>
        <v>180515.01768959998</v>
      </c>
      <c r="M1495" s="63">
        <f t="shared" si="49"/>
        <v>0.13357348032000002</v>
      </c>
      <c r="N1495" s="7">
        <v>40644</v>
      </c>
      <c r="O1495" s="6" t="b">
        <v>0</v>
      </c>
      <c r="P1495" s="6" t="b">
        <v>1</v>
      </c>
      <c r="Q1495" s="6" t="s">
        <v>15</v>
      </c>
    </row>
    <row r="1496" spans="1:17" x14ac:dyDescent="0.25">
      <c r="A1496" s="3">
        <v>2014</v>
      </c>
      <c r="B1496" s="3">
        <v>9</v>
      </c>
      <c r="C1496" s="4" t="s">
        <v>54</v>
      </c>
      <c r="D1496" s="4" t="s">
        <v>66</v>
      </c>
      <c r="E1496" s="4" t="s">
        <v>67</v>
      </c>
      <c r="F1496" s="4" t="s">
        <v>72</v>
      </c>
      <c r="G1496" s="11" t="s">
        <v>21</v>
      </c>
      <c r="H1496" s="5">
        <v>167194.6545</v>
      </c>
      <c r="I1496" s="5">
        <v>62793.9</v>
      </c>
      <c r="J1496" s="3" t="s">
        <v>22</v>
      </c>
      <c r="K1496" s="3" t="s">
        <v>23</v>
      </c>
      <c r="L1496" s="47">
        <f t="shared" si="48"/>
        <v>165378.0338496</v>
      </c>
      <c r="M1496" s="63">
        <f t="shared" si="49"/>
        <v>0.12237275232000001</v>
      </c>
      <c r="N1496" s="7">
        <v>40644</v>
      </c>
      <c r="O1496" s="6" t="b">
        <v>0</v>
      </c>
      <c r="P1496" s="6" t="b">
        <v>1</v>
      </c>
      <c r="Q1496" s="6" t="s">
        <v>15</v>
      </c>
    </row>
    <row r="1497" spans="1:17" x14ac:dyDescent="0.25">
      <c r="A1497" s="3">
        <v>2014</v>
      </c>
      <c r="B1497" s="3">
        <v>9</v>
      </c>
      <c r="C1497" s="4" t="s">
        <v>54</v>
      </c>
      <c r="D1497" s="4" t="s">
        <v>26</v>
      </c>
      <c r="E1497" s="4" t="s">
        <v>27</v>
      </c>
      <c r="F1497" s="4" t="s">
        <v>28</v>
      </c>
      <c r="G1497" s="11" t="s">
        <v>21</v>
      </c>
      <c r="H1497" s="5">
        <v>89318.778999999995</v>
      </c>
      <c r="I1497" s="5">
        <v>37451.9</v>
      </c>
      <c r="J1497" s="3" t="s">
        <v>22</v>
      </c>
      <c r="K1497" s="3" t="s">
        <v>23</v>
      </c>
      <c r="L1497" s="47">
        <f t="shared" ref="L1497:L1560" si="50">I1497*0.02784*94.6</f>
        <v>98635.720761600009</v>
      </c>
      <c r="M1497" s="63">
        <f t="shared" si="49"/>
        <v>7.2986262720000014E-2</v>
      </c>
      <c r="N1497" s="7">
        <v>34700</v>
      </c>
      <c r="O1497" s="6" t="b">
        <v>1</v>
      </c>
      <c r="P1497" s="6" t="b">
        <v>0</v>
      </c>
      <c r="Q1497" s="6" t="s">
        <v>24</v>
      </c>
    </row>
    <row r="1498" spans="1:17" x14ac:dyDescent="0.25">
      <c r="A1498" s="3">
        <v>2014</v>
      </c>
      <c r="B1498" s="3">
        <v>9</v>
      </c>
      <c r="C1498" s="4" t="s">
        <v>54</v>
      </c>
      <c r="D1498" s="4" t="s">
        <v>73</v>
      </c>
      <c r="E1498" s="4" t="s">
        <v>74</v>
      </c>
      <c r="F1498" s="4"/>
      <c r="G1498" s="11" t="s">
        <v>21</v>
      </c>
      <c r="H1498" s="5">
        <v>194790</v>
      </c>
      <c r="I1498" s="5">
        <v>63375.627744000005</v>
      </c>
      <c r="J1498" s="3" t="s">
        <v>22</v>
      </c>
      <c r="K1498" s="3" t="s">
        <v>42</v>
      </c>
      <c r="L1498" s="47">
        <f t="shared" si="50"/>
        <v>166910.109266774</v>
      </c>
      <c r="M1498" s="63">
        <f t="shared" si="49"/>
        <v>0.12350642334750721</v>
      </c>
      <c r="N1498" s="7">
        <v>41136</v>
      </c>
      <c r="O1498" s="6" t="b">
        <v>0</v>
      </c>
      <c r="P1498" s="6" t="b">
        <v>0</v>
      </c>
      <c r="Q1498" s="6" t="s">
        <v>65</v>
      </c>
    </row>
    <row r="1499" spans="1:17" x14ac:dyDescent="0.25">
      <c r="A1499" s="3">
        <v>2014</v>
      </c>
      <c r="B1499" s="3">
        <v>9</v>
      </c>
      <c r="C1499" s="4" t="s">
        <v>54</v>
      </c>
      <c r="D1499" s="4" t="s">
        <v>29</v>
      </c>
      <c r="E1499" s="4" t="s">
        <v>30</v>
      </c>
      <c r="F1499" s="4" t="s">
        <v>33</v>
      </c>
      <c r="G1499" s="11" t="s">
        <v>21</v>
      </c>
      <c r="H1499" s="5">
        <v>98318</v>
      </c>
      <c r="I1499" s="5">
        <v>39900.800000000003</v>
      </c>
      <c r="J1499" s="3" t="s">
        <v>22</v>
      </c>
      <c r="K1499" s="3" t="s">
        <v>23</v>
      </c>
      <c r="L1499" s="47">
        <f t="shared" si="50"/>
        <v>105085.30053120002</v>
      </c>
      <c r="M1499" s="63">
        <f t="shared" si="49"/>
        <v>7.7758679040000014E-2</v>
      </c>
      <c r="N1499" s="7">
        <v>35885</v>
      </c>
      <c r="O1499" s="6" t="b">
        <v>1</v>
      </c>
      <c r="P1499" s="6" t="b">
        <v>0</v>
      </c>
      <c r="Q1499" s="6" t="s">
        <v>24</v>
      </c>
    </row>
    <row r="1500" spans="1:17" x14ac:dyDescent="0.25">
      <c r="A1500" s="3">
        <v>2014</v>
      </c>
      <c r="B1500" s="3">
        <v>9</v>
      </c>
      <c r="C1500" s="4" t="s">
        <v>54</v>
      </c>
      <c r="D1500" s="4" t="s">
        <v>29</v>
      </c>
      <c r="E1500" s="4" t="s">
        <v>30</v>
      </c>
      <c r="F1500" s="4" t="s">
        <v>31</v>
      </c>
      <c r="G1500" s="11" t="s">
        <v>21</v>
      </c>
      <c r="H1500" s="5">
        <v>107709</v>
      </c>
      <c r="I1500" s="5">
        <v>41986.9</v>
      </c>
      <c r="J1500" s="3" t="s">
        <v>22</v>
      </c>
      <c r="K1500" s="3" t="s">
        <v>23</v>
      </c>
      <c r="L1500" s="47">
        <f t="shared" si="50"/>
        <v>110579.3870016</v>
      </c>
      <c r="M1500" s="63">
        <f t="shared" si="49"/>
        <v>8.1824070720000017E-2</v>
      </c>
      <c r="N1500" s="7">
        <v>35885</v>
      </c>
      <c r="O1500" s="6" t="b">
        <v>1</v>
      </c>
      <c r="P1500" s="6" t="b">
        <v>0</v>
      </c>
      <c r="Q1500" s="6" t="s">
        <v>24</v>
      </c>
    </row>
    <row r="1501" spans="1:17" x14ac:dyDescent="0.25">
      <c r="A1501" s="3">
        <v>2014</v>
      </c>
      <c r="B1501" s="3">
        <v>9</v>
      </c>
      <c r="C1501" s="4" t="s">
        <v>54</v>
      </c>
      <c r="D1501" s="4" t="s">
        <v>29</v>
      </c>
      <c r="E1501" s="4" t="s">
        <v>34</v>
      </c>
      <c r="F1501" s="4" t="s">
        <v>39</v>
      </c>
      <c r="G1501" s="11" t="s">
        <v>21</v>
      </c>
      <c r="H1501" s="5">
        <v>82347.335999999996</v>
      </c>
      <c r="I1501" s="5">
        <v>34853.1</v>
      </c>
      <c r="J1501" s="3" t="s">
        <v>22</v>
      </c>
      <c r="K1501" s="3" t="s">
        <v>23</v>
      </c>
      <c r="L1501" s="47">
        <f t="shared" si="50"/>
        <v>91791.35475839999</v>
      </c>
      <c r="M1501" s="63">
        <f t="shared" si="49"/>
        <v>6.792172128E-2</v>
      </c>
      <c r="N1501" s="7">
        <v>33970</v>
      </c>
      <c r="O1501" s="6" t="b">
        <v>1</v>
      </c>
      <c r="P1501" s="6" t="b">
        <v>0</v>
      </c>
      <c r="Q1501" s="6" t="s">
        <v>24</v>
      </c>
    </row>
    <row r="1502" spans="1:17" x14ac:dyDescent="0.25">
      <c r="A1502" s="3">
        <v>2014</v>
      </c>
      <c r="B1502" s="3">
        <v>9</v>
      </c>
      <c r="C1502" s="4" t="s">
        <v>54</v>
      </c>
      <c r="D1502" s="4" t="s">
        <v>29</v>
      </c>
      <c r="E1502" s="4" t="s">
        <v>34</v>
      </c>
      <c r="F1502" s="4" t="s">
        <v>37</v>
      </c>
      <c r="G1502" s="11" t="s">
        <v>21</v>
      </c>
      <c r="H1502" s="5">
        <v>80505.960000000006</v>
      </c>
      <c r="I1502" s="5">
        <v>32902.800000000003</v>
      </c>
      <c r="J1502" s="3" t="s">
        <v>22</v>
      </c>
      <c r="K1502" s="3" t="s">
        <v>23</v>
      </c>
      <c r="L1502" s="47">
        <f t="shared" si="50"/>
        <v>86654.919859200003</v>
      </c>
      <c r="M1502" s="63">
        <f t="shared" si="49"/>
        <v>6.4120976640000008E-2</v>
      </c>
      <c r="N1502" s="7">
        <v>33970</v>
      </c>
      <c r="O1502" s="6" t="b">
        <v>1</v>
      </c>
      <c r="P1502" s="6" t="b">
        <v>0</v>
      </c>
      <c r="Q1502" s="6" t="s">
        <v>24</v>
      </c>
    </row>
    <row r="1503" spans="1:17" x14ac:dyDescent="0.25">
      <c r="A1503" s="3">
        <v>2014</v>
      </c>
      <c r="B1503" s="3">
        <v>9</v>
      </c>
      <c r="C1503" s="4" t="s">
        <v>54</v>
      </c>
      <c r="D1503" s="4" t="s">
        <v>29</v>
      </c>
      <c r="E1503" s="4" t="s">
        <v>34</v>
      </c>
      <c r="F1503" s="4" t="s">
        <v>35</v>
      </c>
      <c r="G1503" s="11" t="s">
        <v>21</v>
      </c>
      <c r="H1503" s="5">
        <v>35040.660000000003</v>
      </c>
      <c r="I1503" s="5">
        <v>15965.6</v>
      </c>
      <c r="J1503" s="3" t="s">
        <v>22</v>
      </c>
      <c r="K1503" s="3" t="s">
        <v>23</v>
      </c>
      <c r="L1503" s="47">
        <f t="shared" si="50"/>
        <v>42048.025958399994</v>
      </c>
      <c r="M1503" s="63">
        <f t="shared" si="49"/>
        <v>3.1113761280000003E-2</v>
      </c>
      <c r="N1503" s="7">
        <v>33970</v>
      </c>
      <c r="O1503" s="6" t="b">
        <v>1</v>
      </c>
      <c r="P1503" s="6" t="b">
        <v>0</v>
      </c>
      <c r="Q1503" s="6" t="s">
        <v>24</v>
      </c>
    </row>
    <row r="1504" spans="1:17" x14ac:dyDescent="0.25">
      <c r="A1504" s="3">
        <v>2014</v>
      </c>
      <c r="B1504" s="3">
        <v>9</v>
      </c>
      <c r="C1504" s="4" t="s">
        <v>54</v>
      </c>
      <c r="D1504" s="4" t="s">
        <v>29</v>
      </c>
      <c r="E1504" s="4" t="s">
        <v>34</v>
      </c>
      <c r="F1504" s="4" t="s">
        <v>36</v>
      </c>
      <c r="G1504" s="11" t="s">
        <v>21</v>
      </c>
      <c r="H1504" s="5">
        <v>47715.33</v>
      </c>
      <c r="I1504" s="5">
        <v>22782.1</v>
      </c>
      <c r="J1504" s="3" t="s">
        <v>22</v>
      </c>
      <c r="K1504" s="3" t="s">
        <v>23</v>
      </c>
      <c r="L1504" s="47">
        <f t="shared" si="50"/>
        <v>60000.396614399993</v>
      </c>
      <c r="M1504" s="63">
        <f t="shared" si="49"/>
        <v>4.4397756480000002E-2</v>
      </c>
      <c r="N1504" s="7">
        <v>33970</v>
      </c>
      <c r="O1504" s="6" t="b">
        <v>1</v>
      </c>
      <c r="P1504" s="6" t="b">
        <v>0</v>
      </c>
      <c r="Q1504" s="6" t="s">
        <v>24</v>
      </c>
    </row>
    <row r="1505" spans="1:17" x14ac:dyDescent="0.25">
      <c r="A1505" s="3">
        <v>2014</v>
      </c>
      <c r="B1505" s="3">
        <v>9</v>
      </c>
      <c r="C1505" s="4" t="s">
        <v>54</v>
      </c>
      <c r="D1505" s="4" t="s">
        <v>59</v>
      </c>
      <c r="E1505" s="4" t="s">
        <v>60</v>
      </c>
      <c r="F1505" s="4"/>
      <c r="G1505" s="11" t="s">
        <v>21</v>
      </c>
      <c r="H1505" s="5">
        <v>199326</v>
      </c>
      <c r="I1505" s="5">
        <v>69335.947752000007</v>
      </c>
      <c r="J1505" s="3" t="s">
        <v>22</v>
      </c>
      <c r="K1505" s="3" t="s">
        <v>42</v>
      </c>
      <c r="L1505" s="47">
        <f t="shared" si="50"/>
        <v>182607.58950032335</v>
      </c>
      <c r="M1505" s="63">
        <f t="shared" si="49"/>
        <v>0.13512189497909766</v>
      </c>
      <c r="N1505" s="7">
        <v>40220</v>
      </c>
      <c r="O1505" s="6" t="b">
        <v>1</v>
      </c>
      <c r="P1505" s="6" t="b">
        <v>0</v>
      </c>
      <c r="Q1505" s="6" t="s">
        <v>24</v>
      </c>
    </row>
    <row r="1506" spans="1:17" x14ac:dyDescent="0.25">
      <c r="A1506" s="3">
        <v>2014</v>
      </c>
      <c r="B1506" s="3">
        <v>9</v>
      </c>
      <c r="C1506" s="4" t="s">
        <v>54</v>
      </c>
      <c r="D1506" s="4" t="s">
        <v>46</v>
      </c>
      <c r="E1506" s="4" t="s">
        <v>47</v>
      </c>
      <c r="F1506" s="4"/>
      <c r="G1506" s="11" t="s">
        <v>21</v>
      </c>
      <c r="H1506" s="5">
        <v>43039</v>
      </c>
      <c r="I1506" s="5">
        <v>14564.397599999998</v>
      </c>
      <c r="J1506" s="3" t="s">
        <v>22</v>
      </c>
      <c r="K1506" s="3" t="s">
        <v>42</v>
      </c>
      <c r="L1506" s="47">
        <f t="shared" si="50"/>
        <v>38357.729640806392</v>
      </c>
      <c r="M1506" s="63">
        <f t="shared" si="49"/>
        <v>2.8383098042880001E-2</v>
      </c>
      <c r="N1506" s="7">
        <v>34700</v>
      </c>
      <c r="O1506" s="6" t="b">
        <v>1</v>
      </c>
      <c r="P1506" s="6" t="b">
        <v>0</v>
      </c>
      <c r="Q1506" s="6" t="s">
        <v>24</v>
      </c>
    </row>
    <row r="1507" spans="1:17" x14ac:dyDescent="0.25">
      <c r="A1507" s="3">
        <v>2014</v>
      </c>
      <c r="B1507" s="3">
        <v>9</v>
      </c>
      <c r="C1507" s="4" t="s">
        <v>54</v>
      </c>
      <c r="D1507" s="4" t="s">
        <v>46</v>
      </c>
      <c r="E1507" s="4" t="s">
        <v>48</v>
      </c>
      <c r="F1507" s="4"/>
      <c r="G1507" s="11" t="s">
        <v>21</v>
      </c>
      <c r="H1507" s="5">
        <v>102552</v>
      </c>
      <c r="I1507" s="5">
        <v>34703.596799999999</v>
      </c>
      <c r="J1507" s="3" t="s">
        <v>22</v>
      </c>
      <c r="K1507" s="3" t="s">
        <v>42</v>
      </c>
      <c r="L1507" s="47">
        <f t="shared" si="50"/>
        <v>91397.613562675193</v>
      </c>
      <c r="M1507" s="63">
        <f t="shared" si="49"/>
        <v>6.7630369443840002E-2</v>
      </c>
      <c r="N1507" s="7">
        <v>35065</v>
      </c>
      <c r="O1507" s="6" t="b">
        <v>1</v>
      </c>
      <c r="P1507" s="6" t="b">
        <v>0</v>
      </c>
      <c r="Q1507" s="6" t="s">
        <v>24</v>
      </c>
    </row>
    <row r="1508" spans="1:17" x14ac:dyDescent="0.25">
      <c r="A1508" s="3">
        <v>2014</v>
      </c>
      <c r="B1508" s="3">
        <v>9</v>
      </c>
      <c r="C1508" s="4" t="s">
        <v>54</v>
      </c>
      <c r="D1508" s="4" t="s">
        <v>46</v>
      </c>
      <c r="E1508" s="4" t="s">
        <v>58</v>
      </c>
      <c r="F1508" s="4"/>
      <c r="G1508" s="11" t="s">
        <v>21</v>
      </c>
      <c r="H1508" s="5">
        <v>106696</v>
      </c>
      <c r="I1508" s="5">
        <v>33683.927199999998</v>
      </c>
      <c r="J1508" s="3" t="s">
        <v>22</v>
      </c>
      <c r="K1508" s="3" t="s">
        <v>42</v>
      </c>
      <c r="L1508" s="47">
        <f t="shared" si="50"/>
        <v>88712.146445260791</v>
      </c>
      <c r="M1508" s="63">
        <f t="shared" si="49"/>
        <v>6.5643237327360007E-2</v>
      </c>
      <c r="N1508" s="7">
        <v>39814</v>
      </c>
      <c r="O1508" s="6" t="b">
        <v>1</v>
      </c>
      <c r="P1508" s="6" t="b">
        <v>0</v>
      </c>
      <c r="Q1508" s="6" t="s">
        <v>24</v>
      </c>
    </row>
    <row r="1509" spans="1:17" x14ac:dyDescent="0.25">
      <c r="A1509" s="3">
        <v>2014</v>
      </c>
      <c r="B1509" s="3">
        <v>9</v>
      </c>
      <c r="C1509" s="4" t="s">
        <v>54</v>
      </c>
      <c r="D1509" s="4" t="s">
        <v>46</v>
      </c>
      <c r="E1509" s="4" t="s">
        <v>61</v>
      </c>
      <c r="F1509" s="4"/>
      <c r="G1509" s="11" t="s">
        <v>21</v>
      </c>
      <c r="H1509" s="5">
        <v>106714</v>
      </c>
      <c r="I1509" s="5">
        <v>34175.158499999998</v>
      </c>
      <c r="J1509" s="3" t="s">
        <v>22</v>
      </c>
      <c r="K1509" s="3" t="s">
        <v>42</v>
      </c>
      <c r="L1509" s="47">
        <f t="shared" si="50"/>
        <v>90005.884635743991</v>
      </c>
      <c r="M1509" s="63">
        <f t="shared" si="49"/>
        <v>6.6600548884800007E-2</v>
      </c>
      <c r="N1509" s="7">
        <v>40179</v>
      </c>
      <c r="O1509" s="6" t="b">
        <v>1</v>
      </c>
      <c r="P1509" s="6" t="b">
        <v>0</v>
      </c>
      <c r="Q1509" s="6" t="s">
        <v>24</v>
      </c>
    </row>
    <row r="1510" spans="1:17" x14ac:dyDescent="0.25">
      <c r="A1510" s="3">
        <v>2014</v>
      </c>
      <c r="B1510" s="3">
        <v>9</v>
      </c>
      <c r="C1510" s="4" t="s">
        <v>54</v>
      </c>
      <c r="D1510" s="4" t="s">
        <v>69</v>
      </c>
      <c r="E1510" s="4" t="s">
        <v>70</v>
      </c>
      <c r="F1510" s="4" t="s">
        <v>71</v>
      </c>
      <c r="G1510" s="11" t="s">
        <v>21</v>
      </c>
      <c r="H1510" s="5">
        <v>100257</v>
      </c>
      <c r="I1510" s="5">
        <v>35285.199999999997</v>
      </c>
      <c r="J1510" s="3" t="s">
        <v>22</v>
      </c>
      <c r="K1510" s="3" t="s">
        <v>23</v>
      </c>
      <c r="L1510" s="47">
        <f t="shared" si="50"/>
        <v>92929.360972799986</v>
      </c>
      <c r="M1510" s="63">
        <f t="shared" si="49"/>
        <v>6.8763797760000009E-2</v>
      </c>
      <c r="N1510" s="7">
        <v>40760</v>
      </c>
      <c r="O1510" s="6" t="b">
        <v>0</v>
      </c>
      <c r="P1510" s="6" t="b">
        <v>0</v>
      </c>
      <c r="Q1510" s="6" t="s">
        <v>65</v>
      </c>
    </row>
    <row r="1511" spans="1:17" x14ac:dyDescent="0.25">
      <c r="A1511" s="3">
        <v>2014</v>
      </c>
      <c r="B1511" s="3">
        <v>10</v>
      </c>
      <c r="C1511" s="4" t="s">
        <v>55</v>
      </c>
      <c r="D1511" s="4" t="s">
        <v>18</v>
      </c>
      <c r="E1511" s="4" t="s">
        <v>76</v>
      </c>
      <c r="F1511" s="4"/>
      <c r="G1511" s="11" t="s">
        <v>21</v>
      </c>
      <c r="H1511" s="5">
        <v>191123</v>
      </c>
      <c r="I1511" s="5">
        <v>68269.135599999994</v>
      </c>
      <c r="J1511" s="3" t="s">
        <v>22</v>
      </c>
      <c r="K1511" s="3" t="s">
        <v>42</v>
      </c>
      <c r="L1511" s="47">
        <f t="shared" si="50"/>
        <v>179797.96474083836</v>
      </c>
      <c r="M1511" s="63">
        <f t="shared" si="49"/>
        <v>0.13304289145728002</v>
      </c>
      <c r="N1511" s="7">
        <v>41348</v>
      </c>
      <c r="O1511" s="6" t="b">
        <v>0</v>
      </c>
      <c r="P1511" s="6" t="b">
        <v>0</v>
      </c>
      <c r="Q1511" s="6" t="s">
        <v>65</v>
      </c>
    </row>
    <row r="1512" spans="1:17" x14ac:dyDescent="0.25">
      <c r="A1512" s="3">
        <v>2014</v>
      </c>
      <c r="B1512" s="3">
        <v>10</v>
      </c>
      <c r="C1512" s="4" t="s">
        <v>55</v>
      </c>
      <c r="D1512" s="4" t="s">
        <v>18</v>
      </c>
      <c r="E1512" s="4" t="s">
        <v>19</v>
      </c>
      <c r="F1512" s="4" t="s">
        <v>20</v>
      </c>
      <c r="G1512" s="11" t="s">
        <v>21</v>
      </c>
      <c r="H1512" s="5">
        <v>92876.672200000001</v>
      </c>
      <c r="I1512" s="5">
        <v>34578.199999999997</v>
      </c>
      <c r="J1512" s="3" t="s">
        <v>22</v>
      </c>
      <c r="K1512" s="3" t="s">
        <v>23</v>
      </c>
      <c r="L1512" s="47">
        <f t="shared" si="50"/>
        <v>91067.360524799995</v>
      </c>
      <c r="M1512" s="63">
        <f t="shared" si="49"/>
        <v>6.7385996160000003E-2</v>
      </c>
      <c r="N1512" s="7">
        <v>35527</v>
      </c>
      <c r="O1512" s="6" t="b">
        <v>1</v>
      </c>
      <c r="P1512" s="6" t="b">
        <v>0</v>
      </c>
      <c r="Q1512" s="6" t="s">
        <v>24</v>
      </c>
    </row>
    <row r="1513" spans="1:17" x14ac:dyDescent="0.25">
      <c r="A1513" s="3">
        <v>2014</v>
      </c>
      <c r="B1513" s="3">
        <v>10</v>
      </c>
      <c r="C1513" s="4" t="s">
        <v>55</v>
      </c>
      <c r="D1513" s="4" t="s">
        <v>18</v>
      </c>
      <c r="E1513" s="4" t="s">
        <v>19</v>
      </c>
      <c r="F1513" s="4" t="s">
        <v>25</v>
      </c>
      <c r="G1513" s="11" t="s">
        <v>21</v>
      </c>
      <c r="H1513" s="5">
        <v>26751.315999999999</v>
      </c>
      <c r="I1513" s="5">
        <v>10105.299999999999</v>
      </c>
      <c r="J1513" s="3" t="s">
        <v>22</v>
      </c>
      <c r="K1513" s="3" t="s">
        <v>23</v>
      </c>
      <c r="L1513" s="47">
        <f t="shared" si="50"/>
        <v>26613.964819199999</v>
      </c>
      <c r="M1513" s="63">
        <f t="shared" si="49"/>
        <v>1.9693208640000001E-2</v>
      </c>
      <c r="N1513" s="7">
        <v>35527</v>
      </c>
      <c r="O1513" s="6" t="b">
        <v>1</v>
      </c>
      <c r="P1513" s="6" t="b">
        <v>0</v>
      </c>
      <c r="Q1513" s="6" t="s">
        <v>24</v>
      </c>
    </row>
    <row r="1514" spans="1:17" x14ac:dyDescent="0.25">
      <c r="A1514" s="3">
        <v>2014</v>
      </c>
      <c r="B1514" s="3">
        <v>10</v>
      </c>
      <c r="C1514" s="4" t="s">
        <v>55</v>
      </c>
      <c r="D1514" s="4" t="s">
        <v>18</v>
      </c>
      <c r="E1514" s="4" t="s">
        <v>19</v>
      </c>
      <c r="F1514" s="4" t="s">
        <v>25</v>
      </c>
      <c r="G1514" s="11" t="s">
        <v>21</v>
      </c>
      <c r="H1514" s="5">
        <v>26751.315999999999</v>
      </c>
      <c r="I1514" s="5">
        <v>10105.299999999999</v>
      </c>
      <c r="J1514" s="3" t="s">
        <v>22</v>
      </c>
      <c r="K1514" s="3" t="s">
        <v>23</v>
      </c>
      <c r="L1514" s="47">
        <f t="shared" si="50"/>
        <v>26613.964819199999</v>
      </c>
      <c r="M1514" s="63">
        <f t="shared" si="49"/>
        <v>1.9693208640000001E-2</v>
      </c>
      <c r="N1514" s="7">
        <v>35527</v>
      </c>
      <c r="O1514" s="6" t="b">
        <v>1</v>
      </c>
      <c r="P1514" s="6" t="b">
        <v>0</v>
      </c>
      <c r="Q1514" s="6" t="s">
        <v>24</v>
      </c>
    </row>
    <row r="1515" spans="1:17" x14ac:dyDescent="0.25">
      <c r="A1515" s="3">
        <v>2014</v>
      </c>
      <c r="B1515" s="3">
        <v>10</v>
      </c>
      <c r="C1515" s="4" t="s">
        <v>55</v>
      </c>
      <c r="D1515" s="4" t="s">
        <v>18</v>
      </c>
      <c r="E1515" s="4" t="s">
        <v>19</v>
      </c>
      <c r="F1515" s="4" t="s">
        <v>20</v>
      </c>
      <c r="G1515" s="11" t="s">
        <v>21</v>
      </c>
      <c r="H1515" s="5">
        <v>92876.672200000001</v>
      </c>
      <c r="I1515" s="5">
        <v>34578.199999999997</v>
      </c>
      <c r="J1515" s="3" t="s">
        <v>22</v>
      </c>
      <c r="K1515" s="3" t="s">
        <v>23</v>
      </c>
      <c r="L1515" s="47">
        <f t="shared" si="50"/>
        <v>91067.360524799995</v>
      </c>
      <c r="M1515" s="63">
        <f t="shared" si="49"/>
        <v>6.7385996160000003E-2</v>
      </c>
      <c r="N1515" s="7">
        <v>35527</v>
      </c>
      <c r="O1515" s="6" t="b">
        <v>1</v>
      </c>
      <c r="P1515" s="6" t="b">
        <v>0</v>
      </c>
      <c r="Q1515" s="6" t="s">
        <v>24</v>
      </c>
    </row>
    <row r="1516" spans="1:17" x14ac:dyDescent="0.25">
      <c r="A1516" s="3">
        <v>2014</v>
      </c>
      <c r="B1516" s="3">
        <v>10</v>
      </c>
      <c r="C1516" s="4" t="s">
        <v>55</v>
      </c>
      <c r="D1516" s="4" t="s">
        <v>18</v>
      </c>
      <c r="E1516" s="4" t="s">
        <v>41</v>
      </c>
      <c r="F1516" s="4"/>
      <c r="G1516" s="11" t="s">
        <v>21</v>
      </c>
      <c r="H1516" s="5">
        <v>47858</v>
      </c>
      <c r="I1516" s="5">
        <v>18768.711149999999</v>
      </c>
      <c r="J1516" s="3" t="s">
        <v>22</v>
      </c>
      <c r="K1516" s="3" t="s">
        <v>42</v>
      </c>
      <c r="L1516" s="47">
        <f t="shared" si="50"/>
        <v>49430.478882153591</v>
      </c>
      <c r="M1516" s="63">
        <f t="shared" si="49"/>
        <v>3.6576464289120002E-2</v>
      </c>
      <c r="N1516" s="7">
        <v>23377</v>
      </c>
      <c r="O1516" s="6" t="b">
        <v>1</v>
      </c>
      <c r="P1516" s="6" t="b">
        <v>0</v>
      </c>
      <c r="Q1516" s="6" t="s">
        <v>24</v>
      </c>
    </row>
    <row r="1517" spans="1:17" x14ac:dyDescent="0.25">
      <c r="A1517" s="3">
        <v>2014</v>
      </c>
      <c r="B1517" s="3">
        <v>10</v>
      </c>
      <c r="C1517" s="4" t="s">
        <v>55</v>
      </c>
      <c r="D1517" s="4" t="s">
        <v>18</v>
      </c>
      <c r="E1517" s="4" t="s">
        <v>43</v>
      </c>
      <c r="F1517" s="4"/>
      <c r="G1517" s="11" t="s">
        <v>21</v>
      </c>
      <c r="H1517" s="5">
        <v>121580</v>
      </c>
      <c r="I1517" s="5">
        <v>45757.362479999996</v>
      </c>
      <c r="J1517" s="3" t="s">
        <v>22</v>
      </c>
      <c r="K1517" s="3" t="s">
        <v>42</v>
      </c>
      <c r="L1517" s="47">
        <f t="shared" si="50"/>
        <v>120509.5182985267</v>
      </c>
      <c r="M1517" s="63">
        <f t="shared" si="49"/>
        <v>8.9171948001024001E-2</v>
      </c>
      <c r="N1517" s="7">
        <v>28126</v>
      </c>
      <c r="O1517" s="6" t="b">
        <v>1</v>
      </c>
      <c r="P1517" s="6" t="b">
        <v>0</v>
      </c>
      <c r="Q1517" s="6" t="s">
        <v>24</v>
      </c>
    </row>
    <row r="1518" spans="1:17" x14ac:dyDescent="0.25">
      <c r="A1518" s="3">
        <v>2014</v>
      </c>
      <c r="B1518" s="3">
        <v>10</v>
      </c>
      <c r="C1518" s="4" t="s">
        <v>55</v>
      </c>
      <c r="D1518" s="4" t="s">
        <v>62</v>
      </c>
      <c r="E1518" s="4" t="s">
        <v>63</v>
      </c>
      <c r="F1518" s="4" t="s">
        <v>64</v>
      </c>
      <c r="G1518" s="11" t="s">
        <v>21</v>
      </c>
      <c r="H1518" s="5">
        <v>76072</v>
      </c>
      <c r="I1518" s="5">
        <v>27707.7</v>
      </c>
      <c r="J1518" s="3" t="s">
        <v>22</v>
      </c>
      <c r="K1518" s="3" t="s">
        <v>23</v>
      </c>
      <c r="L1518" s="47">
        <f t="shared" si="50"/>
        <v>72972.772012799993</v>
      </c>
      <c r="M1518" s="63">
        <f t="shared" si="49"/>
        <v>5.3996765760000009E-2</v>
      </c>
      <c r="N1518" s="7">
        <v>40739</v>
      </c>
      <c r="O1518" s="6" t="b">
        <v>0</v>
      </c>
      <c r="P1518" s="6" t="b">
        <v>0</v>
      </c>
      <c r="Q1518" s="6" t="s">
        <v>65</v>
      </c>
    </row>
    <row r="1519" spans="1:17" x14ac:dyDescent="0.25">
      <c r="A1519" s="3">
        <v>2014</v>
      </c>
      <c r="B1519" s="3">
        <v>10</v>
      </c>
      <c r="C1519" s="4" t="s">
        <v>55</v>
      </c>
      <c r="D1519" s="4" t="s">
        <v>66</v>
      </c>
      <c r="E1519" s="4" t="s">
        <v>67</v>
      </c>
      <c r="F1519" s="4" t="s">
        <v>68</v>
      </c>
      <c r="G1519" s="11" t="s">
        <v>21</v>
      </c>
      <c r="H1519" s="5">
        <v>177002.709</v>
      </c>
      <c r="I1519" s="5">
        <v>66919.399999999994</v>
      </c>
      <c r="J1519" s="3" t="s">
        <v>22</v>
      </c>
      <c r="K1519" s="3" t="s">
        <v>23</v>
      </c>
      <c r="L1519" s="47">
        <f t="shared" si="50"/>
        <v>176243.21468159996</v>
      </c>
      <c r="M1519" s="63">
        <f t="shared" si="49"/>
        <v>0.13041252671999998</v>
      </c>
      <c r="N1519" s="7">
        <v>40644</v>
      </c>
      <c r="O1519" s="6" t="b">
        <v>0</v>
      </c>
      <c r="P1519" s="6" t="b">
        <v>1</v>
      </c>
      <c r="Q1519" s="6" t="s">
        <v>15</v>
      </c>
    </row>
    <row r="1520" spans="1:17" x14ac:dyDescent="0.25">
      <c r="A1520" s="3">
        <v>2014</v>
      </c>
      <c r="B1520" s="3">
        <v>10</v>
      </c>
      <c r="C1520" s="4" t="s">
        <v>55</v>
      </c>
      <c r="D1520" s="4" t="s">
        <v>66</v>
      </c>
      <c r="E1520" s="4" t="s">
        <v>67</v>
      </c>
      <c r="F1520" s="4" t="s">
        <v>72</v>
      </c>
      <c r="G1520" s="11" t="s">
        <v>21</v>
      </c>
      <c r="H1520" s="5">
        <v>192177.57010000001</v>
      </c>
      <c r="I1520" s="5">
        <v>72169.899999999994</v>
      </c>
      <c r="J1520" s="3" t="s">
        <v>22</v>
      </c>
      <c r="K1520" s="3" t="s">
        <v>23</v>
      </c>
      <c r="L1520" s="47">
        <f t="shared" si="50"/>
        <v>190071.26751359997</v>
      </c>
      <c r="M1520" s="63">
        <f t="shared" si="49"/>
        <v>0.14064470112000002</v>
      </c>
      <c r="N1520" s="7">
        <v>40644</v>
      </c>
      <c r="O1520" s="6" t="b">
        <v>0</v>
      </c>
      <c r="P1520" s="6" t="b">
        <v>1</v>
      </c>
      <c r="Q1520" s="6" t="s">
        <v>15</v>
      </c>
    </row>
    <row r="1521" spans="1:17" x14ac:dyDescent="0.25">
      <c r="A1521" s="3">
        <v>2014</v>
      </c>
      <c r="B1521" s="3">
        <v>10</v>
      </c>
      <c r="C1521" s="4" t="s">
        <v>55</v>
      </c>
      <c r="D1521" s="4" t="s">
        <v>26</v>
      </c>
      <c r="E1521" s="4" t="s">
        <v>27</v>
      </c>
      <c r="F1521" s="4" t="s">
        <v>28</v>
      </c>
      <c r="G1521" s="11" t="s">
        <v>21</v>
      </c>
      <c r="H1521" s="5">
        <v>89864.972999999998</v>
      </c>
      <c r="I1521" s="5">
        <v>37771.300000000003</v>
      </c>
      <c r="J1521" s="3" t="s">
        <v>22</v>
      </c>
      <c r="K1521" s="3" t="s">
        <v>23</v>
      </c>
      <c r="L1521" s="47">
        <f t="shared" si="50"/>
        <v>99476.913043200009</v>
      </c>
      <c r="M1521" s="63">
        <f t="shared" si="49"/>
        <v>7.3608709440000017E-2</v>
      </c>
      <c r="N1521" s="7">
        <v>34700</v>
      </c>
      <c r="O1521" s="6" t="b">
        <v>1</v>
      </c>
      <c r="P1521" s="6" t="b">
        <v>0</v>
      </c>
      <c r="Q1521" s="6" t="s">
        <v>24</v>
      </c>
    </row>
    <row r="1522" spans="1:17" x14ac:dyDescent="0.25">
      <c r="A1522" s="3">
        <v>2014</v>
      </c>
      <c r="B1522" s="3">
        <v>10</v>
      </c>
      <c r="C1522" s="4" t="s">
        <v>55</v>
      </c>
      <c r="D1522" s="4" t="s">
        <v>73</v>
      </c>
      <c r="E1522" s="4" t="s">
        <v>74</v>
      </c>
      <c r="F1522" s="4"/>
      <c r="G1522" s="11" t="s">
        <v>21</v>
      </c>
      <c r="H1522" s="5">
        <v>154281</v>
      </c>
      <c r="I1522" s="5">
        <v>50195.878761599997</v>
      </c>
      <c r="J1522" s="3" t="s">
        <v>22</v>
      </c>
      <c r="K1522" s="3" t="s">
        <v>42</v>
      </c>
      <c r="L1522" s="47">
        <f t="shared" si="50"/>
        <v>132199.07884279048</v>
      </c>
      <c r="M1522" s="63">
        <f t="shared" si="49"/>
        <v>9.7821728530606084E-2</v>
      </c>
      <c r="N1522" s="7">
        <v>41136</v>
      </c>
      <c r="O1522" s="6" t="b">
        <v>0</v>
      </c>
      <c r="P1522" s="6" t="b">
        <v>0</v>
      </c>
      <c r="Q1522" s="6" t="s">
        <v>65</v>
      </c>
    </row>
    <row r="1523" spans="1:17" x14ac:dyDescent="0.25">
      <c r="A1523" s="3">
        <v>2014</v>
      </c>
      <c r="B1523" s="3">
        <v>10</v>
      </c>
      <c r="C1523" s="4" t="s">
        <v>55</v>
      </c>
      <c r="D1523" s="4" t="s">
        <v>29</v>
      </c>
      <c r="E1523" s="4" t="s">
        <v>30</v>
      </c>
      <c r="F1523" s="4" t="s">
        <v>33</v>
      </c>
      <c r="G1523" s="11" t="s">
        <v>21</v>
      </c>
      <c r="H1523" s="5">
        <v>110989</v>
      </c>
      <c r="I1523" s="5">
        <v>45061.1</v>
      </c>
      <c r="J1523" s="3" t="s">
        <v>22</v>
      </c>
      <c r="K1523" s="3" t="s">
        <v>23</v>
      </c>
      <c r="L1523" s="47">
        <f t="shared" si="50"/>
        <v>118675.79687039998</v>
      </c>
      <c r="M1523" s="63">
        <f t="shared" si="49"/>
        <v>8.7815071680000009E-2</v>
      </c>
      <c r="N1523" s="7">
        <v>35885</v>
      </c>
      <c r="O1523" s="6" t="b">
        <v>1</v>
      </c>
      <c r="P1523" s="6" t="b">
        <v>0</v>
      </c>
      <c r="Q1523" s="6" t="s">
        <v>24</v>
      </c>
    </row>
    <row r="1524" spans="1:17" x14ac:dyDescent="0.25">
      <c r="A1524" s="3">
        <v>2014</v>
      </c>
      <c r="B1524" s="3">
        <v>10</v>
      </c>
      <c r="C1524" s="4" t="s">
        <v>55</v>
      </c>
      <c r="D1524" s="4" t="s">
        <v>29</v>
      </c>
      <c r="E1524" s="4" t="s">
        <v>30</v>
      </c>
      <c r="F1524" s="4" t="s">
        <v>31</v>
      </c>
      <c r="G1524" s="11" t="s">
        <v>21</v>
      </c>
      <c r="H1524" s="5">
        <v>108454</v>
      </c>
      <c r="I1524" s="5">
        <v>42241.2</v>
      </c>
      <c r="J1524" s="3" t="s">
        <v>22</v>
      </c>
      <c r="K1524" s="3" t="s">
        <v>23</v>
      </c>
      <c r="L1524" s="47">
        <f t="shared" si="50"/>
        <v>111249.12775679998</v>
      </c>
      <c r="M1524" s="63">
        <f t="shared" si="49"/>
        <v>8.2319650559999999E-2</v>
      </c>
      <c r="N1524" s="7">
        <v>35885</v>
      </c>
      <c r="O1524" s="6" t="b">
        <v>1</v>
      </c>
      <c r="P1524" s="6" t="b">
        <v>0</v>
      </c>
      <c r="Q1524" s="6" t="s">
        <v>24</v>
      </c>
    </row>
    <row r="1525" spans="1:17" x14ac:dyDescent="0.25">
      <c r="A1525" s="3">
        <v>2014</v>
      </c>
      <c r="B1525" s="3">
        <v>10</v>
      </c>
      <c r="C1525" s="4" t="s">
        <v>55</v>
      </c>
      <c r="D1525" s="4" t="s">
        <v>29</v>
      </c>
      <c r="E1525" s="4" t="s">
        <v>34</v>
      </c>
      <c r="F1525" s="4" t="s">
        <v>35</v>
      </c>
      <c r="G1525" s="11" t="s">
        <v>21</v>
      </c>
      <c r="H1525" s="5">
        <v>58174.85</v>
      </c>
      <c r="I1525" s="5">
        <v>26510.2</v>
      </c>
      <c r="J1525" s="3" t="s">
        <v>22</v>
      </c>
      <c r="K1525" s="3" t="s">
        <v>23</v>
      </c>
      <c r="L1525" s="47">
        <f t="shared" si="50"/>
        <v>69818.959372800004</v>
      </c>
      <c r="M1525" s="63">
        <f t="shared" si="49"/>
        <v>5.1663077760000009E-2</v>
      </c>
      <c r="N1525" s="7">
        <v>33970</v>
      </c>
      <c r="O1525" s="6" t="b">
        <v>1</v>
      </c>
      <c r="P1525" s="6" t="b">
        <v>0</v>
      </c>
      <c r="Q1525" s="6" t="s">
        <v>24</v>
      </c>
    </row>
    <row r="1526" spans="1:17" x14ac:dyDescent="0.25">
      <c r="A1526" s="3">
        <v>2014</v>
      </c>
      <c r="B1526" s="3">
        <v>10</v>
      </c>
      <c r="C1526" s="4" t="s">
        <v>55</v>
      </c>
      <c r="D1526" s="4" t="s">
        <v>29</v>
      </c>
      <c r="E1526" s="4" t="s">
        <v>34</v>
      </c>
      <c r="F1526" s="4" t="s">
        <v>37</v>
      </c>
      <c r="G1526" s="11" t="s">
        <v>21</v>
      </c>
      <c r="H1526" s="5">
        <v>82371.149999999994</v>
      </c>
      <c r="I1526" s="5">
        <v>33605.599999999999</v>
      </c>
      <c r="J1526" s="3" t="s">
        <v>22</v>
      </c>
      <c r="K1526" s="3" t="s">
        <v>23</v>
      </c>
      <c r="L1526" s="47">
        <f t="shared" si="50"/>
        <v>88505.858918399987</v>
      </c>
      <c r="M1526" s="63">
        <f t="shared" si="49"/>
        <v>6.5490593279999995E-2</v>
      </c>
      <c r="N1526" s="7">
        <v>33970</v>
      </c>
      <c r="O1526" s="6" t="b">
        <v>1</v>
      </c>
      <c r="P1526" s="6" t="b">
        <v>0</v>
      </c>
      <c r="Q1526" s="6" t="s">
        <v>24</v>
      </c>
    </row>
    <row r="1527" spans="1:17" x14ac:dyDescent="0.25">
      <c r="A1527" s="3">
        <v>2014</v>
      </c>
      <c r="B1527" s="3">
        <v>10</v>
      </c>
      <c r="C1527" s="4" t="s">
        <v>55</v>
      </c>
      <c r="D1527" s="4" t="s">
        <v>29</v>
      </c>
      <c r="E1527" s="4" t="s">
        <v>34</v>
      </c>
      <c r="F1527" s="4" t="s">
        <v>39</v>
      </c>
      <c r="G1527" s="11" t="s">
        <v>21</v>
      </c>
      <c r="H1527" s="5">
        <v>84669.52</v>
      </c>
      <c r="I1527" s="5">
        <v>35862.800000000003</v>
      </c>
      <c r="J1527" s="3" t="s">
        <v>22</v>
      </c>
      <c r="K1527" s="3" t="s">
        <v>23</v>
      </c>
      <c r="L1527" s="47">
        <f t="shared" si="50"/>
        <v>94450.565299199996</v>
      </c>
      <c r="M1527" s="63">
        <f t="shared" si="49"/>
        <v>6.9889424640000017E-2</v>
      </c>
      <c r="N1527" s="7">
        <v>33970</v>
      </c>
      <c r="O1527" s="6" t="b">
        <v>1</v>
      </c>
      <c r="P1527" s="6" t="b">
        <v>0</v>
      </c>
      <c r="Q1527" s="6" t="s">
        <v>24</v>
      </c>
    </row>
    <row r="1528" spans="1:17" x14ac:dyDescent="0.25">
      <c r="A1528" s="3">
        <v>2014</v>
      </c>
      <c r="B1528" s="3">
        <v>10</v>
      </c>
      <c r="C1528" s="4" t="s">
        <v>55</v>
      </c>
      <c r="D1528" s="4" t="s">
        <v>29</v>
      </c>
      <c r="E1528" s="4" t="s">
        <v>34</v>
      </c>
      <c r="F1528" s="4" t="s">
        <v>36</v>
      </c>
      <c r="G1528" s="11" t="s">
        <v>21</v>
      </c>
      <c r="H1528" s="5">
        <v>49555.8</v>
      </c>
      <c r="I1528" s="5">
        <v>23662.1</v>
      </c>
      <c r="J1528" s="3" t="s">
        <v>22</v>
      </c>
      <c r="K1528" s="3" t="s">
        <v>23</v>
      </c>
      <c r="L1528" s="47">
        <f t="shared" si="50"/>
        <v>62318.020934399989</v>
      </c>
      <c r="M1528" s="63">
        <f t="shared" si="49"/>
        <v>4.6112700479999998E-2</v>
      </c>
      <c r="N1528" s="7">
        <v>33970</v>
      </c>
      <c r="O1528" s="6" t="b">
        <v>1</v>
      </c>
      <c r="P1528" s="6" t="b">
        <v>0</v>
      </c>
      <c r="Q1528" s="6" t="s">
        <v>24</v>
      </c>
    </row>
    <row r="1529" spans="1:17" x14ac:dyDescent="0.25">
      <c r="A1529" s="3">
        <v>2014</v>
      </c>
      <c r="B1529" s="3">
        <v>10</v>
      </c>
      <c r="C1529" s="4" t="s">
        <v>55</v>
      </c>
      <c r="D1529" s="4" t="s">
        <v>59</v>
      </c>
      <c r="E1529" s="4" t="s">
        <v>60</v>
      </c>
      <c r="F1529" s="4"/>
      <c r="G1529" s="11" t="s">
        <v>21</v>
      </c>
      <c r="H1529" s="5">
        <v>118495</v>
      </c>
      <c r="I1529" s="5">
        <v>41218.722739999997</v>
      </c>
      <c r="J1529" s="3" t="s">
        <v>22</v>
      </c>
      <c r="K1529" s="3" t="s">
        <v>42</v>
      </c>
      <c r="L1529" s="47">
        <f t="shared" si="50"/>
        <v>108556.26620631936</v>
      </c>
      <c r="M1529" s="63">
        <f t="shared" si="49"/>
        <v>8.0327046875712016E-2</v>
      </c>
      <c r="N1529" s="7">
        <v>40220</v>
      </c>
      <c r="O1529" s="6" t="b">
        <v>1</v>
      </c>
      <c r="P1529" s="6" t="b">
        <v>0</v>
      </c>
      <c r="Q1529" s="6" t="s">
        <v>24</v>
      </c>
    </row>
    <row r="1530" spans="1:17" x14ac:dyDescent="0.25">
      <c r="A1530" s="3">
        <v>2014</v>
      </c>
      <c r="B1530" s="3">
        <v>10</v>
      </c>
      <c r="C1530" s="4" t="s">
        <v>55</v>
      </c>
      <c r="D1530" s="4" t="s">
        <v>46</v>
      </c>
      <c r="E1530" s="4" t="s">
        <v>47</v>
      </c>
      <c r="F1530" s="4"/>
      <c r="G1530" s="11" t="s">
        <v>21</v>
      </c>
      <c r="H1530" s="5">
        <v>107844</v>
      </c>
      <c r="I1530" s="5">
        <v>36494.409599999992</v>
      </c>
      <c r="J1530" s="3" t="s">
        <v>22</v>
      </c>
      <c r="K1530" s="3" t="s">
        <v>42</v>
      </c>
      <c r="L1530" s="47">
        <f t="shared" si="50"/>
        <v>96114.012764774365</v>
      </c>
      <c r="M1530" s="63">
        <f t="shared" si="49"/>
        <v>7.1120305428479982E-2</v>
      </c>
      <c r="N1530" s="7">
        <v>34700</v>
      </c>
      <c r="O1530" s="6" t="b">
        <v>1</v>
      </c>
      <c r="P1530" s="6" t="b">
        <v>0</v>
      </c>
      <c r="Q1530" s="6" t="s">
        <v>24</v>
      </c>
    </row>
    <row r="1531" spans="1:17" x14ac:dyDescent="0.25">
      <c r="A1531" s="3">
        <v>2014</v>
      </c>
      <c r="B1531" s="3">
        <v>10</v>
      </c>
      <c r="C1531" s="4" t="s">
        <v>55</v>
      </c>
      <c r="D1531" s="4" t="s">
        <v>46</v>
      </c>
      <c r="E1531" s="4" t="s">
        <v>48</v>
      </c>
      <c r="F1531" s="4"/>
      <c r="G1531" s="11" t="s">
        <v>21</v>
      </c>
      <c r="H1531" s="5">
        <v>89806</v>
      </c>
      <c r="I1531" s="5">
        <v>30390.350399999999</v>
      </c>
      <c r="J1531" s="3" t="s">
        <v>22</v>
      </c>
      <c r="K1531" s="3" t="s">
        <v>42</v>
      </c>
      <c r="L1531" s="47">
        <f t="shared" si="50"/>
        <v>80037.971795865597</v>
      </c>
      <c r="M1531" s="63">
        <f t="shared" si="49"/>
        <v>5.9224714859520002E-2</v>
      </c>
      <c r="N1531" s="7">
        <v>35065</v>
      </c>
      <c r="O1531" s="6" t="b">
        <v>1</v>
      </c>
      <c r="P1531" s="6" t="b">
        <v>0</v>
      </c>
      <c r="Q1531" s="6" t="s">
        <v>24</v>
      </c>
    </row>
    <row r="1532" spans="1:17" x14ac:dyDescent="0.25">
      <c r="A1532" s="3">
        <v>2014</v>
      </c>
      <c r="B1532" s="3">
        <v>10</v>
      </c>
      <c r="C1532" s="4" t="s">
        <v>55</v>
      </c>
      <c r="D1532" s="4" t="s">
        <v>46</v>
      </c>
      <c r="E1532" s="4" t="s">
        <v>58</v>
      </c>
      <c r="F1532" s="4"/>
      <c r="G1532" s="11" t="s">
        <v>21</v>
      </c>
      <c r="H1532" s="5">
        <v>41522</v>
      </c>
      <c r="I1532" s="5">
        <v>13108.4954</v>
      </c>
      <c r="J1532" s="3" t="s">
        <v>22</v>
      </c>
      <c r="K1532" s="3" t="s">
        <v>42</v>
      </c>
      <c r="L1532" s="47">
        <f t="shared" si="50"/>
        <v>34523.372429145602</v>
      </c>
      <c r="M1532" s="63">
        <f t="shared" si="49"/>
        <v>2.5545835835520003E-2</v>
      </c>
      <c r="N1532" s="7">
        <v>39814</v>
      </c>
      <c r="O1532" s="6" t="b">
        <v>1</v>
      </c>
      <c r="P1532" s="6" t="b">
        <v>0</v>
      </c>
      <c r="Q1532" s="6" t="s">
        <v>24</v>
      </c>
    </row>
    <row r="1533" spans="1:17" x14ac:dyDescent="0.25">
      <c r="A1533" s="3">
        <v>2014</v>
      </c>
      <c r="B1533" s="3">
        <v>10</v>
      </c>
      <c r="C1533" s="4" t="s">
        <v>55</v>
      </c>
      <c r="D1533" s="4" t="s">
        <v>46</v>
      </c>
      <c r="E1533" s="4" t="s">
        <v>61</v>
      </c>
      <c r="F1533" s="4"/>
      <c r="G1533" s="11" t="s">
        <v>21</v>
      </c>
      <c r="H1533" s="5">
        <v>111656.60000000002</v>
      </c>
      <c r="I1533" s="5">
        <v>35758.026150000005</v>
      </c>
      <c r="J1533" s="3" t="s">
        <v>22</v>
      </c>
      <c r="K1533" s="3" t="s">
        <v>42</v>
      </c>
      <c r="L1533" s="47">
        <f t="shared" si="50"/>
        <v>94174.626182313601</v>
      </c>
      <c r="M1533" s="63">
        <f t="shared" si="49"/>
        <v>6.9685241361120018E-2</v>
      </c>
      <c r="N1533" s="7">
        <v>40179</v>
      </c>
      <c r="O1533" s="6" t="b">
        <v>1</v>
      </c>
      <c r="P1533" s="6" t="b">
        <v>0</v>
      </c>
      <c r="Q1533" s="6" t="s">
        <v>24</v>
      </c>
    </row>
    <row r="1534" spans="1:17" x14ac:dyDescent="0.25">
      <c r="A1534" s="3">
        <v>2014</v>
      </c>
      <c r="B1534" s="3">
        <v>10</v>
      </c>
      <c r="C1534" s="4" t="s">
        <v>55</v>
      </c>
      <c r="D1534" s="4" t="s">
        <v>69</v>
      </c>
      <c r="E1534" s="4" t="s">
        <v>70</v>
      </c>
      <c r="F1534" s="4" t="s">
        <v>71</v>
      </c>
      <c r="G1534" s="11" t="s">
        <v>21</v>
      </c>
      <c r="H1534" s="5">
        <v>114702</v>
      </c>
      <c r="I1534" s="5">
        <v>40174.400000000001</v>
      </c>
      <c r="J1534" s="3" t="s">
        <v>22</v>
      </c>
      <c r="K1534" s="3" t="s">
        <v>23</v>
      </c>
      <c r="L1534" s="47">
        <f t="shared" si="50"/>
        <v>105805.8710016</v>
      </c>
      <c r="M1534" s="63">
        <f t="shared" si="49"/>
        <v>7.8291870720000017E-2</v>
      </c>
      <c r="N1534" s="7">
        <v>40760</v>
      </c>
      <c r="O1534" s="6" t="b">
        <v>0</v>
      </c>
      <c r="P1534" s="6" t="b">
        <v>0</v>
      </c>
      <c r="Q1534" s="6" t="s">
        <v>65</v>
      </c>
    </row>
    <row r="1535" spans="1:17" x14ac:dyDescent="0.25">
      <c r="A1535" s="3">
        <v>2014</v>
      </c>
      <c r="B1535" s="3">
        <v>11</v>
      </c>
      <c r="C1535" s="4" t="s">
        <v>56</v>
      </c>
      <c r="D1535" s="4" t="s">
        <v>18</v>
      </c>
      <c r="E1535" s="4" t="s">
        <v>76</v>
      </c>
      <c r="F1535" s="4"/>
      <c r="G1535" s="11" t="s">
        <v>21</v>
      </c>
      <c r="H1535" s="5">
        <v>192748</v>
      </c>
      <c r="I1535" s="5">
        <v>68849.585600000006</v>
      </c>
      <c r="J1535" s="3" t="s">
        <v>22</v>
      </c>
      <c r="K1535" s="3" t="s">
        <v>42</v>
      </c>
      <c r="L1535" s="47">
        <f t="shared" si="50"/>
        <v>181326.67500963842</v>
      </c>
      <c r="M1535" s="63">
        <f t="shared" si="49"/>
        <v>0.13417407241728002</v>
      </c>
      <c r="N1535" s="7">
        <v>41348</v>
      </c>
      <c r="O1535" s="6" t="b">
        <v>0</v>
      </c>
      <c r="P1535" s="6" t="b">
        <v>0</v>
      </c>
      <c r="Q1535" s="6" t="s">
        <v>65</v>
      </c>
    </row>
    <row r="1536" spans="1:17" x14ac:dyDescent="0.25">
      <c r="A1536" s="3">
        <v>2014</v>
      </c>
      <c r="B1536" s="3">
        <v>11</v>
      </c>
      <c r="C1536" s="4" t="s">
        <v>56</v>
      </c>
      <c r="D1536" s="4" t="s">
        <v>18</v>
      </c>
      <c r="E1536" s="4" t="s">
        <v>19</v>
      </c>
      <c r="F1536" s="4" t="s">
        <v>20</v>
      </c>
      <c r="G1536" s="11" t="s">
        <v>21</v>
      </c>
      <c r="H1536" s="5">
        <v>94067.898499999996</v>
      </c>
      <c r="I1536" s="5">
        <v>34999.800000000003</v>
      </c>
      <c r="J1536" s="3" t="s">
        <v>22</v>
      </c>
      <c r="K1536" s="3" t="s">
        <v>23</v>
      </c>
      <c r="L1536" s="47">
        <f t="shared" si="50"/>
        <v>92177.713267200001</v>
      </c>
      <c r="M1536" s="63">
        <f t="shared" si="49"/>
        <v>6.8207610240000008E-2</v>
      </c>
      <c r="N1536" s="7">
        <v>35527</v>
      </c>
      <c r="O1536" s="6" t="b">
        <v>1</v>
      </c>
      <c r="P1536" s="6" t="b">
        <v>0</v>
      </c>
      <c r="Q1536" s="6" t="s">
        <v>24</v>
      </c>
    </row>
    <row r="1537" spans="1:17" x14ac:dyDescent="0.25">
      <c r="A1537" s="3">
        <v>2014</v>
      </c>
      <c r="B1537" s="3">
        <v>11</v>
      </c>
      <c r="C1537" s="4" t="s">
        <v>56</v>
      </c>
      <c r="D1537" s="4" t="s">
        <v>18</v>
      </c>
      <c r="E1537" s="4" t="s">
        <v>19</v>
      </c>
      <c r="F1537" s="4" t="s">
        <v>20</v>
      </c>
      <c r="G1537" s="11" t="s">
        <v>21</v>
      </c>
      <c r="H1537" s="5">
        <v>94067.898499999996</v>
      </c>
      <c r="I1537" s="5">
        <v>34999.800000000003</v>
      </c>
      <c r="J1537" s="3" t="s">
        <v>22</v>
      </c>
      <c r="K1537" s="3" t="s">
        <v>23</v>
      </c>
      <c r="L1537" s="47">
        <f t="shared" si="50"/>
        <v>92177.713267200001</v>
      </c>
      <c r="M1537" s="63">
        <f t="shared" si="49"/>
        <v>6.8207610240000008E-2</v>
      </c>
      <c r="N1537" s="7">
        <v>35527</v>
      </c>
      <c r="O1537" s="6" t="b">
        <v>1</v>
      </c>
      <c r="P1537" s="6" t="b">
        <v>0</v>
      </c>
      <c r="Q1537" s="6" t="s">
        <v>24</v>
      </c>
    </row>
    <row r="1538" spans="1:17" x14ac:dyDescent="0.25">
      <c r="A1538" s="3">
        <v>2014</v>
      </c>
      <c r="B1538" s="3">
        <v>11</v>
      </c>
      <c r="C1538" s="4" t="s">
        <v>56</v>
      </c>
      <c r="D1538" s="4" t="s">
        <v>18</v>
      </c>
      <c r="E1538" s="4" t="s">
        <v>19</v>
      </c>
      <c r="F1538" s="4" t="s">
        <v>25</v>
      </c>
      <c r="G1538" s="11" t="s">
        <v>21</v>
      </c>
      <c r="H1538" s="5">
        <v>80954.579400000002</v>
      </c>
      <c r="I1538" s="5">
        <v>30410.799999999999</v>
      </c>
      <c r="J1538" s="3" t="s">
        <v>22</v>
      </c>
      <c r="K1538" s="3" t="s">
        <v>23</v>
      </c>
      <c r="L1538" s="47">
        <f t="shared" si="50"/>
        <v>80091.829171199992</v>
      </c>
      <c r="M1538" s="63">
        <f t="shared" ref="M1538:M1601" si="51">I1538*0.02784*0.07/1000</f>
        <v>5.926456704E-2</v>
      </c>
      <c r="N1538" s="7">
        <v>35527</v>
      </c>
      <c r="O1538" s="6" t="b">
        <v>1</v>
      </c>
      <c r="P1538" s="6" t="b">
        <v>0</v>
      </c>
      <c r="Q1538" s="6" t="s">
        <v>24</v>
      </c>
    </row>
    <row r="1539" spans="1:17" x14ac:dyDescent="0.25">
      <c r="A1539" s="3">
        <v>2014</v>
      </c>
      <c r="B1539" s="3">
        <v>11</v>
      </c>
      <c r="C1539" s="4" t="s">
        <v>56</v>
      </c>
      <c r="D1539" s="4" t="s">
        <v>18</v>
      </c>
      <c r="E1539" s="4" t="s">
        <v>19</v>
      </c>
      <c r="F1539" s="4" t="s">
        <v>25</v>
      </c>
      <c r="G1539" s="11" t="s">
        <v>21</v>
      </c>
      <c r="H1539" s="5">
        <v>80954.579400000002</v>
      </c>
      <c r="I1539" s="5">
        <v>30410.799999999999</v>
      </c>
      <c r="J1539" s="3" t="s">
        <v>22</v>
      </c>
      <c r="K1539" s="3" t="s">
        <v>23</v>
      </c>
      <c r="L1539" s="47">
        <f t="shared" si="50"/>
        <v>80091.829171199992</v>
      </c>
      <c r="M1539" s="63">
        <f t="shared" si="51"/>
        <v>5.926456704E-2</v>
      </c>
      <c r="N1539" s="7">
        <v>35527</v>
      </c>
      <c r="O1539" s="6" t="b">
        <v>1</v>
      </c>
      <c r="P1539" s="6" t="b">
        <v>0</v>
      </c>
      <c r="Q1539" s="6" t="s">
        <v>24</v>
      </c>
    </row>
    <row r="1540" spans="1:17" x14ac:dyDescent="0.25">
      <c r="A1540" s="3">
        <v>2014</v>
      </c>
      <c r="B1540" s="3">
        <v>11</v>
      </c>
      <c r="C1540" s="4" t="s">
        <v>56</v>
      </c>
      <c r="D1540" s="4" t="s">
        <v>18</v>
      </c>
      <c r="E1540" s="4" t="s">
        <v>41</v>
      </c>
      <c r="F1540" s="4"/>
      <c r="G1540" s="11" t="s">
        <v>21</v>
      </c>
      <c r="H1540" s="5">
        <v>67910</v>
      </c>
      <c r="I1540" s="5">
        <v>26632.604249999997</v>
      </c>
      <c r="J1540" s="3" t="s">
        <v>22</v>
      </c>
      <c r="K1540" s="3" t="s">
        <v>42</v>
      </c>
      <c r="L1540" s="47">
        <f t="shared" si="50"/>
        <v>70141.331039471988</v>
      </c>
      <c r="M1540" s="63">
        <f t="shared" si="51"/>
        <v>5.1901619162399999E-2</v>
      </c>
      <c r="N1540" s="7">
        <v>23377</v>
      </c>
      <c r="O1540" s="6" t="b">
        <v>1</v>
      </c>
      <c r="P1540" s="6" t="b">
        <v>0</v>
      </c>
      <c r="Q1540" s="6" t="s">
        <v>24</v>
      </c>
    </row>
    <row r="1541" spans="1:17" x14ac:dyDescent="0.25">
      <c r="A1541" s="3">
        <v>2014</v>
      </c>
      <c r="B1541" s="3">
        <v>11</v>
      </c>
      <c r="C1541" s="4" t="s">
        <v>56</v>
      </c>
      <c r="D1541" s="4" t="s">
        <v>18</v>
      </c>
      <c r="E1541" s="4" t="s">
        <v>43</v>
      </c>
      <c r="F1541" s="4"/>
      <c r="G1541" s="11" t="s">
        <v>21</v>
      </c>
      <c r="H1541" s="5">
        <v>99489</v>
      </c>
      <c r="I1541" s="5">
        <v>37443.282083999999</v>
      </c>
      <c r="J1541" s="3" t="s">
        <v>22</v>
      </c>
      <c r="K1541" s="3" t="s">
        <v>42</v>
      </c>
      <c r="L1541" s="47">
        <f t="shared" si="50"/>
        <v>98613.024066475773</v>
      </c>
      <c r="M1541" s="63">
        <f t="shared" si="51"/>
        <v>7.2969468125299197E-2</v>
      </c>
      <c r="N1541" s="7">
        <v>28126</v>
      </c>
      <c r="O1541" s="6" t="b">
        <v>1</v>
      </c>
      <c r="P1541" s="6" t="b">
        <v>0</v>
      </c>
      <c r="Q1541" s="6" t="s">
        <v>24</v>
      </c>
    </row>
    <row r="1542" spans="1:17" x14ac:dyDescent="0.25">
      <c r="A1542" s="3">
        <v>2014</v>
      </c>
      <c r="B1542" s="3">
        <v>11</v>
      </c>
      <c r="C1542" s="4" t="s">
        <v>56</v>
      </c>
      <c r="D1542" s="4" t="s">
        <v>62</v>
      </c>
      <c r="E1542" s="4" t="s">
        <v>63</v>
      </c>
      <c r="F1542" s="4" t="s">
        <v>64</v>
      </c>
      <c r="G1542" s="11" t="s">
        <v>21</v>
      </c>
      <c r="H1542" s="5">
        <v>80697</v>
      </c>
      <c r="I1542" s="5">
        <v>29315.1</v>
      </c>
      <c r="J1542" s="3" t="s">
        <v>22</v>
      </c>
      <c r="K1542" s="3" t="s">
        <v>23</v>
      </c>
      <c r="L1542" s="47">
        <f t="shared" si="50"/>
        <v>77206.123526399999</v>
      </c>
      <c r="M1542" s="63">
        <f t="shared" si="51"/>
        <v>5.7129266880000001E-2</v>
      </c>
      <c r="N1542" s="7">
        <v>40739</v>
      </c>
      <c r="O1542" s="6" t="b">
        <v>0</v>
      </c>
      <c r="P1542" s="6" t="b">
        <v>0</v>
      </c>
      <c r="Q1542" s="6" t="s">
        <v>65</v>
      </c>
    </row>
    <row r="1543" spans="1:17" x14ac:dyDescent="0.25">
      <c r="A1543" s="3">
        <v>2014</v>
      </c>
      <c r="B1543" s="3">
        <v>11</v>
      </c>
      <c r="C1543" s="4" t="s">
        <v>56</v>
      </c>
      <c r="D1543" s="4" t="s">
        <v>66</v>
      </c>
      <c r="E1543" s="4" t="s">
        <v>67</v>
      </c>
      <c r="F1543" s="4" t="s">
        <v>68</v>
      </c>
      <c r="G1543" s="11" t="s">
        <v>21</v>
      </c>
      <c r="H1543" s="5">
        <v>144354.39910000001</v>
      </c>
      <c r="I1543" s="5">
        <v>55522.7</v>
      </c>
      <c r="J1543" s="3" t="s">
        <v>22</v>
      </c>
      <c r="K1543" s="3" t="s">
        <v>23</v>
      </c>
      <c r="L1543" s="47">
        <f t="shared" si="50"/>
        <v>146228.1361728</v>
      </c>
      <c r="M1543" s="63">
        <f t="shared" si="51"/>
        <v>0.10820263776000001</v>
      </c>
      <c r="N1543" s="7">
        <v>40644</v>
      </c>
      <c r="O1543" s="6" t="b">
        <v>0</v>
      </c>
      <c r="P1543" s="6" t="b">
        <v>1</v>
      </c>
      <c r="Q1543" s="6" t="s">
        <v>15</v>
      </c>
    </row>
    <row r="1544" spans="1:17" x14ac:dyDescent="0.25">
      <c r="A1544" s="3">
        <v>2014</v>
      </c>
      <c r="B1544" s="3">
        <v>11</v>
      </c>
      <c r="C1544" s="4" t="s">
        <v>56</v>
      </c>
      <c r="D1544" s="4" t="s">
        <v>66</v>
      </c>
      <c r="E1544" s="4" t="s">
        <v>67</v>
      </c>
      <c r="F1544" s="4" t="s">
        <v>72</v>
      </c>
      <c r="G1544" s="11" t="s">
        <v>21</v>
      </c>
      <c r="H1544" s="5">
        <v>174055.09390000001</v>
      </c>
      <c r="I1544" s="5">
        <v>65801.100000000006</v>
      </c>
      <c r="J1544" s="3" t="s">
        <v>22</v>
      </c>
      <c r="K1544" s="3" t="s">
        <v>23</v>
      </c>
      <c r="L1544" s="47">
        <f t="shared" si="50"/>
        <v>173297.98823039999</v>
      </c>
      <c r="M1544" s="63">
        <f t="shared" si="51"/>
        <v>0.12823318368000003</v>
      </c>
      <c r="N1544" s="7">
        <v>40644</v>
      </c>
      <c r="O1544" s="6" t="b">
        <v>0</v>
      </c>
      <c r="P1544" s="6" t="b">
        <v>1</v>
      </c>
      <c r="Q1544" s="6" t="s">
        <v>15</v>
      </c>
    </row>
    <row r="1545" spans="1:17" x14ac:dyDescent="0.25">
      <c r="A1545" s="3">
        <v>2014</v>
      </c>
      <c r="B1545" s="3">
        <v>11</v>
      </c>
      <c r="C1545" s="4" t="s">
        <v>56</v>
      </c>
      <c r="D1545" s="4" t="s">
        <v>26</v>
      </c>
      <c r="E1545" s="4" t="s">
        <v>27</v>
      </c>
      <c r="F1545" s="4" t="s">
        <v>28</v>
      </c>
      <c r="G1545" s="11" t="s">
        <v>21</v>
      </c>
      <c r="H1545" s="5">
        <v>74904.172000000006</v>
      </c>
      <c r="I1545" s="5">
        <v>31536.1</v>
      </c>
      <c r="J1545" s="3" t="s">
        <v>22</v>
      </c>
      <c r="K1545" s="3" t="s">
        <v>23</v>
      </c>
      <c r="L1545" s="47">
        <f t="shared" si="50"/>
        <v>83055.491270399987</v>
      </c>
      <c r="M1545" s="63">
        <f t="shared" si="51"/>
        <v>6.145755168E-2</v>
      </c>
      <c r="N1545" s="7">
        <v>34700</v>
      </c>
      <c r="O1545" s="6" t="b">
        <v>1</v>
      </c>
      <c r="P1545" s="6" t="b">
        <v>0</v>
      </c>
      <c r="Q1545" s="6" t="s">
        <v>24</v>
      </c>
    </row>
    <row r="1546" spans="1:17" x14ac:dyDescent="0.25">
      <c r="A1546" s="3">
        <v>2014</v>
      </c>
      <c r="B1546" s="3">
        <v>11</v>
      </c>
      <c r="C1546" s="4" t="s">
        <v>56</v>
      </c>
      <c r="D1546" s="4" t="s">
        <v>73</v>
      </c>
      <c r="E1546" s="4" t="s">
        <v>74</v>
      </c>
      <c r="F1546" s="4"/>
      <c r="G1546" s="11" t="s">
        <v>21</v>
      </c>
      <c r="H1546" s="5">
        <v>114582</v>
      </c>
      <c r="I1546" s="5">
        <v>37279.666195199992</v>
      </c>
      <c r="J1546" s="3" t="s">
        <v>22</v>
      </c>
      <c r="K1546" s="3" t="s">
        <v>42</v>
      </c>
      <c r="L1546" s="47">
        <f t="shared" si="50"/>
        <v>98182.114790315187</v>
      </c>
      <c r="M1546" s="63">
        <f t="shared" si="51"/>
        <v>7.2650613481205759E-2</v>
      </c>
      <c r="N1546" s="7">
        <v>41136</v>
      </c>
      <c r="O1546" s="6" t="b">
        <v>0</v>
      </c>
      <c r="P1546" s="6" t="b">
        <v>0</v>
      </c>
      <c r="Q1546" s="6" t="s">
        <v>65</v>
      </c>
    </row>
    <row r="1547" spans="1:17" x14ac:dyDescent="0.25">
      <c r="A1547" s="3">
        <v>2014</v>
      </c>
      <c r="B1547" s="3">
        <v>11</v>
      </c>
      <c r="C1547" s="4" t="s">
        <v>56</v>
      </c>
      <c r="D1547" s="4" t="s">
        <v>29</v>
      </c>
      <c r="E1547" s="4" t="s">
        <v>30</v>
      </c>
      <c r="F1547" s="4" t="s">
        <v>31</v>
      </c>
      <c r="G1547" s="11" t="s">
        <v>21</v>
      </c>
      <c r="H1547" s="5">
        <v>106190</v>
      </c>
      <c r="I1547" s="5">
        <v>41364.699999999997</v>
      </c>
      <c r="J1547" s="3" t="s">
        <v>22</v>
      </c>
      <c r="K1547" s="3" t="s">
        <v>23</v>
      </c>
      <c r="L1547" s="47">
        <f t="shared" si="50"/>
        <v>108940.72126079998</v>
      </c>
      <c r="M1547" s="63">
        <f t="shared" si="51"/>
        <v>8.061152735999999E-2</v>
      </c>
      <c r="N1547" s="7">
        <v>35885</v>
      </c>
      <c r="O1547" s="6" t="b">
        <v>1</v>
      </c>
      <c r="P1547" s="6" t="b">
        <v>0</v>
      </c>
      <c r="Q1547" s="6" t="s">
        <v>24</v>
      </c>
    </row>
    <row r="1548" spans="1:17" x14ac:dyDescent="0.25">
      <c r="A1548" s="3">
        <v>2014</v>
      </c>
      <c r="B1548" s="3">
        <v>11</v>
      </c>
      <c r="C1548" s="4" t="s">
        <v>56</v>
      </c>
      <c r="D1548" s="4" t="s">
        <v>29</v>
      </c>
      <c r="E1548" s="4" t="s">
        <v>30</v>
      </c>
      <c r="F1548" s="4" t="s">
        <v>33</v>
      </c>
      <c r="G1548" s="11" t="s">
        <v>21</v>
      </c>
      <c r="H1548" s="5">
        <v>95446</v>
      </c>
      <c r="I1548" s="5">
        <v>38732.400000000001</v>
      </c>
      <c r="J1548" s="3" t="s">
        <v>22</v>
      </c>
      <c r="K1548" s="3" t="s">
        <v>23</v>
      </c>
      <c r="L1548" s="47">
        <f t="shared" si="50"/>
        <v>102008.1275136</v>
      </c>
      <c r="M1548" s="63">
        <f t="shared" si="51"/>
        <v>7.5481701120000008E-2</v>
      </c>
      <c r="N1548" s="7">
        <v>35885</v>
      </c>
      <c r="O1548" s="6" t="b">
        <v>1</v>
      </c>
      <c r="P1548" s="6" t="b">
        <v>0</v>
      </c>
      <c r="Q1548" s="6" t="s">
        <v>24</v>
      </c>
    </row>
    <row r="1549" spans="1:17" x14ac:dyDescent="0.25">
      <c r="A1549" s="3">
        <v>2014</v>
      </c>
      <c r="B1549" s="3">
        <v>11</v>
      </c>
      <c r="C1549" s="4" t="s">
        <v>56</v>
      </c>
      <c r="D1549" s="4" t="s">
        <v>29</v>
      </c>
      <c r="E1549" s="4" t="s">
        <v>34</v>
      </c>
      <c r="F1549" s="4" t="s">
        <v>37</v>
      </c>
      <c r="G1549" s="11" t="s">
        <v>21</v>
      </c>
      <c r="H1549" s="5">
        <v>82447.434999999998</v>
      </c>
      <c r="I1549" s="5">
        <v>33630</v>
      </c>
      <c r="J1549" s="3" t="s">
        <v>22</v>
      </c>
      <c r="K1549" s="3" t="s">
        <v>23</v>
      </c>
      <c r="L1549" s="47">
        <f t="shared" si="50"/>
        <v>88570.120319999987</v>
      </c>
      <c r="M1549" s="63">
        <f t="shared" si="51"/>
        <v>6.5538144000000007E-2</v>
      </c>
      <c r="N1549" s="7">
        <v>33970</v>
      </c>
      <c r="O1549" s="6" t="b">
        <v>1</v>
      </c>
      <c r="P1549" s="6" t="b">
        <v>0</v>
      </c>
      <c r="Q1549" s="6" t="s">
        <v>24</v>
      </c>
    </row>
    <row r="1550" spans="1:17" x14ac:dyDescent="0.25">
      <c r="A1550" s="3">
        <v>2014</v>
      </c>
      <c r="B1550" s="3">
        <v>11</v>
      </c>
      <c r="C1550" s="4" t="s">
        <v>56</v>
      </c>
      <c r="D1550" s="4" t="s">
        <v>29</v>
      </c>
      <c r="E1550" s="4" t="s">
        <v>34</v>
      </c>
      <c r="F1550" s="4" t="s">
        <v>35</v>
      </c>
      <c r="G1550" s="11" t="s">
        <v>21</v>
      </c>
      <c r="H1550" s="5">
        <v>45692.455000000002</v>
      </c>
      <c r="I1550" s="5">
        <v>20828.599999999999</v>
      </c>
      <c r="J1550" s="3" t="s">
        <v>22</v>
      </c>
      <c r="K1550" s="3" t="s">
        <v>23</v>
      </c>
      <c r="L1550" s="47">
        <f t="shared" si="50"/>
        <v>54855.533990399992</v>
      </c>
      <c r="M1550" s="63">
        <f t="shared" si="51"/>
        <v>4.0590775680000003E-2</v>
      </c>
      <c r="N1550" s="7">
        <v>33970</v>
      </c>
      <c r="O1550" s="6" t="b">
        <v>1</v>
      </c>
      <c r="P1550" s="6" t="b">
        <v>0</v>
      </c>
      <c r="Q1550" s="6" t="s">
        <v>24</v>
      </c>
    </row>
    <row r="1551" spans="1:17" x14ac:dyDescent="0.25">
      <c r="A1551" s="3">
        <v>2014</v>
      </c>
      <c r="B1551" s="3">
        <v>11</v>
      </c>
      <c r="C1551" s="4" t="s">
        <v>56</v>
      </c>
      <c r="D1551" s="4" t="s">
        <v>29</v>
      </c>
      <c r="E1551" s="4" t="s">
        <v>34</v>
      </c>
      <c r="F1551" s="4" t="s">
        <v>39</v>
      </c>
      <c r="G1551" s="11" t="s">
        <v>21</v>
      </c>
      <c r="H1551" s="5">
        <v>67128.23</v>
      </c>
      <c r="I1551" s="5">
        <v>28433.599999999999</v>
      </c>
      <c r="J1551" s="3" t="s">
        <v>22</v>
      </c>
      <c r="K1551" s="3" t="s">
        <v>23</v>
      </c>
      <c r="L1551" s="47">
        <f t="shared" si="50"/>
        <v>74884.548710399991</v>
      </c>
      <c r="M1551" s="63">
        <f t="shared" si="51"/>
        <v>5.5411399680000001E-2</v>
      </c>
      <c r="N1551" s="7">
        <v>33970</v>
      </c>
      <c r="O1551" s="6" t="b">
        <v>1</v>
      </c>
      <c r="P1551" s="6" t="b">
        <v>0</v>
      </c>
      <c r="Q1551" s="6" t="s">
        <v>24</v>
      </c>
    </row>
    <row r="1552" spans="1:17" x14ac:dyDescent="0.25">
      <c r="A1552" s="3">
        <v>2014</v>
      </c>
      <c r="B1552" s="3">
        <v>11</v>
      </c>
      <c r="C1552" s="4" t="s">
        <v>56</v>
      </c>
      <c r="D1552" s="4" t="s">
        <v>29</v>
      </c>
      <c r="E1552" s="4" t="s">
        <v>34</v>
      </c>
      <c r="F1552" s="4" t="s">
        <v>36</v>
      </c>
      <c r="G1552" s="11" t="s">
        <v>21</v>
      </c>
      <c r="H1552" s="5">
        <v>22184.239000000001</v>
      </c>
      <c r="I1552" s="5">
        <v>10599.7</v>
      </c>
      <c r="J1552" s="3" t="s">
        <v>22</v>
      </c>
      <c r="K1552" s="3" t="s">
        <v>23</v>
      </c>
      <c r="L1552" s="47">
        <f t="shared" si="50"/>
        <v>27916.048300800001</v>
      </c>
      <c r="M1552" s="63">
        <f t="shared" si="51"/>
        <v>2.0656695360000005E-2</v>
      </c>
      <c r="N1552" s="7">
        <v>33970</v>
      </c>
      <c r="O1552" s="6" t="b">
        <v>1</v>
      </c>
      <c r="P1552" s="6" t="b">
        <v>0</v>
      </c>
      <c r="Q1552" s="6" t="s">
        <v>24</v>
      </c>
    </row>
    <row r="1553" spans="1:17" x14ac:dyDescent="0.25">
      <c r="A1553" s="3">
        <v>2014</v>
      </c>
      <c r="B1553" s="3">
        <v>11</v>
      </c>
      <c r="C1553" s="4" t="s">
        <v>56</v>
      </c>
      <c r="D1553" s="4" t="s">
        <v>59</v>
      </c>
      <c r="E1553" s="4" t="s">
        <v>60</v>
      </c>
      <c r="F1553" s="4"/>
      <c r="G1553" s="11" t="s">
        <v>21</v>
      </c>
      <c r="H1553" s="5">
        <v>137504</v>
      </c>
      <c r="I1553" s="5">
        <v>47831.041408000005</v>
      </c>
      <c r="J1553" s="3" t="s">
        <v>22</v>
      </c>
      <c r="K1553" s="3" t="s">
        <v>42</v>
      </c>
      <c r="L1553" s="47">
        <f t="shared" si="50"/>
        <v>125970.89183875892</v>
      </c>
      <c r="M1553" s="63">
        <f t="shared" si="51"/>
        <v>9.3213133495910427E-2</v>
      </c>
      <c r="N1553" s="7">
        <v>40220</v>
      </c>
      <c r="O1553" s="6" t="b">
        <v>1</v>
      </c>
      <c r="P1553" s="6" t="b">
        <v>0</v>
      </c>
      <c r="Q1553" s="6" t="s">
        <v>24</v>
      </c>
    </row>
    <row r="1554" spans="1:17" x14ac:dyDescent="0.25">
      <c r="A1554" s="3">
        <v>2014</v>
      </c>
      <c r="B1554" s="3">
        <v>11</v>
      </c>
      <c r="C1554" s="4" t="s">
        <v>56</v>
      </c>
      <c r="D1554" s="4" t="s">
        <v>46</v>
      </c>
      <c r="E1554" s="4" t="s">
        <v>47</v>
      </c>
      <c r="F1554" s="4"/>
      <c r="G1554" s="11" t="s">
        <v>21</v>
      </c>
      <c r="H1554" s="5">
        <v>98453</v>
      </c>
      <c r="I1554" s="5">
        <v>33316.495199999998</v>
      </c>
      <c r="J1554" s="3" t="s">
        <v>22</v>
      </c>
      <c r="K1554" s="3" t="s">
        <v>42</v>
      </c>
      <c r="L1554" s="47">
        <f t="shared" si="50"/>
        <v>87744.454014412782</v>
      </c>
      <c r="M1554" s="63">
        <f t="shared" si="51"/>
        <v>6.4927185845760002E-2</v>
      </c>
      <c r="N1554" s="7">
        <v>34700</v>
      </c>
      <c r="O1554" s="6" t="b">
        <v>1</v>
      </c>
      <c r="P1554" s="6" t="b">
        <v>0</v>
      </c>
      <c r="Q1554" s="6" t="s">
        <v>24</v>
      </c>
    </row>
    <row r="1555" spans="1:17" x14ac:dyDescent="0.25">
      <c r="A1555" s="3">
        <v>2014</v>
      </c>
      <c r="B1555" s="3">
        <v>11</v>
      </c>
      <c r="C1555" s="4" t="s">
        <v>56</v>
      </c>
      <c r="D1555" s="4" t="s">
        <v>46</v>
      </c>
      <c r="E1555" s="4" t="s">
        <v>48</v>
      </c>
      <c r="F1555" s="4"/>
      <c r="G1555" s="11" t="s">
        <v>21</v>
      </c>
      <c r="H1555" s="5">
        <v>97764</v>
      </c>
      <c r="I1555" s="5">
        <v>33083.337599999999</v>
      </c>
      <c r="J1555" s="3" t="s">
        <v>22</v>
      </c>
      <c r="K1555" s="3" t="s">
        <v>42</v>
      </c>
      <c r="L1555" s="47">
        <f t="shared" si="50"/>
        <v>87130.395236966389</v>
      </c>
      <c r="M1555" s="63">
        <f t="shared" si="51"/>
        <v>6.4472808314880017E-2</v>
      </c>
      <c r="N1555" s="7">
        <v>35065</v>
      </c>
      <c r="O1555" s="6" t="b">
        <v>1</v>
      </c>
      <c r="P1555" s="6" t="b">
        <v>0</v>
      </c>
      <c r="Q1555" s="6" t="s">
        <v>24</v>
      </c>
    </row>
    <row r="1556" spans="1:17" x14ac:dyDescent="0.25">
      <c r="A1556" s="3">
        <v>2014</v>
      </c>
      <c r="B1556" s="3">
        <v>11</v>
      </c>
      <c r="C1556" s="4" t="s">
        <v>56</v>
      </c>
      <c r="D1556" s="4" t="s">
        <v>46</v>
      </c>
      <c r="E1556" s="4" t="s">
        <v>58</v>
      </c>
      <c r="F1556" s="4"/>
      <c r="G1556" s="11" t="s">
        <v>21</v>
      </c>
      <c r="H1556" s="5">
        <v>94717</v>
      </c>
      <c r="I1556" s="5">
        <v>29902.156899999998</v>
      </c>
      <c r="J1556" s="3" t="s">
        <v>22</v>
      </c>
      <c r="K1556" s="3" t="s">
        <v>42</v>
      </c>
      <c r="L1556" s="47">
        <f t="shared" si="50"/>
        <v>78752.234149881595</v>
      </c>
      <c r="M1556" s="63">
        <f t="shared" si="51"/>
        <v>5.8273323366720003E-2</v>
      </c>
      <c r="N1556" s="7">
        <v>39814</v>
      </c>
      <c r="O1556" s="6" t="b">
        <v>1</v>
      </c>
      <c r="P1556" s="6" t="b">
        <v>0</v>
      </c>
      <c r="Q1556" s="6" t="s">
        <v>24</v>
      </c>
    </row>
    <row r="1557" spans="1:17" x14ac:dyDescent="0.25">
      <c r="A1557" s="3">
        <v>2014</v>
      </c>
      <c r="B1557" s="3">
        <v>11</v>
      </c>
      <c r="C1557" s="4" t="s">
        <v>56</v>
      </c>
      <c r="D1557" s="4" t="s">
        <v>46</v>
      </c>
      <c r="E1557" s="4" t="s">
        <v>61</v>
      </c>
      <c r="F1557" s="4"/>
      <c r="G1557" s="11" t="s">
        <v>21</v>
      </c>
      <c r="H1557" s="5">
        <v>64360.400000000009</v>
      </c>
      <c r="I1557" s="5">
        <v>20611.418100000003</v>
      </c>
      <c r="J1557" s="3" t="s">
        <v>22</v>
      </c>
      <c r="K1557" s="3" t="s">
        <v>42</v>
      </c>
      <c r="L1557" s="47">
        <f t="shared" si="50"/>
        <v>54283.549838918407</v>
      </c>
      <c r="M1557" s="63">
        <f t="shared" si="51"/>
        <v>4.0167531593280008E-2</v>
      </c>
      <c r="N1557" s="7">
        <v>40179</v>
      </c>
      <c r="O1557" s="6" t="b">
        <v>1</v>
      </c>
      <c r="P1557" s="6" t="b">
        <v>0</v>
      </c>
      <c r="Q1557" s="6" t="s">
        <v>24</v>
      </c>
    </row>
    <row r="1558" spans="1:17" x14ac:dyDescent="0.25">
      <c r="A1558" s="3">
        <v>2014</v>
      </c>
      <c r="B1558" s="3">
        <v>11</v>
      </c>
      <c r="C1558" s="4" t="s">
        <v>56</v>
      </c>
      <c r="D1558" s="4" t="s">
        <v>69</v>
      </c>
      <c r="E1558" s="4" t="s">
        <v>70</v>
      </c>
      <c r="F1558" s="4" t="s">
        <v>71</v>
      </c>
      <c r="G1558" s="11" t="s">
        <v>21</v>
      </c>
      <c r="H1558" s="5">
        <v>103294</v>
      </c>
      <c r="I1558" s="5">
        <v>36434.800000000003</v>
      </c>
      <c r="J1558" s="3" t="s">
        <v>22</v>
      </c>
      <c r="K1558" s="3" t="s">
        <v>23</v>
      </c>
      <c r="L1558" s="47">
        <f t="shared" si="50"/>
        <v>95957.021107200009</v>
      </c>
      <c r="M1558" s="63">
        <f t="shared" si="51"/>
        <v>7.1004138240000014E-2</v>
      </c>
      <c r="N1558" s="7">
        <v>40760</v>
      </c>
      <c r="O1558" s="6" t="b">
        <v>0</v>
      </c>
      <c r="P1558" s="6" t="b">
        <v>0</v>
      </c>
      <c r="Q1558" s="6" t="s">
        <v>65</v>
      </c>
    </row>
    <row r="1559" spans="1:17" x14ac:dyDescent="0.25">
      <c r="A1559" s="3">
        <v>2014</v>
      </c>
      <c r="B1559" s="3">
        <v>12</v>
      </c>
      <c r="C1559" s="4" t="s">
        <v>57</v>
      </c>
      <c r="D1559" s="4" t="s">
        <v>18</v>
      </c>
      <c r="E1559" s="4" t="s">
        <v>76</v>
      </c>
      <c r="F1559" s="4"/>
      <c r="G1559" s="11" t="s">
        <v>21</v>
      </c>
      <c r="H1559" s="5">
        <v>178588</v>
      </c>
      <c r="I1559" s="5">
        <v>63791.633600000001</v>
      </c>
      <c r="J1559" s="3" t="s">
        <v>22</v>
      </c>
      <c r="K1559" s="3" t="s">
        <v>42</v>
      </c>
      <c r="L1559" s="47">
        <f t="shared" si="50"/>
        <v>168005.72891351039</v>
      </c>
      <c r="M1559" s="63">
        <f t="shared" si="51"/>
        <v>0.12431713555968001</v>
      </c>
      <c r="N1559" s="7">
        <v>41348</v>
      </c>
      <c r="O1559" s="6" t="b">
        <v>0</v>
      </c>
      <c r="P1559" s="6" t="b">
        <v>0</v>
      </c>
      <c r="Q1559" s="6" t="s">
        <v>65</v>
      </c>
    </row>
    <row r="1560" spans="1:17" x14ac:dyDescent="0.25">
      <c r="A1560" s="3">
        <v>2014</v>
      </c>
      <c r="B1560" s="3">
        <v>12</v>
      </c>
      <c r="C1560" s="4" t="s">
        <v>57</v>
      </c>
      <c r="D1560" s="4" t="s">
        <v>18</v>
      </c>
      <c r="E1560" s="4" t="s">
        <v>19</v>
      </c>
      <c r="F1560" s="4" t="s">
        <v>25</v>
      </c>
      <c r="G1560" s="11" t="s">
        <v>21</v>
      </c>
      <c r="H1560" s="5">
        <v>96486.077900000004</v>
      </c>
      <c r="I1560" s="5">
        <v>36183.699999999997</v>
      </c>
      <c r="J1560" s="3" t="s">
        <v>22</v>
      </c>
      <c r="K1560" s="3" t="s">
        <v>23</v>
      </c>
      <c r="L1560" s="47">
        <f t="shared" si="50"/>
        <v>95295.708076799987</v>
      </c>
      <c r="M1560" s="63">
        <f t="shared" si="51"/>
        <v>7.0514794559999996E-2</v>
      </c>
      <c r="N1560" s="7">
        <v>35527</v>
      </c>
      <c r="O1560" s="6" t="b">
        <v>1</v>
      </c>
      <c r="P1560" s="6" t="b">
        <v>0</v>
      </c>
      <c r="Q1560" s="6" t="s">
        <v>24</v>
      </c>
    </row>
    <row r="1561" spans="1:17" x14ac:dyDescent="0.25">
      <c r="A1561" s="3">
        <v>2014</v>
      </c>
      <c r="B1561" s="3">
        <v>12</v>
      </c>
      <c r="C1561" s="4" t="s">
        <v>57</v>
      </c>
      <c r="D1561" s="4" t="s">
        <v>18</v>
      </c>
      <c r="E1561" s="4" t="s">
        <v>19</v>
      </c>
      <c r="F1561" s="4" t="s">
        <v>20</v>
      </c>
      <c r="G1561" s="11" t="s">
        <v>21</v>
      </c>
      <c r="H1561" s="5">
        <v>93142.748099999997</v>
      </c>
      <c r="I1561" s="5">
        <v>34736.699999999997</v>
      </c>
      <c r="J1561" s="3" t="s">
        <v>22</v>
      </c>
      <c r="K1561" s="3" t="s">
        <v>23</v>
      </c>
      <c r="L1561" s="47">
        <f t="shared" ref="L1561:L1624" si="52">I1561*0.02784*94.6</f>
        <v>91484.796268799982</v>
      </c>
      <c r="M1561" s="63">
        <f t="shared" si="51"/>
        <v>6.7694880960000009E-2</v>
      </c>
      <c r="N1561" s="7">
        <v>35527</v>
      </c>
      <c r="O1561" s="6" t="b">
        <v>1</v>
      </c>
      <c r="P1561" s="6" t="b">
        <v>0</v>
      </c>
      <c r="Q1561" s="6" t="s">
        <v>24</v>
      </c>
    </row>
    <row r="1562" spans="1:17" x14ac:dyDescent="0.25">
      <c r="A1562" s="3">
        <v>2014</v>
      </c>
      <c r="B1562" s="3">
        <v>12</v>
      </c>
      <c r="C1562" s="4" t="s">
        <v>57</v>
      </c>
      <c r="D1562" s="4" t="s">
        <v>18</v>
      </c>
      <c r="E1562" s="4" t="s">
        <v>19</v>
      </c>
      <c r="F1562" s="4" t="s">
        <v>25</v>
      </c>
      <c r="G1562" s="11" t="s">
        <v>21</v>
      </c>
      <c r="H1562" s="5">
        <v>96486.077900000004</v>
      </c>
      <c r="I1562" s="5">
        <v>36183.699999999997</v>
      </c>
      <c r="J1562" s="3" t="s">
        <v>22</v>
      </c>
      <c r="K1562" s="3" t="s">
        <v>23</v>
      </c>
      <c r="L1562" s="47">
        <f t="shared" si="52"/>
        <v>95295.708076799987</v>
      </c>
      <c r="M1562" s="63">
        <f t="shared" si="51"/>
        <v>7.0514794559999996E-2</v>
      </c>
      <c r="N1562" s="7">
        <v>35527</v>
      </c>
      <c r="O1562" s="6" t="b">
        <v>1</v>
      </c>
      <c r="P1562" s="6" t="b">
        <v>0</v>
      </c>
      <c r="Q1562" s="6" t="s">
        <v>24</v>
      </c>
    </row>
    <row r="1563" spans="1:17" x14ac:dyDescent="0.25">
      <c r="A1563" s="3">
        <v>2014</v>
      </c>
      <c r="B1563" s="3">
        <v>12</v>
      </c>
      <c r="C1563" s="4" t="s">
        <v>57</v>
      </c>
      <c r="D1563" s="4" t="s">
        <v>18</v>
      </c>
      <c r="E1563" s="4" t="s">
        <v>19</v>
      </c>
      <c r="F1563" s="4" t="s">
        <v>20</v>
      </c>
      <c r="G1563" s="11" t="s">
        <v>21</v>
      </c>
      <c r="H1563" s="5">
        <v>93142.748099999997</v>
      </c>
      <c r="I1563" s="5">
        <v>34736.699999999997</v>
      </c>
      <c r="J1563" s="3" t="s">
        <v>22</v>
      </c>
      <c r="K1563" s="3" t="s">
        <v>23</v>
      </c>
      <c r="L1563" s="47">
        <f t="shared" si="52"/>
        <v>91484.796268799982</v>
      </c>
      <c r="M1563" s="63">
        <f t="shared" si="51"/>
        <v>6.7694880960000009E-2</v>
      </c>
      <c r="N1563" s="7">
        <v>35527</v>
      </c>
      <c r="O1563" s="6" t="b">
        <v>1</v>
      </c>
      <c r="P1563" s="6" t="b">
        <v>0</v>
      </c>
      <c r="Q1563" s="6" t="s">
        <v>24</v>
      </c>
    </row>
    <row r="1564" spans="1:17" x14ac:dyDescent="0.25">
      <c r="A1564" s="3">
        <v>2014</v>
      </c>
      <c r="B1564" s="3">
        <v>12</v>
      </c>
      <c r="C1564" s="4" t="s">
        <v>57</v>
      </c>
      <c r="D1564" s="4" t="s">
        <v>18</v>
      </c>
      <c r="E1564" s="4" t="s">
        <v>41</v>
      </c>
      <c r="F1564" s="4"/>
      <c r="G1564" s="11" t="s">
        <v>21</v>
      </c>
      <c r="H1564" s="5">
        <v>47012</v>
      </c>
      <c r="I1564" s="5">
        <v>18436.931099999998</v>
      </c>
      <c r="J1564" s="3" t="s">
        <v>22</v>
      </c>
      <c r="K1564" s="3" t="s">
        <v>42</v>
      </c>
      <c r="L1564" s="47">
        <f t="shared" si="52"/>
        <v>48556.681708550394</v>
      </c>
      <c r="M1564" s="63">
        <f t="shared" si="51"/>
        <v>3.5929891327680007E-2</v>
      </c>
      <c r="N1564" s="7">
        <v>23377</v>
      </c>
      <c r="O1564" s="6" t="b">
        <v>1</v>
      </c>
      <c r="P1564" s="6" t="b">
        <v>0</v>
      </c>
      <c r="Q1564" s="6" t="s">
        <v>24</v>
      </c>
    </row>
    <row r="1565" spans="1:17" x14ac:dyDescent="0.25">
      <c r="A1565" s="3">
        <v>2014</v>
      </c>
      <c r="B1565" s="3">
        <v>12</v>
      </c>
      <c r="C1565" s="4" t="s">
        <v>57</v>
      </c>
      <c r="D1565" s="4" t="s">
        <v>18</v>
      </c>
      <c r="E1565" s="4" t="s">
        <v>43</v>
      </c>
      <c r="F1565" s="4"/>
      <c r="G1565" s="11" t="s">
        <v>21</v>
      </c>
      <c r="H1565" s="5">
        <v>121711</v>
      </c>
      <c r="I1565" s="5">
        <v>45806.665115999996</v>
      </c>
      <c r="J1565" s="3" t="s">
        <v>22</v>
      </c>
      <c r="K1565" s="3" t="s">
        <v>42</v>
      </c>
      <c r="L1565" s="47">
        <f t="shared" si="52"/>
        <v>120639.36487606501</v>
      </c>
      <c r="M1565" s="63">
        <f t="shared" si="51"/>
        <v>8.9268028978060798E-2</v>
      </c>
      <c r="N1565" s="7">
        <v>28126</v>
      </c>
      <c r="O1565" s="6" t="b">
        <v>1</v>
      </c>
      <c r="P1565" s="6" t="b">
        <v>0</v>
      </c>
      <c r="Q1565" s="6" t="s">
        <v>24</v>
      </c>
    </row>
    <row r="1566" spans="1:17" x14ac:dyDescent="0.25">
      <c r="A1566" s="3">
        <v>2014</v>
      </c>
      <c r="B1566" s="3">
        <v>12</v>
      </c>
      <c r="C1566" s="4" t="s">
        <v>57</v>
      </c>
      <c r="D1566" s="4" t="s">
        <v>62</v>
      </c>
      <c r="E1566" s="4" t="s">
        <v>63</v>
      </c>
      <c r="F1566" s="4" t="s">
        <v>64</v>
      </c>
      <c r="G1566" s="11" t="s">
        <v>21</v>
      </c>
      <c r="H1566" s="5">
        <v>100319</v>
      </c>
      <c r="I1566" s="5">
        <v>36088.5</v>
      </c>
      <c r="J1566" s="3" t="s">
        <v>22</v>
      </c>
      <c r="K1566" s="3" t="s">
        <v>23</v>
      </c>
      <c r="L1566" s="47">
        <f t="shared" si="52"/>
        <v>95044.983263999995</v>
      </c>
      <c r="M1566" s="63">
        <f t="shared" si="51"/>
        <v>7.0329268800000011E-2</v>
      </c>
      <c r="N1566" s="7">
        <v>40739</v>
      </c>
      <c r="O1566" s="6" t="b">
        <v>0</v>
      </c>
      <c r="P1566" s="6" t="b">
        <v>0</v>
      </c>
      <c r="Q1566" s="6" t="s">
        <v>65</v>
      </c>
    </row>
    <row r="1567" spans="1:17" x14ac:dyDescent="0.25">
      <c r="A1567" s="3">
        <v>2014</v>
      </c>
      <c r="B1567" s="3">
        <v>12</v>
      </c>
      <c r="C1567" s="4" t="s">
        <v>57</v>
      </c>
      <c r="D1567" s="4" t="s">
        <v>66</v>
      </c>
      <c r="E1567" s="4" t="s">
        <v>67</v>
      </c>
      <c r="F1567" s="4" t="s">
        <v>68</v>
      </c>
      <c r="G1567" s="11" t="s">
        <v>21</v>
      </c>
      <c r="H1567" s="5">
        <v>170389.03270000001</v>
      </c>
      <c r="I1567" s="5">
        <v>64736.5</v>
      </c>
      <c r="J1567" s="3" t="s">
        <v>22</v>
      </c>
      <c r="K1567" s="3" t="s">
        <v>23</v>
      </c>
      <c r="L1567" s="47">
        <f t="shared" si="52"/>
        <v>170494.18953599999</v>
      </c>
      <c r="M1567" s="63">
        <f t="shared" si="51"/>
        <v>0.12615849120000003</v>
      </c>
      <c r="N1567" s="7">
        <v>40644</v>
      </c>
      <c r="O1567" s="6" t="b">
        <v>0</v>
      </c>
      <c r="P1567" s="6" t="b">
        <v>1</v>
      </c>
      <c r="Q1567" s="6" t="s">
        <v>15</v>
      </c>
    </row>
    <row r="1568" spans="1:17" x14ac:dyDescent="0.25">
      <c r="A1568" s="3">
        <v>2014</v>
      </c>
      <c r="B1568" s="3">
        <v>12</v>
      </c>
      <c r="C1568" s="4" t="s">
        <v>57</v>
      </c>
      <c r="D1568" s="4" t="s">
        <v>66</v>
      </c>
      <c r="E1568" s="4" t="s">
        <v>67</v>
      </c>
      <c r="F1568" s="4" t="s">
        <v>72</v>
      </c>
      <c r="G1568" s="11" t="s">
        <v>21</v>
      </c>
      <c r="H1568" s="5">
        <v>189693.85399999999</v>
      </c>
      <c r="I1568" s="5">
        <v>71423.399999999994</v>
      </c>
      <c r="J1568" s="3" t="s">
        <v>22</v>
      </c>
      <c r="K1568" s="3" t="s">
        <v>23</v>
      </c>
      <c r="L1568" s="47">
        <f t="shared" si="52"/>
        <v>188105.23733759997</v>
      </c>
      <c r="M1568" s="63">
        <f t="shared" si="51"/>
        <v>0.13918992192000001</v>
      </c>
      <c r="N1568" s="7">
        <v>40644</v>
      </c>
      <c r="O1568" s="6" t="b">
        <v>0</v>
      </c>
      <c r="P1568" s="6" t="b">
        <v>1</v>
      </c>
      <c r="Q1568" s="6" t="s">
        <v>15</v>
      </c>
    </row>
    <row r="1569" spans="1:17" x14ac:dyDescent="0.25">
      <c r="A1569" s="3">
        <v>2014</v>
      </c>
      <c r="B1569" s="3">
        <v>12</v>
      </c>
      <c r="C1569" s="4" t="s">
        <v>57</v>
      </c>
      <c r="D1569" s="4" t="s">
        <v>26</v>
      </c>
      <c r="E1569" s="4" t="s">
        <v>27</v>
      </c>
      <c r="F1569" s="4" t="s">
        <v>28</v>
      </c>
      <c r="G1569" s="11" t="s">
        <v>21</v>
      </c>
      <c r="H1569" s="5">
        <v>78808.83</v>
      </c>
      <c r="I1569" s="5">
        <v>33095.599999999999</v>
      </c>
      <c r="J1569" s="3" t="s">
        <v>22</v>
      </c>
      <c r="K1569" s="3" t="s">
        <v>23</v>
      </c>
      <c r="L1569" s="47">
        <f t="shared" si="52"/>
        <v>87162.690278399983</v>
      </c>
      <c r="M1569" s="63">
        <f t="shared" si="51"/>
        <v>6.4496705279999997E-2</v>
      </c>
      <c r="N1569" s="7">
        <v>34700</v>
      </c>
      <c r="O1569" s="6" t="b">
        <v>1</v>
      </c>
      <c r="P1569" s="6" t="b">
        <v>0</v>
      </c>
      <c r="Q1569" s="6" t="s">
        <v>24</v>
      </c>
    </row>
    <row r="1570" spans="1:17" x14ac:dyDescent="0.25">
      <c r="A1570" s="3">
        <v>2014</v>
      </c>
      <c r="B1570" s="3">
        <v>12</v>
      </c>
      <c r="C1570" s="4" t="s">
        <v>57</v>
      </c>
      <c r="D1570" s="4" t="s">
        <v>73</v>
      </c>
      <c r="E1570" s="4" t="s">
        <v>74</v>
      </c>
      <c r="F1570" s="4"/>
      <c r="G1570" s="11" t="s">
        <v>21</v>
      </c>
      <c r="H1570" s="5">
        <v>258469</v>
      </c>
      <c r="I1570" s="5">
        <v>84093.819638399989</v>
      </c>
      <c r="J1570" s="3" t="s">
        <v>22</v>
      </c>
      <c r="K1570" s="3" t="s">
        <v>42</v>
      </c>
      <c r="L1570" s="47">
        <f t="shared" si="52"/>
        <v>221474.86540414707</v>
      </c>
      <c r="M1570" s="63">
        <f t="shared" si="51"/>
        <v>0.16388203571131393</v>
      </c>
      <c r="N1570" s="7">
        <v>41136</v>
      </c>
      <c r="O1570" s="6" t="b">
        <v>0</v>
      </c>
      <c r="P1570" s="6" t="b">
        <v>0</v>
      </c>
      <c r="Q1570" s="6" t="s">
        <v>65</v>
      </c>
    </row>
    <row r="1571" spans="1:17" x14ac:dyDescent="0.25">
      <c r="A1571" s="3">
        <v>2014</v>
      </c>
      <c r="B1571" s="3">
        <v>12</v>
      </c>
      <c r="C1571" s="4" t="s">
        <v>57</v>
      </c>
      <c r="D1571" s="4" t="s">
        <v>29</v>
      </c>
      <c r="E1571" s="4" t="s">
        <v>30</v>
      </c>
      <c r="F1571" s="4" t="s">
        <v>31</v>
      </c>
      <c r="G1571" s="11" t="s">
        <v>21</v>
      </c>
      <c r="H1571" s="5">
        <v>101939</v>
      </c>
      <c r="I1571" s="5">
        <v>39707.1</v>
      </c>
      <c r="J1571" s="3" t="s">
        <v>22</v>
      </c>
      <c r="K1571" s="3" t="s">
        <v>23</v>
      </c>
      <c r="L1571" s="47">
        <f t="shared" si="52"/>
        <v>104575.1598144</v>
      </c>
      <c r="M1571" s="63">
        <f t="shared" si="51"/>
        <v>7.7381196480000011E-2</v>
      </c>
      <c r="N1571" s="7">
        <v>35885</v>
      </c>
      <c r="O1571" s="6" t="b">
        <v>1</v>
      </c>
      <c r="P1571" s="6" t="b">
        <v>0</v>
      </c>
      <c r="Q1571" s="6" t="s">
        <v>24</v>
      </c>
    </row>
    <row r="1572" spans="1:17" x14ac:dyDescent="0.25">
      <c r="A1572" s="3">
        <v>2014</v>
      </c>
      <c r="B1572" s="3">
        <v>12</v>
      </c>
      <c r="C1572" s="4" t="s">
        <v>57</v>
      </c>
      <c r="D1572" s="4" t="s">
        <v>29</v>
      </c>
      <c r="E1572" s="4" t="s">
        <v>30</v>
      </c>
      <c r="F1572" s="4" t="s">
        <v>33</v>
      </c>
      <c r="G1572" s="11" t="s">
        <v>21</v>
      </c>
      <c r="H1572" s="5">
        <v>108274</v>
      </c>
      <c r="I1572" s="5">
        <v>43914.400000000001</v>
      </c>
      <c r="J1572" s="3" t="s">
        <v>22</v>
      </c>
      <c r="K1572" s="3" t="s">
        <v>23</v>
      </c>
      <c r="L1572" s="47">
        <f t="shared" si="52"/>
        <v>115655.77436159999</v>
      </c>
      <c r="M1572" s="63">
        <f t="shared" si="51"/>
        <v>8.5580382720000014E-2</v>
      </c>
      <c r="N1572" s="7">
        <v>35885</v>
      </c>
      <c r="O1572" s="6" t="b">
        <v>1</v>
      </c>
      <c r="P1572" s="6" t="b">
        <v>0</v>
      </c>
      <c r="Q1572" s="6" t="s">
        <v>24</v>
      </c>
    </row>
    <row r="1573" spans="1:17" x14ac:dyDescent="0.25">
      <c r="A1573" s="3">
        <v>2014</v>
      </c>
      <c r="B1573" s="3">
        <v>12</v>
      </c>
      <c r="C1573" s="4" t="s">
        <v>57</v>
      </c>
      <c r="D1573" s="4" t="s">
        <v>29</v>
      </c>
      <c r="E1573" s="4" t="s">
        <v>34</v>
      </c>
      <c r="F1573" s="4" t="s">
        <v>36</v>
      </c>
      <c r="G1573" s="11" t="s">
        <v>21</v>
      </c>
      <c r="H1573" s="5">
        <v>6869.02</v>
      </c>
      <c r="I1573" s="5">
        <v>3281.4</v>
      </c>
      <c r="J1573" s="3" t="s">
        <v>22</v>
      </c>
      <c r="K1573" s="3" t="s">
        <v>23</v>
      </c>
      <c r="L1573" s="47">
        <f t="shared" si="52"/>
        <v>8642.1050496000007</v>
      </c>
      <c r="M1573" s="63">
        <f t="shared" si="51"/>
        <v>6.3947923200000012E-3</v>
      </c>
      <c r="N1573" s="7">
        <v>33970</v>
      </c>
      <c r="O1573" s="6" t="b">
        <v>1</v>
      </c>
      <c r="P1573" s="6" t="b">
        <v>0</v>
      </c>
      <c r="Q1573" s="6" t="s">
        <v>24</v>
      </c>
    </row>
    <row r="1574" spans="1:17" x14ac:dyDescent="0.25">
      <c r="A1574" s="3">
        <v>2014</v>
      </c>
      <c r="B1574" s="3">
        <v>12</v>
      </c>
      <c r="C1574" s="4" t="s">
        <v>57</v>
      </c>
      <c r="D1574" s="4" t="s">
        <v>29</v>
      </c>
      <c r="E1574" s="4" t="s">
        <v>34</v>
      </c>
      <c r="F1574" s="4" t="s">
        <v>35</v>
      </c>
      <c r="G1574" s="11" t="s">
        <v>21</v>
      </c>
      <c r="H1574" s="5">
        <v>8862.2000000000007</v>
      </c>
      <c r="I1574" s="5">
        <v>4037.5</v>
      </c>
      <c r="J1574" s="3" t="s">
        <v>22</v>
      </c>
      <c r="K1574" s="3" t="s">
        <v>23</v>
      </c>
      <c r="L1574" s="47">
        <f t="shared" si="52"/>
        <v>10633.418399999999</v>
      </c>
      <c r="M1574" s="63">
        <f t="shared" si="51"/>
        <v>7.8682800000000001E-3</v>
      </c>
      <c r="N1574" s="7">
        <v>33970</v>
      </c>
      <c r="O1574" s="6" t="b">
        <v>1</v>
      </c>
      <c r="P1574" s="6" t="b">
        <v>0</v>
      </c>
      <c r="Q1574" s="6" t="s">
        <v>24</v>
      </c>
    </row>
    <row r="1575" spans="1:17" x14ac:dyDescent="0.25">
      <c r="A1575" s="3">
        <v>2014</v>
      </c>
      <c r="B1575" s="3">
        <v>12</v>
      </c>
      <c r="C1575" s="4" t="s">
        <v>57</v>
      </c>
      <c r="D1575" s="4" t="s">
        <v>29</v>
      </c>
      <c r="E1575" s="4" t="s">
        <v>34</v>
      </c>
      <c r="F1575" s="4" t="s">
        <v>37</v>
      </c>
      <c r="G1575" s="11" t="s">
        <v>21</v>
      </c>
      <c r="H1575" s="5">
        <v>86698.964999999997</v>
      </c>
      <c r="I1575" s="5">
        <v>35288.300000000003</v>
      </c>
      <c r="J1575" s="3" t="s">
        <v>22</v>
      </c>
      <c r="K1575" s="3" t="s">
        <v>23</v>
      </c>
      <c r="L1575" s="47">
        <f t="shared" si="52"/>
        <v>92937.525331199999</v>
      </c>
      <c r="M1575" s="63">
        <f t="shared" si="51"/>
        <v>6.8769839040000003E-2</v>
      </c>
      <c r="N1575" s="7">
        <v>33970</v>
      </c>
      <c r="O1575" s="6" t="b">
        <v>1</v>
      </c>
      <c r="P1575" s="6" t="b">
        <v>0</v>
      </c>
      <c r="Q1575" s="6" t="s">
        <v>24</v>
      </c>
    </row>
    <row r="1576" spans="1:17" x14ac:dyDescent="0.25">
      <c r="A1576" s="3">
        <v>2014</v>
      </c>
      <c r="B1576" s="3">
        <v>12</v>
      </c>
      <c r="C1576" s="4" t="s">
        <v>57</v>
      </c>
      <c r="D1576" s="4" t="s">
        <v>29</v>
      </c>
      <c r="E1576" s="4" t="s">
        <v>34</v>
      </c>
      <c r="F1576" s="4" t="s">
        <v>39</v>
      </c>
      <c r="G1576" s="11" t="s">
        <v>21</v>
      </c>
      <c r="H1576" s="5">
        <v>87400.918000000005</v>
      </c>
      <c r="I1576" s="5">
        <v>36996.699999999997</v>
      </c>
      <c r="J1576" s="3" t="s">
        <v>22</v>
      </c>
      <c r="K1576" s="3" t="s">
        <v>23</v>
      </c>
      <c r="L1576" s="47">
        <f t="shared" si="52"/>
        <v>97436.876908799997</v>
      </c>
      <c r="M1576" s="63">
        <f t="shared" si="51"/>
        <v>7.2099168960000001E-2</v>
      </c>
      <c r="N1576" s="7">
        <v>33970</v>
      </c>
      <c r="O1576" s="6" t="b">
        <v>1</v>
      </c>
      <c r="P1576" s="6" t="b">
        <v>0</v>
      </c>
      <c r="Q1576" s="6" t="s">
        <v>24</v>
      </c>
    </row>
    <row r="1577" spans="1:17" x14ac:dyDescent="0.25">
      <c r="A1577" s="3">
        <v>2014</v>
      </c>
      <c r="B1577" s="3">
        <v>12</v>
      </c>
      <c r="C1577" s="4" t="s">
        <v>57</v>
      </c>
      <c r="D1577" s="4" t="s">
        <v>59</v>
      </c>
      <c r="E1577" s="4" t="s">
        <v>60</v>
      </c>
      <c r="F1577" s="4"/>
      <c r="G1577" s="11" t="s">
        <v>21</v>
      </c>
      <c r="H1577" s="5">
        <v>185538</v>
      </c>
      <c r="I1577" s="5">
        <v>64539.764375999999</v>
      </c>
      <c r="J1577" s="3" t="s">
        <v>22</v>
      </c>
      <c r="K1577" s="3" t="s">
        <v>42</v>
      </c>
      <c r="L1577" s="47">
        <f t="shared" si="52"/>
        <v>169976.05400555365</v>
      </c>
      <c r="M1577" s="63">
        <f t="shared" si="51"/>
        <v>0.12577509281594881</v>
      </c>
      <c r="N1577" s="7">
        <v>40220</v>
      </c>
      <c r="O1577" s="6" t="b">
        <v>1</v>
      </c>
      <c r="P1577" s="6" t="b">
        <v>0</v>
      </c>
      <c r="Q1577" s="6" t="s">
        <v>24</v>
      </c>
    </row>
    <row r="1578" spans="1:17" x14ac:dyDescent="0.25">
      <c r="A1578" s="3">
        <v>2014</v>
      </c>
      <c r="B1578" s="3">
        <v>12</v>
      </c>
      <c r="C1578" s="4" t="s">
        <v>57</v>
      </c>
      <c r="D1578" s="4" t="s">
        <v>46</v>
      </c>
      <c r="E1578" s="4" t="s">
        <v>47</v>
      </c>
      <c r="F1578" s="4"/>
      <c r="G1578" s="11" t="s">
        <v>21</v>
      </c>
      <c r="H1578" s="5">
        <v>100311</v>
      </c>
      <c r="I1578" s="5">
        <v>33945.242399999996</v>
      </c>
      <c r="J1578" s="3" t="s">
        <v>22</v>
      </c>
      <c r="K1578" s="3" t="s">
        <v>42</v>
      </c>
      <c r="L1578" s="47">
        <f t="shared" si="52"/>
        <v>89400.362880153582</v>
      </c>
      <c r="M1578" s="63">
        <f t="shared" si="51"/>
        <v>6.6152488389119996E-2</v>
      </c>
      <c r="N1578" s="7">
        <v>34700</v>
      </c>
      <c r="O1578" s="6" t="b">
        <v>1</v>
      </c>
      <c r="P1578" s="6" t="b">
        <v>0</v>
      </c>
      <c r="Q1578" s="6" t="s">
        <v>24</v>
      </c>
    </row>
    <row r="1579" spans="1:17" x14ac:dyDescent="0.25">
      <c r="A1579" s="3">
        <v>2014</v>
      </c>
      <c r="B1579" s="3">
        <v>12</v>
      </c>
      <c r="C1579" s="4" t="s">
        <v>57</v>
      </c>
      <c r="D1579" s="4" t="s">
        <v>46</v>
      </c>
      <c r="E1579" s="4" t="s">
        <v>48</v>
      </c>
      <c r="F1579" s="4"/>
      <c r="G1579" s="11" t="s">
        <v>21</v>
      </c>
      <c r="H1579" s="5">
        <v>101961.73999999999</v>
      </c>
      <c r="I1579" s="5">
        <v>34503.852815999991</v>
      </c>
      <c r="J1579" s="3" t="s">
        <v>22</v>
      </c>
      <c r="K1579" s="3" t="s">
        <v>42</v>
      </c>
      <c r="L1579" s="47">
        <f t="shared" si="52"/>
        <v>90871.555022797795</v>
      </c>
      <c r="M1579" s="63">
        <f t="shared" si="51"/>
        <v>6.7241108367820782E-2</v>
      </c>
      <c r="N1579" s="7">
        <v>35065</v>
      </c>
      <c r="O1579" s="6" t="b">
        <v>1</v>
      </c>
      <c r="P1579" s="6" t="b">
        <v>0</v>
      </c>
      <c r="Q1579" s="6" t="s">
        <v>24</v>
      </c>
    </row>
    <row r="1580" spans="1:17" x14ac:dyDescent="0.25">
      <c r="A1580" s="3">
        <v>2014</v>
      </c>
      <c r="B1580" s="3">
        <v>12</v>
      </c>
      <c r="C1580" s="4" t="s">
        <v>57</v>
      </c>
      <c r="D1580" s="4" t="s">
        <v>46</v>
      </c>
      <c r="E1580" s="4" t="s">
        <v>58</v>
      </c>
      <c r="F1580" s="4"/>
      <c r="G1580" s="11" t="s">
        <v>21</v>
      </c>
      <c r="H1580" s="5">
        <v>109495</v>
      </c>
      <c r="I1580" s="5">
        <v>34567.571499999998</v>
      </c>
      <c r="J1580" s="3" t="s">
        <v>22</v>
      </c>
      <c r="K1580" s="3" t="s">
        <v>42</v>
      </c>
      <c r="L1580" s="47">
        <f t="shared" si="52"/>
        <v>91039.368626975993</v>
      </c>
      <c r="M1580" s="63">
        <f t="shared" si="51"/>
        <v>6.7365283339199999E-2</v>
      </c>
      <c r="N1580" s="7">
        <v>39814</v>
      </c>
      <c r="O1580" s="6" t="b">
        <v>1</v>
      </c>
      <c r="P1580" s="6" t="b">
        <v>0</v>
      </c>
      <c r="Q1580" s="6" t="s">
        <v>24</v>
      </c>
    </row>
    <row r="1581" spans="1:17" x14ac:dyDescent="0.25">
      <c r="A1581" s="3">
        <v>2014</v>
      </c>
      <c r="B1581" s="3">
        <v>12</v>
      </c>
      <c r="C1581" s="4" t="s">
        <v>57</v>
      </c>
      <c r="D1581" s="4" t="s">
        <v>46</v>
      </c>
      <c r="E1581" s="4" t="s">
        <v>61</v>
      </c>
      <c r="F1581" s="4"/>
      <c r="G1581" s="11" t="s">
        <v>21</v>
      </c>
      <c r="H1581" s="5">
        <v>85928</v>
      </c>
      <c r="I1581" s="5">
        <v>27518.441999999999</v>
      </c>
      <c r="J1581" s="3" t="s">
        <v>22</v>
      </c>
      <c r="K1581" s="3" t="s">
        <v>42</v>
      </c>
      <c r="L1581" s="47">
        <f t="shared" si="52"/>
        <v>72474.330031487989</v>
      </c>
      <c r="M1581" s="63">
        <f t="shared" si="51"/>
        <v>5.3627939769600001E-2</v>
      </c>
      <c r="N1581" s="7">
        <v>40179</v>
      </c>
      <c r="O1581" s="6" t="b">
        <v>1</v>
      </c>
      <c r="P1581" s="6" t="b">
        <v>0</v>
      </c>
      <c r="Q1581" s="6" t="s">
        <v>24</v>
      </c>
    </row>
    <row r="1582" spans="1:17" x14ac:dyDescent="0.25">
      <c r="A1582" s="3">
        <v>2014</v>
      </c>
      <c r="B1582" s="3">
        <v>12</v>
      </c>
      <c r="C1582" s="4" t="s">
        <v>57</v>
      </c>
      <c r="D1582" s="4" t="s">
        <v>69</v>
      </c>
      <c r="E1582" s="4" t="s">
        <v>70</v>
      </c>
      <c r="F1582" s="4" t="s">
        <v>71</v>
      </c>
      <c r="G1582" s="11" t="s">
        <v>21</v>
      </c>
      <c r="H1582" s="5">
        <v>106325</v>
      </c>
      <c r="I1582" s="5">
        <v>37522.1</v>
      </c>
      <c r="J1582" s="3" t="s">
        <v>22</v>
      </c>
      <c r="K1582" s="3" t="s">
        <v>23</v>
      </c>
      <c r="L1582" s="47">
        <f t="shared" si="52"/>
        <v>98820.603974400001</v>
      </c>
      <c r="M1582" s="63">
        <f t="shared" si="51"/>
        <v>7.3123068480000011E-2</v>
      </c>
      <c r="N1582" s="7">
        <v>40760</v>
      </c>
      <c r="O1582" s="6" t="b">
        <v>0</v>
      </c>
      <c r="P1582" s="6" t="b">
        <v>0</v>
      </c>
      <c r="Q1582" s="6" t="s">
        <v>65</v>
      </c>
    </row>
    <row r="1583" spans="1:17" x14ac:dyDescent="0.25">
      <c r="A1583" s="3">
        <v>2015</v>
      </c>
      <c r="B1583" s="3">
        <v>1</v>
      </c>
      <c r="C1583" s="4" t="s">
        <v>17</v>
      </c>
      <c r="D1583" s="4" t="s">
        <v>18</v>
      </c>
      <c r="E1583" s="4" t="s">
        <v>76</v>
      </c>
      <c r="F1583" s="4"/>
      <c r="G1583" s="11" t="s">
        <v>21</v>
      </c>
      <c r="H1583" s="5">
        <v>195853</v>
      </c>
      <c r="I1583" s="5">
        <v>69958.691599999991</v>
      </c>
      <c r="J1583" s="3" t="s">
        <v>22</v>
      </c>
      <c r="K1583" s="3" t="s">
        <v>42</v>
      </c>
      <c r="L1583" s="47">
        <f t="shared" si="52"/>
        <v>184247.68755402236</v>
      </c>
      <c r="M1583" s="63">
        <f t="shared" si="51"/>
        <v>0.13633549819007998</v>
      </c>
      <c r="N1583" s="7">
        <v>41348</v>
      </c>
      <c r="O1583" s="6" t="b">
        <v>0</v>
      </c>
      <c r="P1583" s="6" t="b">
        <v>0</v>
      </c>
      <c r="Q1583" s="6" t="s">
        <v>65</v>
      </c>
    </row>
    <row r="1584" spans="1:17" x14ac:dyDescent="0.25">
      <c r="A1584" s="3">
        <v>2015</v>
      </c>
      <c r="B1584" s="3">
        <v>1</v>
      </c>
      <c r="C1584" s="4" t="s">
        <v>17</v>
      </c>
      <c r="D1584" s="4" t="s">
        <v>18</v>
      </c>
      <c r="E1584" s="4" t="s">
        <v>19</v>
      </c>
      <c r="F1584" s="4" t="s">
        <v>25</v>
      </c>
      <c r="G1584" s="11" t="s">
        <v>21</v>
      </c>
      <c r="H1584" s="5">
        <v>98597.363700000002</v>
      </c>
      <c r="I1584" s="5">
        <v>36989.800000000003</v>
      </c>
      <c r="J1584" s="3" t="s">
        <v>22</v>
      </c>
      <c r="K1584" s="3" t="s">
        <v>23</v>
      </c>
      <c r="L1584" s="47">
        <f t="shared" si="52"/>
        <v>97418.704627200015</v>
      </c>
      <c r="M1584" s="63">
        <f t="shared" si="51"/>
        <v>7.2085722240000025E-2</v>
      </c>
      <c r="N1584" s="7">
        <v>35527</v>
      </c>
      <c r="O1584" s="6" t="b">
        <v>1</v>
      </c>
      <c r="P1584" s="6" t="b">
        <v>0</v>
      </c>
      <c r="Q1584" s="6" t="s">
        <v>24</v>
      </c>
    </row>
    <row r="1585" spans="1:17" x14ac:dyDescent="0.25">
      <c r="A1585" s="3">
        <v>2015</v>
      </c>
      <c r="B1585" s="3">
        <v>1</v>
      </c>
      <c r="C1585" s="4" t="s">
        <v>17</v>
      </c>
      <c r="D1585" s="4" t="s">
        <v>18</v>
      </c>
      <c r="E1585" s="4" t="s">
        <v>19</v>
      </c>
      <c r="F1585" s="4" t="s">
        <v>20</v>
      </c>
      <c r="G1585" s="11" t="s">
        <v>21</v>
      </c>
      <c r="H1585" s="5">
        <v>92608.444300000003</v>
      </c>
      <c r="I1585" s="5">
        <v>34413.4</v>
      </c>
      <c r="J1585" s="3" t="s">
        <v>22</v>
      </c>
      <c r="K1585" s="3" t="s">
        <v>23</v>
      </c>
      <c r="L1585" s="47">
        <f t="shared" si="52"/>
        <v>90633.332697599995</v>
      </c>
      <c r="M1585" s="63">
        <f t="shared" si="51"/>
        <v>6.7064833920000011E-2</v>
      </c>
      <c r="N1585" s="7">
        <v>35527</v>
      </c>
      <c r="O1585" s="6" t="b">
        <v>1</v>
      </c>
      <c r="P1585" s="6" t="b">
        <v>0</v>
      </c>
      <c r="Q1585" s="6" t="s">
        <v>24</v>
      </c>
    </row>
    <row r="1586" spans="1:17" x14ac:dyDescent="0.25">
      <c r="A1586" s="3">
        <v>2015</v>
      </c>
      <c r="B1586" s="3">
        <v>1</v>
      </c>
      <c r="C1586" s="4" t="s">
        <v>17</v>
      </c>
      <c r="D1586" s="4" t="s">
        <v>18</v>
      </c>
      <c r="E1586" s="4" t="s">
        <v>41</v>
      </c>
      <c r="F1586" s="4"/>
      <c r="G1586" s="11" t="s">
        <v>21</v>
      </c>
      <c r="H1586" s="5">
        <v>57303</v>
      </c>
      <c r="I1586" s="5">
        <v>22472.804024999998</v>
      </c>
      <c r="J1586" s="3" t="s">
        <v>22</v>
      </c>
      <c r="K1586" s="3" t="s">
        <v>42</v>
      </c>
      <c r="L1586" s="47">
        <f t="shared" si="52"/>
        <v>59185.814939697586</v>
      </c>
      <c r="M1586" s="63">
        <f t="shared" si="51"/>
        <v>4.3795000483920002E-2</v>
      </c>
      <c r="N1586" s="7">
        <v>23377</v>
      </c>
      <c r="O1586" s="6" t="b">
        <v>1</v>
      </c>
      <c r="P1586" s="6" t="b">
        <v>0</v>
      </c>
      <c r="Q1586" s="6" t="s">
        <v>24</v>
      </c>
    </row>
    <row r="1587" spans="1:17" x14ac:dyDescent="0.25">
      <c r="A1587" s="3">
        <v>2015</v>
      </c>
      <c r="B1587" s="3">
        <v>1</v>
      </c>
      <c r="C1587" s="4" t="s">
        <v>17</v>
      </c>
      <c r="D1587" s="4" t="s">
        <v>18</v>
      </c>
      <c r="E1587" s="4" t="s">
        <v>43</v>
      </c>
      <c r="F1587" s="4"/>
      <c r="G1587" s="11" t="s">
        <v>21</v>
      </c>
      <c r="H1587" s="5">
        <v>86841</v>
      </c>
      <c r="I1587" s="5">
        <v>32683.131395999997</v>
      </c>
      <c r="J1587" s="3" t="s">
        <v>22</v>
      </c>
      <c r="K1587" s="3" t="s">
        <v>42</v>
      </c>
      <c r="L1587" s="47">
        <f t="shared" si="52"/>
        <v>86076.386564914937</v>
      </c>
      <c r="M1587" s="63">
        <f t="shared" si="51"/>
        <v>6.3692886464524798E-2</v>
      </c>
      <c r="N1587" s="7">
        <v>28126</v>
      </c>
      <c r="O1587" s="6" t="b">
        <v>1</v>
      </c>
      <c r="P1587" s="6" t="b">
        <v>0</v>
      </c>
      <c r="Q1587" s="6" t="s">
        <v>24</v>
      </c>
    </row>
    <row r="1588" spans="1:17" x14ac:dyDescent="0.25">
      <c r="A1588" s="3">
        <v>2015</v>
      </c>
      <c r="B1588" s="3">
        <v>1</v>
      </c>
      <c r="C1588" s="4" t="s">
        <v>17</v>
      </c>
      <c r="D1588" s="4" t="s">
        <v>62</v>
      </c>
      <c r="E1588" s="4" t="s">
        <v>63</v>
      </c>
      <c r="F1588" s="4" t="s">
        <v>64</v>
      </c>
      <c r="G1588" s="11" t="s">
        <v>21</v>
      </c>
      <c r="H1588" s="5">
        <v>115825</v>
      </c>
      <c r="I1588" s="5">
        <v>41612.1</v>
      </c>
      <c r="J1588" s="3" t="s">
        <v>22</v>
      </c>
      <c r="K1588" s="3" t="s">
        <v>23</v>
      </c>
      <c r="L1588" s="47">
        <f t="shared" si="52"/>
        <v>109592.28973439998</v>
      </c>
      <c r="M1588" s="63">
        <f t="shared" si="51"/>
        <v>8.1093660479999996E-2</v>
      </c>
      <c r="N1588" s="7">
        <v>40739</v>
      </c>
      <c r="O1588" s="6" t="b">
        <v>0</v>
      </c>
      <c r="P1588" s="6" t="b">
        <v>0</v>
      </c>
      <c r="Q1588" s="6" t="s">
        <v>65</v>
      </c>
    </row>
    <row r="1589" spans="1:17" x14ac:dyDescent="0.25">
      <c r="A1589" s="3">
        <v>2015</v>
      </c>
      <c r="B1589" s="3">
        <v>1</v>
      </c>
      <c r="C1589" s="4" t="s">
        <v>17</v>
      </c>
      <c r="D1589" s="4" t="s">
        <v>66</v>
      </c>
      <c r="E1589" s="4" t="s">
        <v>67</v>
      </c>
      <c r="F1589" s="4" t="s">
        <v>68</v>
      </c>
      <c r="G1589" s="11" t="s">
        <v>21</v>
      </c>
      <c r="H1589" s="5">
        <v>159065.08549999999</v>
      </c>
      <c r="I1589" s="5">
        <v>60389.2</v>
      </c>
      <c r="J1589" s="3" t="s">
        <v>22</v>
      </c>
      <c r="K1589" s="3" t="s">
        <v>23</v>
      </c>
      <c r="L1589" s="47">
        <f t="shared" si="52"/>
        <v>159044.86202879998</v>
      </c>
      <c r="M1589" s="63">
        <f t="shared" si="51"/>
        <v>0.11768647296</v>
      </c>
      <c r="N1589" s="7">
        <v>40644</v>
      </c>
      <c r="O1589" s="6" t="b">
        <v>0</v>
      </c>
      <c r="P1589" s="6" t="b">
        <v>1</v>
      </c>
      <c r="Q1589" s="6" t="s">
        <v>15</v>
      </c>
    </row>
    <row r="1590" spans="1:17" x14ac:dyDescent="0.25">
      <c r="A1590" s="3">
        <v>2015</v>
      </c>
      <c r="B1590" s="3">
        <v>1</v>
      </c>
      <c r="C1590" s="4" t="s">
        <v>17</v>
      </c>
      <c r="D1590" s="4" t="s">
        <v>66</v>
      </c>
      <c r="E1590" s="4" t="s">
        <v>67</v>
      </c>
      <c r="F1590" s="4" t="s">
        <v>72</v>
      </c>
      <c r="G1590" s="11" t="s">
        <v>21</v>
      </c>
      <c r="H1590" s="5">
        <v>165473.63089999999</v>
      </c>
      <c r="I1590" s="5">
        <v>62359.3</v>
      </c>
      <c r="J1590" s="3" t="s">
        <v>22</v>
      </c>
      <c r="K1590" s="3" t="s">
        <v>23</v>
      </c>
      <c r="L1590" s="47">
        <f t="shared" si="52"/>
        <v>164233.44347520001</v>
      </c>
      <c r="M1590" s="63">
        <f t="shared" si="51"/>
        <v>0.12152580384000003</v>
      </c>
      <c r="N1590" s="7">
        <v>40644</v>
      </c>
      <c r="O1590" s="6" t="b">
        <v>0</v>
      </c>
      <c r="P1590" s="6" t="b">
        <v>1</v>
      </c>
      <c r="Q1590" s="6" t="s">
        <v>15</v>
      </c>
    </row>
    <row r="1591" spans="1:17" x14ac:dyDescent="0.25">
      <c r="A1591" s="3">
        <v>2015</v>
      </c>
      <c r="B1591" s="3">
        <v>1</v>
      </c>
      <c r="C1591" s="4" t="s">
        <v>17</v>
      </c>
      <c r="D1591" s="4" t="s">
        <v>26</v>
      </c>
      <c r="E1591" s="4" t="s">
        <v>27</v>
      </c>
      <c r="F1591" s="4" t="s">
        <v>28</v>
      </c>
      <c r="G1591" s="11" t="s">
        <v>21</v>
      </c>
      <c r="H1591" s="5">
        <v>102374.886</v>
      </c>
      <c r="I1591" s="5">
        <v>42932.5</v>
      </c>
      <c r="J1591" s="3" t="s">
        <v>22</v>
      </c>
      <c r="K1591" s="3" t="s">
        <v>23</v>
      </c>
      <c r="L1591" s="47">
        <f t="shared" si="52"/>
        <v>113069.77967999999</v>
      </c>
      <c r="M1591" s="63">
        <f t="shared" si="51"/>
        <v>8.3666856000000012E-2</v>
      </c>
      <c r="N1591" s="7">
        <v>34700</v>
      </c>
      <c r="O1591" s="6" t="b">
        <v>1</v>
      </c>
      <c r="P1591" s="6" t="b">
        <v>0</v>
      </c>
      <c r="Q1591" s="6" t="s">
        <v>24</v>
      </c>
    </row>
    <row r="1592" spans="1:17" x14ac:dyDescent="0.25">
      <c r="A1592" s="3">
        <v>2015</v>
      </c>
      <c r="B1592" s="3">
        <v>1</v>
      </c>
      <c r="C1592" s="4" t="s">
        <v>17</v>
      </c>
      <c r="D1592" s="4" t="s">
        <v>73</v>
      </c>
      <c r="E1592" s="4" t="s">
        <v>74</v>
      </c>
      <c r="F1592" s="4"/>
      <c r="G1592" s="11" t="s">
        <v>21</v>
      </c>
      <c r="H1592" s="5">
        <v>273020</v>
      </c>
      <c r="I1592" s="5">
        <v>88828.039871999994</v>
      </c>
      <c r="J1592" s="3" t="s">
        <v>22</v>
      </c>
      <c r="K1592" s="3" t="s">
        <v>42</v>
      </c>
      <c r="L1592" s="47">
        <f t="shared" si="52"/>
        <v>233943.210801451</v>
      </c>
      <c r="M1592" s="63">
        <f t="shared" si="51"/>
        <v>0.17310808410255363</v>
      </c>
      <c r="N1592" s="7">
        <v>41136</v>
      </c>
      <c r="O1592" s="6" t="b">
        <v>0</v>
      </c>
      <c r="P1592" s="6" t="b">
        <v>0</v>
      </c>
      <c r="Q1592" s="6" t="s">
        <v>65</v>
      </c>
    </row>
    <row r="1593" spans="1:17" x14ac:dyDescent="0.25">
      <c r="A1593" s="3">
        <v>2015</v>
      </c>
      <c r="B1593" s="3">
        <v>1</v>
      </c>
      <c r="C1593" s="4" t="s">
        <v>17</v>
      </c>
      <c r="D1593" s="4" t="s">
        <v>29</v>
      </c>
      <c r="E1593" s="4" t="s">
        <v>30</v>
      </c>
      <c r="F1593" s="4" t="s">
        <v>31</v>
      </c>
      <c r="G1593" s="11" t="s">
        <v>21</v>
      </c>
      <c r="H1593" s="5">
        <v>30408</v>
      </c>
      <c r="I1593" s="5">
        <v>11862.6</v>
      </c>
      <c r="J1593" s="3" t="s">
        <v>22</v>
      </c>
      <c r="K1593" s="3" t="s">
        <v>23</v>
      </c>
      <c r="L1593" s="47">
        <f t="shared" si="52"/>
        <v>31242.102566400001</v>
      </c>
      <c r="M1593" s="63">
        <f t="shared" si="51"/>
        <v>2.3117834880000004E-2</v>
      </c>
      <c r="N1593" s="7">
        <v>35885</v>
      </c>
      <c r="O1593" s="6" t="b">
        <v>1</v>
      </c>
      <c r="P1593" s="6" t="b">
        <v>0</v>
      </c>
      <c r="Q1593" s="6" t="s">
        <v>24</v>
      </c>
    </row>
    <row r="1594" spans="1:17" x14ac:dyDescent="0.25">
      <c r="A1594" s="3">
        <v>2015</v>
      </c>
      <c r="B1594" s="3">
        <v>1</v>
      </c>
      <c r="C1594" s="4" t="s">
        <v>17</v>
      </c>
      <c r="D1594" s="4" t="s">
        <v>29</v>
      </c>
      <c r="E1594" s="4" t="s">
        <v>30</v>
      </c>
      <c r="F1594" s="4" t="s">
        <v>33</v>
      </c>
      <c r="G1594" s="11" t="s">
        <v>21</v>
      </c>
      <c r="H1594" s="5">
        <v>103442</v>
      </c>
      <c r="I1594" s="5">
        <v>41847.199999999997</v>
      </c>
      <c r="J1594" s="3" t="s">
        <v>22</v>
      </c>
      <c r="K1594" s="3" t="s">
        <v>23</v>
      </c>
      <c r="L1594" s="47">
        <f t="shared" si="52"/>
        <v>110211.46414079999</v>
      </c>
      <c r="M1594" s="63">
        <f t="shared" si="51"/>
        <v>8.1551823359999998E-2</v>
      </c>
      <c r="N1594" s="7">
        <v>35885</v>
      </c>
      <c r="O1594" s="6" t="b">
        <v>1</v>
      </c>
      <c r="P1594" s="6" t="b">
        <v>0</v>
      </c>
      <c r="Q1594" s="6" t="s">
        <v>24</v>
      </c>
    </row>
    <row r="1595" spans="1:17" x14ac:dyDescent="0.25">
      <c r="A1595" s="3">
        <v>2015</v>
      </c>
      <c r="B1595" s="3">
        <v>1</v>
      </c>
      <c r="C1595" s="4" t="s">
        <v>17</v>
      </c>
      <c r="D1595" s="4" t="s">
        <v>29</v>
      </c>
      <c r="E1595" s="4" t="s">
        <v>34</v>
      </c>
      <c r="F1595" s="4" t="s">
        <v>37</v>
      </c>
      <c r="G1595" s="11" t="s">
        <v>21</v>
      </c>
      <c r="H1595" s="5">
        <v>84901.86</v>
      </c>
      <c r="I1595" s="5">
        <v>34659.699999999997</v>
      </c>
      <c r="J1595" s="3" t="s">
        <v>22</v>
      </c>
      <c r="K1595" s="3" t="s">
        <v>23</v>
      </c>
      <c r="L1595" s="47">
        <f t="shared" si="52"/>
        <v>91282.004140799982</v>
      </c>
      <c r="M1595" s="63">
        <f t="shared" si="51"/>
        <v>6.7544823359999992E-2</v>
      </c>
      <c r="N1595" s="7">
        <v>33970</v>
      </c>
      <c r="O1595" s="6" t="b">
        <v>1</v>
      </c>
      <c r="P1595" s="6" t="b">
        <v>0</v>
      </c>
      <c r="Q1595" s="6" t="s">
        <v>24</v>
      </c>
    </row>
    <row r="1596" spans="1:17" x14ac:dyDescent="0.25">
      <c r="A1596" s="3">
        <v>2015</v>
      </c>
      <c r="B1596" s="3">
        <v>1</v>
      </c>
      <c r="C1596" s="4" t="s">
        <v>17</v>
      </c>
      <c r="D1596" s="4" t="s">
        <v>29</v>
      </c>
      <c r="E1596" s="4" t="s">
        <v>34</v>
      </c>
      <c r="F1596" s="4" t="s">
        <v>39</v>
      </c>
      <c r="G1596" s="11" t="s">
        <v>21</v>
      </c>
      <c r="H1596" s="5">
        <v>83959.360000000001</v>
      </c>
      <c r="I1596" s="5">
        <v>35620.300000000003</v>
      </c>
      <c r="J1596" s="3" t="s">
        <v>22</v>
      </c>
      <c r="K1596" s="3" t="s">
        <v>23</v>
      </c>
      <c r="L1596" s="47">
        <f t="shared" si="52"/>
        <v>93811.901779199994</v>
      </c>
      <c r="M1596" s="63">
        <f t="shared" si="51"/>
        <v>6.9416840640000005E-2</v>
      </c>
      <c r="N1596" s="7">
        <v>33970</v>
      </c>
      <c r="O1596" s="6" t="b">
        <v>1</v>
      </c>
      <c r="P1596" s="6" t="b">
        <v>0</v>
      </c>
      <c r="Q1596" s="6" t="s">
        <v>24</v>
      </c>
    </row>
    <row r="1597" spans="1:17" x14ac:dyDescent="0.25">
      <c r="A1597" s="3">
        <v>2015</v>
      </c>
      <c r="B1597" s="3">
        <v>1</v>
      </c>
      <c r="C1597" s="4" t="s">
        <v>17</v>
      </c>
      <c r="D1597" s="4" t="s">
        <v>29</v>
      </c>
      <c r="E1597" s="4" t="s">
        <v>34</v>
      </c>
      <c r="F1597" s="4" t="s">
        <v>35</v>
      </c>
      <c r="G1597" s="11" t="s">
        <v>21</v>
      </c>
      <c r="H1597" s="5">
        <v>36808.300000000003</v>
      </c>
      <c r="I1597" s="5">
        <v>16776.599999999999</v>
      </c>
      <c r="J1597" s="3" t="s">
        <v>22</v>
      </c>
      <c r="K1597" s="3" t="s">
        <v>23</v>
      </c>
      <c r="L1597" s="47">
        <f t="shared" si="52"/>
        <v>44183.927462399988</v>
      </c>
      <c r="M1597" s="63">
        <f t="shared" si="51"/>
        <v>3.269423808E-2</v>
      </c>
      <c r="N1597" s="7">
        <v>33970</v>
      </c>
      <c r="O1597" s="6" t="b">
        <v>1</v>
      </c>
      <c r="P1597" s="6" t="b">
        <v>0</v>
      </c>
      <c r="Q1597" s="6" t="s">
        <v>24</v>
      </c>
    </row>
    <row r="1598" spans="1:17" x14ac:dyDescent="0.25">
      <c r="A1598" s="3">
        <v>2015</v>
      </c>
      <c r="B1598" s="3">
        <v>1</v>
      </c>
      <c r="C1598" s="4" t="s">
        <v>17</v>
      </c>
      <c r="D1598" s="4" t="s">
        <v>29</v>
      </c>
      <c r="E1598" s="4" t="s">
        <v>34</v>
      </c>
      <c r="F1598" s="4" t="s">
        <v>36</v>
      </c>
      <c r="G1598" s="11" t="s">
        <v>21</v>
      </c>
      <c r="H1598" s="5">
        <v>33267.31</v>
      </c>
      <c r="I1598" s="5">
        <v>15877.4</v>
      </c>
      <c r="J1598" s="3" t="s">
        <v>22</v>
      </c>
      <c r="K1598" s="3" t="s">
        <v>23</v>
      </c>
      <c r="L1598" s="47">
        <f t="shared" si="52"/>
        <v>41815.736793599994</v>
      </c>
      <c r="M1598" s="63">
        <f t="shared" si="51"/>
        <v>3.0941877120000006E-2</v>
      </c>
      <c r="N1598" s="7">
        <v>33970</v>
      </c>
      <c r="O1598" s="6" t="b">
        <v>1</v>
      </c>
      <c r="P1598" s="6" t="b">
        <v>0</v>
      </c>
      <c r="Q1598" s="6" t="s">
        <v>24</v>
      </c>
    </row>
    <row r="1599" spans="1:17" x14ac:dyDescent="0.25">
      <c r="A1599" s="3">
        <v>2015</v>
      </c>
      <c r="B1599" s="3">
        <v>1</v>
      </c>
      <c r="C1599" s="4" t="s">
        <v>17</v>
      </c>
      <c r="D1599" s="4" t="s">
        <v>59</v>
      </c>
      <c r="E1599" s="4" t="s">
        <v>60</v>
      </c>
      <c r="F1599" s="4"/>
      <c r="G1599" s="11" t="s">
        <v>21</v>
      </c>
      <c r="H1599" s="5">
        <v>201841</v>
      </c>
      <c r="I1599" s="5">
        <v>70210.795532000004</v>
      </c>
      <c r="J1599" s="3" t="s">
        <v>22</v>
      </c>
      <c r="K1599" s="3" t="s">
        <v>42</v>
      </c>
      <c r="L1599" s="47">
        <f t="shared" si="52"/>
        <v>184911.64460398923</v>
      </c>
      <c r="M1599" s="63">
        <f t="shared" si="51"/>
        <v>0.13682679833276162</v>
      </c>
      <c r="N1599" s="7">
        <v>40220</v>
      </c>
      <c r="O1599" s="6" t="b">
        <v>1</v>
      </c>
      <c r="P1599" s="6" t="b">
        <v>0</v>
      </c>
      <c r="Q1599" s="6" t="s">
        <v>24</v>
      </c>
    </row>
    <row r="1600" spans="1:17" x14ac:dyDescent="0.25">
      <c r="A1600" s="3">
        <v>2015</v>
      </c>
      <c r="B1600" s="3">
        <v>1</v>
      </c>
      <c r="C1600" s="4" t="s">
        <v>17</v>
      </c>
      <c r="D1600" s="4" t="s">
        <v>46</v>
      </c>
      <c r="E1600" s="4" t="s">
        <v>47</v>
      </c>
      <c r="F1600" s="4"/>
      <c r="G1600" s="11" t="s">
        <v>21</v>
      </c>
      <c r="H1600" s="5">
        <v>98118</v>
      </c>
      <c r="I1600" s="5">
        <v>33203.131199999996</v>
      </c>
      <c r="J1600" s="3" t="s">
        <v>22</v>
      </c>
      <c r="K1600" s="3" t="s">
        <v>42</v>
      </c>
      <c r="L1600" s="47">
        <f t="shared" si="52"/>
        <v>87445.891328716782</v>
      </c>
      <c r="M1600" s="63">
        <f t="shared" si="51"/>
        <v>6.4706262082560001E-2</v>
      </c>
      <c r="N1600" s="7">
        <v>34700</v>
      </c>
      <c r="O1600" s="6" t="b">
        <v>1</v>
      </c>
      <c r="P1600" s="6" t="b">
        <v>0</v>
      </c>
      <c r="Q1600" s="6" t="s">
        <v>24</v>
      </c>
    </row>
    <row r="1601" spans="1:17" x14ac:dyDescent="0.25">
      <c r="A1601" s="3">
        <v>2015</v>
      </c>
      <c r="B1601" s="3">
        <v>1</v>
      </c>
      <c r="C1601" s="4" t="s">
        <v>17</v>
      </c>
      <c r="D1601" s="4" t="s">
        <v>46</v>
      </c>
      <c r="E1601" s="4" t="s">
        <v>48</v>
      </c>
      <c r="F1601" s="4"/>
      <c r="G1601" s="11" t="s">
        <v>21</v>
      </c>
      <c r="H1601" s="5">
        <v>58093.58</v>
      </c>
      <c r="I1601" s="5">
        <v>19658.867471999998</v>
      </c>
      <c r="J1601" s="3" t="s">
        <v>22</v>
      </c>
      <c r="K1601" s="3" t="s">
        <v>42</v>
      </c>
      <c r="L1601" s="47">
        <f t="shared" si="52"/>
        <v>51774.851541777403</v>
      </c>
      <c r="M1601" s="63">
        <f t="shared" si="51"/>
        <v>3.8311200929433603E-2</v>
      </c>
      <c r="N1601" s="7">
        <v>35065</v>
      </c>
      <c r="O1601" s="6" t="b">
        <v>1</v>
      </c>
      <c r="P1601" s="6" t="b">
        <v>0</v>
      </c>
      <c r="Q1601" s="6" t="s">
        <v>24</v>
      </c>
    </row>
    <row r="1602" spans="1:17" x14ac:dyDescent="0.25">
      <c r="A1602" s="3">
        <v>2015</v>
      </c>
      <c r="B1602" s="3">
        <v>1</v>
      </c>
      <c r="C1602" s="4" t="s">
        <v>17</v>
      </c>
      <c r="D1602" s="4" t="s">
        <v>46</v>
      </c>
      <c r="E1602" s="4" t="s">
        <v>58</v>
      </c>
      <c r="F1602" s="4"/>
      <c r="G1602" s="11" t="s">
        <v>21</v>
      </c>
      <c r="H1602" s="5">
        <v>108149</v>
      </c>
      <c r="I1602" s="5">
        <v>34142.639299999995</v>
      </c>
      <c r="J1602" s="3" t="s">
        <v>22</v>
      </c>
      <c r="K1602" s="3" t="s">
        <v>42</v>
      </c>
      <c r="L1602" s="47">
        <f t="shared" si="52"/>
        <v>89920.239989395181</v>
      </c>
      <c r="M1602" s="63">
        <f t="shared" ref="M1602:M1665" si="53">I1602*0.02784*0.07/1000</f>
        <v>6.6537175467839993E-2</v>
      </c>
      <c r="N1602" s="7">
        <v>39814</v>
      </c>
      <c r="O1602" s="6" t="b">
        <v>1</v>
      </c>
      <c r="P1602" s="6" t="b">
        <v>0</v>
      </c>
      <c r="Q1602" s="6" t="s">
        <v>24</v>
      </c>
    </row>
    <row r="1603" spans="1:17" x14ac:dyDescent="0.25">
      <c r="A1603" s="3">
        <v>2015</v>
      </c>
      <c r="B1603" s="3">
        <v>1</v>
      </c>
      <c r="C1603" s="4" t="s">
        <v>17</v>
      </c>
      <c r="D1603" s="4" t="s">
        <v>46</v>
      </c>
      <c r="E1603" s="4" t="s">
        <v>61</v>
      </c>
      <c r="F1603" s="4"/>
      <c r="G1603" s="11" t="s">
        <v>21</v>
      </c>
      <c r="H1603" s="5">
        <v>101455.4</v>
      </c>
      <c r="I1603" s="5">
        <v>32491.091849999993</v>
      </c>
      <c r="J1603" s="3" t="s">
        <v>22</v>
      </c>
      <c r="K1603" s="3" t="s">
        <v>42</v>
      </c>
      <c r="L1603" s="47">
        <f t="shared" si="52"/>
        <v>85570.618926038384</v>
      </c>
      <c r="M1603" s="63">
        <f t="shared" si="53"/>
        <v>6.3318639797279988E-2</v>
      </c>
      <c r="N1603" s="7">
        <v>40179</v>
      </c>
      <c r="O1603" s="6" t="b">
        <v>1</v>
      </c>
      <c r="P1603" s="6" t="b">
        <v>0</v>
      </c>
      <c r="Q1603" s="6" t="s">
        <v>24</v>
      </c>
    </row>
    <row r="1604" spans="1:17" x14ac:dyDescent="0.25">
      <c r="A1604" s="3">
        <v>2015</v>
      </c>
      <c r="B1604" s="3">
        <v>1</v>
      </c>
      <c r="C1604" s="4" t="s">
        <v>17</v>
      </c>
      <c r="D1604" s="4" t="s">
        <v>69</v>
      </c>
      <c r="E1604" s="4" t="s">
        <v>70</v>
      </c>
      <c r="F1604" s="4" t="s">
        <v>71</v>
      </c>
      <c r="G1604" s="11" t="s">
        <v>21</v>
      </c>
      <c r="H1604" s="5">
        <v>105249</v>
      </c>
      <c r="I1604" s="5">
        <v>37186.699999999997</v>
      </c>
      <c r="J1604" s="3" t="s">
        <v>22</v>
      </c>
      <c r="K1604" s="3" t="s">
        <v>23</v>
      </c>
      <c r="L1604" s="47">
        <f t="shared" si="52"/>
        <v>97937.273068800001</v>
      </c>
      <c r="M1604" s="63">
        <f t="shared" si="53"/>
        <v>7.246944096000002E-2</v>
      </c>
      <c r="N1604" s="7">
        <v>40760</v>
      </c>
      <c r="O1604" s="6" t="b">
        <v>0</v>
      </c>
      <c r="P1604" s="6" t="b">
        <v>0</v>
      </c>
      <c r="Q1604" s="6" t="s">
        <v>65</v>
      </c>
    </row>
    <row r="1605" spans="1:17" x14ac:dyDescent="0.25">
      <c r="A1605" s="3">
        <v>2015</v>
      </c>
      <c r="B1605" s="3">
        <v>2</v>
      </c>
      <c r="C1605" s="4" t="s">
        <v>38</v>
      </c>
      <c r="D1605" s="4" t="s">
        <v>18</v>
      </c>
      <c r="E1605" s="4" t="s">
        <v>76</v>
      </c>
      <c r="F1605" s="4"/>
      <c r="G1605" s="11" t="s">
        <v>21</v>
      </c>
      <c r="H1605" s="5">
        <v>179847</v>
      </c>
      <c r="I1605" s="5">
        <v>64241.348399999995</v>
      </c>
      <c r="J1605" s="3" t="s">
        <v>22</v>
      </c>
      <c r="K1605" s="3" t="s">
        <v>42</v>
      </c>
      <c r="L1605" s="47">
        <f t="shared" si="52"/>
        <v>169190.12659253759</v>
      </c>
      <c r="M1605" s="63">
        <f t="shared" si="53"/>
        <v>0.12519353976192002</v>
      </c>
      <c r="N1605" s="7">
        <v>41348</v>
      </c>
      <c r="O1605" s="6" t="b">
        <v>0</v>
      </c>
      <c r="P1605" s="6" t="b">
        <v>0</v>
      </c>
      <c r="Q1605" s="6" t="s">
        <v>65</v>
      </c>
    </row>
    <row r="1606" spans="1:17" x14ac:dyDescent="0.25">
      <c r="A1606" s="3">
        <v>2015</v>
      </c>
      <c r="B1606" s="3">
        <v>2</v>
      </c>
      <c r="C1606" s="4" t="s">
        <v>38</v>
      </c>
      <c r="D1606" s="4" t="s">
        <v>18</v>
      </c>
      <c r="E1606" s="4" t="s">
        <v>19</v>
      </c>
      <c r="F1606" s="4" t="s">
        <v>20</v>
      </c>
      <c r="G1606" s="11" t="s">
        <v>21</v>
      </c>
      <c r="H1606" s="5">
        <v>86496.022700000001</v>
      </c>
      <c r="I1606" s="5">
        <v>32172.5</v>
      </c>
      <c r="J1606" s="3" t="s">
        <v>22</v>
      </c>
      <c r="K1606" s="3" t="s">
        <v>23</v>
      </c>
      <c r="L1606" s="47">
        <f t="shared" si="52"/>
        <v>84731.555039999992</v>
      </c>
      <c r="M1606" s="63">
        <f t="shared" si="53"/>
        <v>6.2697768000000015E-2</v>
      </c>
      <c r="N1606" s="7">
        <v>35527</v>
      </c>
      <c r="O1606" s="6" t="b">
        <v>1</v>
      </c>
      <c r="P1606" s="6" t="b">
        <v>0</v>
      </c>
      <c r="Q1606" s="6" t="s">
        <v>24</v>
      </c>
    </row>
    <row r="1607" spans="1:17" x14ac:dyDescent="0.25">
      <c r="A1607" s="3">
        <v>2015</v>
      </c>
      <c r="B1607" s="3">
        <v>2</v>
      </c>
      <c r="C1607" s="4" t="s">
        <v>38</v>
      </c>
      <c r="D1607" s="4" t="s">
        <v>18</v>
      </c>
      <c r="E1607" s="4" t="s">
        <v>19</v>
      </c>
      <c r="F1607" s="4" t="s">
        <v>25</v>
      </c>
      <c r="G1607" s="11" t="s">
        <v>21</v>
      </c>
      <c r="H1607" s="5">
        <v>83360.877399999998</v>
      </c>
      <c r="I1607" s="5">
        <v>31254.9</v>
      </c>
      <c r="J1607" s="3" t="s">
        <v>22</v>
      </c>
      <c r="K1607" s="3" t="s">
        <v>23</v>
      </c>
      <c r="L1607" s="47">
        <f t="shared" si="52"/>
        <v>82314.904953599995</v>
      </c>
      <c r="M1607" s="63">
        <f t="shared" si="53"/>
        <v>6.090954912000001E-2</v>
      </c>
      <c r="N1607" s="7">
        <v>35527</v>
      </c>
      <c r="O1607" s="6" t="b">
        <v>1</v>
      </c>
      <c r="P1607" s="6" t="b">
        <v>0</v>
      </c>
      <c r="Q1607" s="6" t="s">
        <v>24</v>
      </c>
    </row>
    <row r="1608" spans="1:17" x14ac:dyDescent="0.25">
      <c r="A1608" s="3">
        <v>2015</v>
      </c>
      <c r="B1608" s="3">
        <v>2</v>
      </c>
      <c r="C1608" s="4" t="s">
        <v>38</v>
      </c>
      <c r="D1608" s="4" t="s">
        <v>18</v>
      </c>
      <c r="E1608" s="4" t="s">
        <v>43</v>
      </c>
      <c r="F1608" s="4"/>
      <c r="G1608" s="11" t="s">
        <v>21</v>
      </c>
      <c r="H1608" s="5">
        <v>103234</v>
      </c>
      <c r="I1608" s="5">
        <v>38852.735304000002</v>
      </c>
      <c r="J1608" s="3" t="s">
        <v>22</v>
      </c>
      <c r="K1608" s="3" t="s">
        <v>42</v>
      </c>
      <c r="L1608" s="47">
        <f t="shared" si="52"/>
        <v>102325.05027167386</v>
      </c>
      <c r="M1608" s="63">
        <f t="shared" si="53"/>
        <v>7.5716210560435218E-2</v>
      </c>
      <c r="N1608" s="7">
        <v>28126</v>
      </c>
      <c r="O1608" s="6" t="b">
        <v>1</v>
      </c>
      <c r="P1608" s="6" t="b">
        <v>0</v>
      </c>
      <c r="Q1608" s="6" t="s">
        <v>24</v>
      </c>
    </row>
    <row r="1609" spans="1:17" x14ac:dyDescent="0.25">
      <c r="A1609" s="3">
        <v>2015</v>
      </c>
      <c r="B1609" s="3">
        <v>2</v>
      </c>
      <c r="C1609" s="4" t="s">
        <v>38</v>
      </c>
      <c r="D1609" s="4" t="s">
        <v>62</v>
      </c>
      <c r="E1609" s="4" t="s">
        <v>63</v>
      </c>
      <c r="F1609" s="4" t="s">
        <v>64</v>
      </c>
      <c r="G1609" s="11" t="s">
        <v>21</v>
      </c>
      <c r="H1609" s="5">
        <v>104055</v>
      </c>
      <c r="I1609" s="5">
        <v>37373.4</v>
      </c>
      <c r="J1609" s="3" t="s">
        <v>22</v>
      </c>
      <c r="K1609" s="3" t="s">
        <v>23</v>
      </c>
      <c r="L1609" s="47">
        <f t="shared" si="52"/>
        <v>98428.978137600003</v>
      </c>
      <c r="M1609" s="63">
        <f t="shared" si="53"/>
        <v>7.283328192000002E-2</v>
      </c>
      <c r="N1609" s="7">
        <v>40739</v>
      </c>
      <c r="O1609" s="6" t="b">
        <v>0</v>
      </c>
      <c r="P1609" s="6" t="b">
        <v>0</v>
      </c>
      <c r="Q1609" s="6" t="s">
        <v>65</v>
      </c>
    </row>
    <row r="1610" spans="1:17" x14ac:dyDescent="0.25">
      <c r="A1610" s="3">
        <v>2015</v>
      </c>
      <c r="B1610" s="3">
        <v>2</v>
      </c>
      <c r="C1610" s="4" t="s">
        <v>38</v>
      </c>
      <c r="D1610" s="4" t="s">
        <v>66</v>
      </c>
      <c r="E1610" s="4" t="s">
        <v>67</v>
      </c>
      <c r="F1610" s="4" t="s">
        <v>72</v>
      </c>
      <c r="G1610" s="11" t="s">
        <v>21</v>
      </c>
      <c r="H1610" s="5">
        <v>158353.628</v>
      </c>
      <c r="I1610" s="5">
        <v>60011.5</v>
      </c>
      <c r="J1610" s="3" t="s">
        <v>22</v>
      </c>
      <c r="K1610" s="3" t="s">
        <v>23</v>
      </c>
      <c r="L1610" s="47">
        <f t="shared" si="52"/>
        <v>158050.127136</v>
      </c>
      <c r="M1610" s="63">
        <f t="shared" si="53"/>
        <v>0.11695041120000002</v>
      </c>
      <c r="N1610" s="7">
        <v>40644</v>
      </c>
      <c r="O1610" s="6" t="b">
        <v>0</v>
      </c>
      <c r="P1610" s="6" t="b">
        <v>1</v>
      </c>
      <c r="Q1610" s="6" t="s">
        <v>15</v>
      </c>
    </row>
    <row r="1611" spans="1:17" x14ac:dyDescent="0.25">
      <c r="A1611" s="3">
        <v>2015</v>
      </c>
      <c r="B1611" s="3">
        <v>2</v>
      </c>
      <c r="C1611" s="4" t="s">
        <v>38</v>
      </c>
      <c r="D1611" s="4" t="s">
        <v>66</v>
      </c>
      <c r="E1611" s="4" t="s">
        <v>67</v>
      </c>
      <c r="F1611" s="4" t="s">
        <v>68</v>
      </c>
      <c r="G1611" s="11" t="s">
        <v>21</v>
      </c>
      <c r="H1611" s="5">
        <v>120903.25810000001</v>
      </c>
      <c r="I1611" s="5">
        <v>46903.6</v>
      </c>
      <c r="J1611" s="3" t="s">
        <v>22</v>
      </c>
      <c r="K1611" s="3" t="s">
        <v>23</v>
      </c>
      <c r="L1611" s="47">
        <f t="shared" si="52"/>
        <v>123528.32279039998</v>
      </c>
      <c r="M1611" s="63">
        <f t="shared" si="53"/>
        <v>9.1405735680000003E-2</v>
      </c>
      <c r="N1611" s="7">
        <v>40644</v>
      </c>
      <c r="O1611" s="6" t="b">
        <v>0</v>
      </c>
      <c r="P1611" s="6" t="b">
        <v>1</v>
      </c>
      <c r="Q1611" s="6" t="s">
        <v>15</v>
      </c>
    </row>
    <row r="1612" spans="1:17" x14ac:dyDescent="0.25">
      <c r="A1612" s="3">
        <v>2015</v>
      </c>
      <c r="B1612" s="3">
        <v>2</v>
      </c>
      <c r="C1612" s="4" t="s">
        <v>38</v>
      </c>
      <c r="D1612" s="4" t="s">
        <v>26</v>
      </c>
      <c r="E1612" s="4" t="s">
        <v>27</v>
      </c>
      <c r="F1612" s="4" t="s">
        <v>28</v>
      </c>
      <c r="G1612" s="11" t="s">
        <v>21</v>
      </c>
      <c r="H1612" s="5">
        <v>93110.991999999998</v>
      </c>
      <c r="I1612" s="5">
        <v>39039</v>
      </c>
      <c r="J1612" s="3" t="s">
        <v>22</v>
      </c>
      <c r="K1612" s="3" t="s">
        <v>23</v>
      </c>
      <c r="L1612" s="47">
        <f t="shared" si="52"/>
        <v>102815.60889599999</v>
      </c>
      <c r="M1612" s="63">
        <f t="shared" si="53"/>
        <v>7.6079203200000015E-2</v>
      </c>
      <c r="N1612" s="7">
        <v>34700</v>
      </c>
      <c r="O1612" s="6" t="b">
        <v>1</v>
      </c>
      <c r="P1612" s="6" t="b">
        <v>0</v>
      </c>
      <c r="Q1612" s="6" t="s">
        <v>24</v>
      </c>
    </row>
    <row r="1613" spans="1:17" x14ac:dyDescent="0.25">
      <c r="A1613" s="3">
        <v>2015</v>
      </c>
      <c r="B1613" s="3">
        <v>2</v>
      </c>
      <c r="C1613" s="4" t="s">
        <v>38</v>
      </c>
      <c r="D1613" s="4" t="s">
        <v>73</v>
      </c>
      <c r="E1613" s="4" t="s">
        <v>74</v>
      </c>
      <c r="F1613" s="4"/>
      <c r="G1613" s="11" t="s">
        <v>21</v>
      </c>
      <c r="H1613" s="5">
        <v>246326</v>
      </c>
      <c r="I1613" s="5">
        <v>80143.05087359999</v>
      </c>
      <c r="J1613" s="3" t="s">
        <v>22</v>
      </c>
      <c r="K1613" s="3" t="s">
        <v>42</v>
      </c>
      <c r="L1613" s="47">
        <f t="shared" si="52"/>
        <v>211069.86793596882</v>
      </c>
      <c r="M1613" s="63">
        <f t="shared" si="53"/>
        <v>0.15618277754247167</v>
      </c>
      <c r="N1613" s="7">
        <v>41136</v>
      </c>
      <c r="O1613" s="6" t="b">
        <v>0</v>
      </c>
      <c r="P1613" s="6" t="b">
        <v>0</v>
      </c>
      <c r="Q1613" s="6" t="s">
        <v>65</v>
      </c>
    </row>
    <row r="1614" spans="1:17" x14ac:dyDescent="0.25">
      <c r="A1614" s="3">
        <v>2015</v>
      </c>
      <c r="B1614" s="3">
        <v>2</v>
      </c>
      <c r="C1614" s="4" t="s">
        <v>38</v>
      </c>
      <c r="D1614" s="4" t="s">
        <v>29</v>
      </c>
      <c r="E1614" s="4" t="s">
        <v>30</v>
      </c>
      <c r="F1614" s="4" t="s">
        <v>33</v>
      </c>
      <c r="G1614" s="11" t="s">
        <v>21</v>
      </c>
      <c r="H1614" s="5">
        <v>96848</v>
      </c>
      <c r="I1614" s="5">
        <v>39262</v>
      </c>
      <c r="J1614" s="3" t="s">
        <v>22</v>
      </c>
      <c r="K1614" s="3" t="s">
        <v>23</v>
      </c>
      <c r="L1614" s="47">
        <f t="shared" si="52"/>
        <v>103402.915968</v>
      </c>
      <c r="M1614" s="63">
        <f t="shared" si="53"/>
        <v>7.6513785600000023E-2</v>
      </c>
      <c r="N1614" s="7">
        <v>35885</v>
      </c>
      <c r="O1614" s="6" t="b">
        <v>1</v>
      </c>
      <c r="P1614" s="6" t="b">
        <v>0</v>
      </c>
      <c r="Q1614" s="6" t="s">
        <v>24</v>
      </c>
    </row>
    <row r="1615" spans="1:17" x14ac:dyDescent="0.25">
      <c r="A1615" s="3">
        <v>2015</v>
      </c>
      <c r="B1615" s="3">
        <v>2</v>
      </c>
      <c r="C1615" s="4" t="s">
        <v>38</v>
      </c>
      <c r="D1615" s="4" t="s">
        <v>29</v>
      </c>
      <c r="E1615" s="4" t="s">
        <v>30</v>
      </c>
      <c r="F1615" s="4" t="s">
        <v>31</v>
      </c>
      <c r="G1615" s="11" t="s">
        <v>21</v>
      </c>
      <c r="H1615" s="5">
        <v>98989</v>
      </c>
      <c r="I1615" s="5">
        <v>38536.199999999997</v>
      </c>
      <c r="J1615" s="3" t="s">
        <v>22</v>
      </c>
      <c r="K1615" s="3" t="s">
        <v>23</v>
      </c>
      <c r="L1615" s="47">
        <f t="shared" si="52"/>
        <v>101491.40263679999</v>
      </c>
      <c r="M1615" s="63">
        <f t="shared" si="53"/>
        <v>7.5099346560000002E-2</v>
      </c>
      <c r="N1615" s="7">
        <v>35885</v>
      </c>
      <c r="O1615" s="6" t="b">
        <v>1</v>
      </c>
      <c r="P1615" s="6" t="b">
        <v>0</v>
      </c>
      <c r="Q1615" s="6" t="s">
        <v>24</v>
      </c>
    </row>
    <row r="1616" spans="1:17" x14ac:dyDescent="0.25">
      <c r="A1616" s="3">
        <v>2015</v>
      </c>
      <c r="B1616" s="3">
        <v>2</v>
      </c>
      <c r="C1616" s="4" t="s">
        <v>38</v>
      </c>
      <c r="D1616" s="4" t="s">
        <v>29</v>
      </c>
      <c r="E1616" s="4" t="s">
        <v>34</v>
      </c>
      <c r="F1616" s="4" t="s">
        <v>39</v>
      </c>
      <c r="G1616" s="11" t="s">
        <v>21</v>
      </c>
      <c r="H1616" s="5">
        <v>79156.074999999997</v>
      </c>
      <c r="I1616" s="5">
        <v>33480.9</v>
      </c>
      <c r="J1616" s="3" t="s">
        <v>22</v>
      </c>
      <c r="K1616" s="3" t="s">
        <v>23</v>
      </c>
      <c r="L1616" s="47">
        <f t="shared" si="52"/>
        <v>88177.441017600009</v>
      </c>
      <c r="M1616" s="63">
        <f t="shared" si="53"/>
        <v>6.5247577920000008E-2</v>
      </c>
      <c r="N1616" s="7">
        <v>33970</v>
      </c>
      <c r="O1616" s="6" t="b">
        <v>1</v>
      </c>
      <c r="P1616" s="6" t="b">
        <v>0</v>
      </c>
      <c r="Q1616" s="6" t="s">
        <v>24</v>
      </c>
    </row>
    <row r="1617" spans="1:17" x14ac:dyDescent="0.25">
      <c r="A1617" s="3">
        <v>2015</v>
      </c>
      <c r="B1617" s="3">
        <v>2</v>
      </c>
      <c r="C1617" s="4" t="s">
        <v>38</v>
      </c>
      <c r="D1617" s="4" t="s">
        <v>29</v>
      </c>
      <c r="E1617" s="4" t="s">
        <v>34</v>
      </c>
      <c r="F1617" s="4" t="s">
        <v>35</v>
      </c>
      <c r="G1617" s="11" t="s">
        <v>21</v>
      </c>
      <c r="H1617" s="5">
        <v>31831.62</v>
      </c>
      <c r="I1617" s="5">
        <v>14504.4</v>
      </c>
      <c r="J1617" s="3" t="s">
        <v>22</v>
      </c>
      <c r="K1617" s="3" t="s">
        <v>23</v>
      </c>
      <c r="L1617" s="47">
        <f t="shared" si="52"/>
        <v>38199.716121600002</v>
      </c>
      <c r="M1617" s="63">
        <f t="shared" si="53"/>
        <v>2.8266174720000006E-2</v>
      </c>
      <c r="N1617" s="7">
        <v>33970</v>
      </c>
      <c r="O1617" s="6" t="b">
        <v>1</v>
      </c>
      <c r="P1617" s="6" t="b">
        <v>0</v>
      </c>
      <c r="Q1617" s="6" t="s">
        <v>24</v>
      </c>
    </row>
    <row r="1618" spans="1:17" x14ac:dyDescent="0.25">
      <c r="A1618" s="3">
        <v>2015</v>
      </c>
      <c r="B1618" s="3">
        <v>2</v>
      </c>
      <c r="C1618" s="4" t="s">
        <v>38</v>
      </c>
      <c r="D1618" s="4" t="s">
        <v>29</v>
      </c>
      <c r="E1618" s="4" t="s">
        <v>34</v>
      </c>
      <c r="F1618" s="4" t="s">
        <v>36</v>
      </c>
      <c r="G1618" s="11" t="s">
        <v>21</v>
      </c>
      <c r="H1618" s="5">
        <v>24762.16</v>
      </c>
      <c r="I1618" s="5">
        <v>11830.7</v>
      </c>
      <c r="J1618" s="3" t="s">
        <v>22</v>
      </c>
      <c r="K1618" s="3" t="s">
        <v>23</v>
      </c>
      <c r="L1618" s="47">
        <f t="shared" si="52"/>
        <v>31158.088684800001</v>
      </c>
      <c r="M1618" s="63">
        <f t="shared" si="53"/>
        <v>2.3055668160000004E-2</v>
      </c>
      <c r="N1618" s="7">
        <v>33970</v>
      </c>
      <c r="O1618" s="6" t="b">
        <v>1</v>
      </c>
      <c r="P1618" s="6" t="b">
        <v>0</v>
      </c>
      <c r="Q1618" s="6" t="s">
        <v>24</v>
      </c>
    </row>
    <row r="1619" spans="1:17" x14ac:dyDescent="0.25">
      <c r="A1619" s="3">
        <v>2015</v>
      </c>
      <c r="B1619" s="3">
        <v>2</v>
      </c>
      <c r="C1619" s="4" t="s">
        <v>38</v>
      </c>
      <c r="D1619" s="4" t="s">
        <v>29</v>
      </c>
      <c r="E1619" s="4" t="s">
        <v>34</v>
      </c>
      <c r="F1619" s="4" t="s">
        <v>37</v>
      </c>
      <c r="G1619" s="11" t="s">
        <v>21</v>
      </c>
      <c r="H1619" s="5">
        <v>78237.514999999999</v>
      </c>
      <c r="I1619" s="5">
        <v>31879.7</v>
      </c>
      <c r="J1619" s="3" t="s">
        <v>22</v>
      </c>
      <c r="K1619" s="3" t="s">
        <v>23</v>
      </c>
      <c r="L1619" s="47">
        <f t="shared" si="52"/>
        <v>83960.418220799998</v>
      </c>
      <c r="M1619" s="63">
        <f t="shared" si="53"/>
        <v>6.212715936000001E-2</v>
      </c>
      <c r="N1619" s="7">
        <v>33970</v>
      </c>
      <c r="O1619" s="6" t="b">
        <v>1</v>
      </c>
      <c r="P1619" s="6" t="b">
        <v>0</v>
      </c>
      <c r="Q1619" s="6" t="s">
        <v>24</v>
      </c>
    </row>
    <row r="1620" spans="1:17" x14ac:dyDescent="0.25">
      <c r="A1620" s="3">
        <v>2015</v>
      </c>
      <c r="B1620" s="3">
        <v>2</v>
      </c>
      <c r="C1620" s="4" t="s">
        <v>38</v>
      </c>
      <c r="D1620" s="4" t="s">
        <v>59</v>
      </c>
      <c r="E1620" s="4" t="s">
        <v>60</v>
      </c>
      <c r="F1620" s="4"/>
      <c r="G1620" s="11" t="s">
        <v>21</v>
      </c>
      <c r="H1620" s="5">
        <v>176691</v>
      </c>
      <c r="I1620" s="5">
        <v>61462.317732000003</v>
      </c>
      <c r="J1620" s="3" t="s">
        <v>22</v>
      </c>
      <c r="K1620" s="3" t="s">
        <v>42</v>
      </c>
      <c r="L1620" s="47">
        <f t="shared" si="52"/>
        <v>161871.09356733007</v>
      </c>
      <c r="M1620" s="63">
        <f t="shared" si="53"/>
        <v>0.11977776479612164</v>
      </c>
      <c r="N1620" s="7">
        <v>40220</v>
      </c>
      <c r="O1620" s="6" t="b">
        <v>1</v>
      </c>
      <c r="P1620" s="6" t="b">
        <v>0</v>
      </c>
      <c r="Q1620" s="6" t="s">
        <v>24</v>
      </c>
    </row>
    <row r="1621" spans="1:17" x14ac:dyDescent="0.25">
      <c r="A1621" s="3">
        <v>2015</v>
      </c>
      <c r="B1621" s="3">
        <v>2</v>
      </c>
      <c r="C1621" s="4" t="s">
        <v>38</v>
      </c>
      <c r="D1621" s="4" t="s">
        <v>46</v>
      </c>
      <c r="E1621" s="4" t="s">
        <v>47</v>
      </c>
      <c r="F1621" s="4"/>
      <c r="G1621" s="11" t="s">
        <v>21</v>
      </c>
      <c r="H1621" s="5">
        <v>99484</v>
      </c>
      <c r="I1621" s="5">
        <v>33665.385599999994</v>
      </c>
      <c r="J1621" s="3" t="s">
        <v>22</v>
      </c>
      <c r="K1621" s="3" t="s">
        <v>42</v>
      </c>
      <c r="L1621" s="47">
        <f t="shared" si="52"/>
        <v>88663.314100838368</v>
      </c>
      <c r="M1621" s="63">
        <f t="shared" si="53"/>
        <v>6.5607103457279992E-2</v>
      </c>
      <c r="N1621" s="7">
        <v>34700</v>
      </c>
      <c r="O1621" s="6" t="b">
        <v>1</v>
      </c>
      <c r="P1621" s="6" t="b">
        <v>0</v>
      </c>
      <c r="Q1621" s="6" t="s">
        <v>24</v>
      </c>
    </row>
    <row r="1622" spans="1:17" x14ac:dyDescent="0.25">
      <c r="A1622" s="3">
        <v>2015</v>
      </c>
      <c r="B1622" s="3">
        <v>2</v>
      </c>
      <c r="C1622" s="4" t="s">
        <v>38</v>
      </c>
      <c r="D1622" s="4" t="s">
        <v>46</v>
      </c>
      <c r="E1622" s="4" t="s">
        <v>48</v>
      </c>
      <c r="F1622" s="4"/>
      <c r="G1622" s="11" t="s">
        <v>21</v>
      </c>
      <c r="H1622" s="5">
        <v>80055</v>
      </c>
      <c r="I1622" s="5">
        <v>27090.611999999997</v>
      </c>
      <c r="J1622" s="3" t="s">
        <v>22</v>
      </c>
      <c r="K1622" s="3" t="s">
        <v>42</v>
      </c>
      <c r="L1622" s="47">
        <f t="shared" si="52"/>
        <v>71347.569562367993</v>
      </c>
      <c r="M1622" s="63">
        <f t="shared" si="53"/>
        <v>5.27941846656E-2</v>
      </c>
      <c r="N1622" s="7">
        <v>35065</v>
      </c>
      <c r="O1622" s="6" t="b">
        <v>1</v>
      </c>
      <c r="P1622" s="6" t="b">
        <v>0</v>
      </c>
      <c r="Q1622" s="6" t="s">
        <v>24</v>
      </c>
    </row>
    <row r="1623" spans="1:17" x14ac:dyDescent="0.25">
      <c r="A1623" s="3">
        <v>2015</v>
      </c>
      <c r="B1623" s="3">
        <v>2</v>
      </c>
      <c r="C1623" s="4" t="s">
        <v>38</v>
      </c>
      <c r="D1623" s="4" t="s">
        <v>46</v>
      </c>
      <c r="E1623" s="4" t="s">
        <v>58</v>
      </c>
      <c r="F1623" s="4"/>
      <c r="G1623" s="11" t="s">
        <v>21</v>
      </c>
      <c r="H1623" s="5">
        <v>102033</v>
      </c>
      <c r="I1623" s="5">
        <v>32211.818099999997</v>
      </c>
      <c r="J1623" s="3" t="s">
        <v>22</v>
      </c>
      <c r="K1623" s="3" t="s">
        <v>42</v>
      </c>
      <c r="L1623" s="47">
        <f t="shared" si="52"/>
        <v>84835.105704518384</v>
      </c>
      <c r="M1623" s="63">
        <f t="shared" si="53"/>
        <v>6.2774391113279995E-2</v>
      </c>
      <c r="N1623" s="7">
        <v>39814</v>
      </c>
      <c r="O1623" s="6" t="b">
        <v>1</v>
      </c>
      <c r="P1623" s="6" t="b">
        <v>0</v>
      </c>
      <c r="Q1623" s="6" t="s">
        <v>24</v>
      </c>
    </row>
    <row r="1624" spans="1:17" x14ac:dyDescent="0.25">
      <c r="A1624" s="3">
        <v>2015</v>
      </c>
      <c r="B1624" s="3">
        <v>2</v>
      </c>
      <c r="C1624" s="4" t="s">
        <v>38</v>
      </c>
      <c r="D1624" s="4" t="s">
        <v>46</v>
      </c>
      <c r="E1624" s="4" t="s">
        <v>61</v>
      </c>
      <c r="F1624" s="4"/>
      <c r="G1624" s="11" t="s">
        <v>21</v>
      </c>
      <c r="H1624" s="5">
        <v>97952.199999999983</v>
      </c>
      <c r="I1624" s="5">
        <v>31369.192049999991</v>
      </c>
      <c r="J1624" s="3" t="s">
        <v>22</v>
      </c>
      <c r="K1624" s="3" t="s">
        <v>42</v>
      </c>
      <c r="L1624" s="47">
        <f t="shared" si="52"/>
        <v>82615.911811171172</v>
      </c>
      <c r="M1624" s="63">
        <f t="shared" si="53"/>
        <v>6.1132281467039987E-2</v>
      </c>
      <c r="N1624" s="7">
        <v>40179</v>
      </c>
      <c r="O1624" s="6" t="b">
        <v>1</v>
      </c>
      <c r="P1624" s="6" t="b">
        <v>0</v>
      </c>
      <c r="Q1624" s="6" t="s">
        <v>24</v>
      </c>
    </row>
    <row r="1625" spans="1:17" x14ac:dyDescent="0.25">
      <c r="A1625" s="3">
        <v>2015</v>
      </c>
      <c r="B1625" s="3">
        <v>2</v>
      </c>
      <c r="C1625" s="4" t="s">
        <v>38</v>
      </c>
      <c r="D1625" s="4" t="s">
        <v>69</v>
      </c>
      <c r="E1625" s="4" t="s">
        <v>70</v>
      </c>
      <c r="F1625" s="4" t="s">
        <v>71</v>
      </c>
      <c r="G1625" s="11" t="s">
        <v>21</v>
      </c>
      <c r="H1625" s="5">
        <v>98540</v>
      </c>
      <c r="I1625" s="5">
        <v>34683.5</v>
      </c>
      <c r="J1625" s="3" t="s">
        <v>22</v>
      </c>
      <c r="K1625" s="3" t="s">
        <v>23</v>
      </c>
      <c r="L1625" s="47">
        <f t="shared" ref="L1625:L1688" si="54">I1625*0.02784*94.6</f>
        <v>91344.685343999998</v>
      </c>
      <c r="M1625" s="63">
        <f t="shared" si="53"/>
        <v>6.7591204800000013E-2</v>
      </c>
      <c r="N1625" s="7">
        <v>40760</v>
      </c>
      <c r="O1625" s="6" t="b">
        <v>0</v>
      </c>
      <c r="P1625" s="6" t="b">
        <v>0</v>
      </c>
      <c r="Q1625" s="6" t="s">
        <v>65</v>
      </c>
    </row>
    <row r="1626" spans="1:17" x14ac:dyDescent="0.25">
      <c r="A1626" s="3">
        <v>2015</v>
      </c>
      <c r="B1626" s="3">
        <v>3</v>
      </c>
      <c r="C1626" s="4" t="s">
        <v>40</v>
      </c>
      <c r="D1626" s="4" t="s">
        <v>18</v>
      </c>
      <c r="E1626" s="4" t="s">
        <v>76</v>
      </c>
      <c r="F1626" s="4"/>
      <c r="G1626" s="11" t="s">
        <v>21</v>
      </c>
      <c r="H1626" s="5">
        <v>190277</v>
      </c>
      <c r="I1626" s="5">
        <v>67966.944399999993</v>
      </c>
      <c r="J1626" s="3" t="s">
        <v>22</v>
      </c>
      <c r="K1626" s="3" t="s">
        <v>42</v>
      </c>
      <c r="L1626" s="47">
        <f t="shared" si="54"/>
        <v>179002.09465628155</v>
      </c>
      <c r="M1626" s="63">
        <f t="shared" si="53"/>
        <v>0.13245398124672</v>
      </c>
      <c r="N1626" s="7">
        <v>41348</v>
      </c>
      <c r="O1626" s="6" t="b">
        <v>0</v>
      </c>
      <c r="P1626" s="6" t="b">
        <v>0</v>
      </c>
      <c r="Q1626" s="6" t="s">
        <v>65</v>
      </c>
    </row>
    <row r="1627" spans="1:17" x14ac:dyDescent="0.25">
      <c r="A1627" s="3">
        <v>2015</v>
      </c>
      <c r="B1627" s="3">
        <v>3</v>
      </c>
      <c r="C1627" s="4" t="s">
        <v>40</v>
      </c>
      <c r="D1627" s="4" t="s">
        <v>18</v>
      </c>
      <c r="E1627" s="4" t="s">
        <v>19</v>
      </c>
      <c r="F1627" s="4" t="s">
        <v>25</v>
      </c>
      <c r="G1627" s="11" t="s">
        <v>21</v>
      </c>
      <c r="H1627" s="5">
        <v>94451.999400000001</v>
      </c>
      <c r="I1627" s="5">
        <v>35425.599999999999</v>
      </c>
      <c r="J1627" s="3" t="s">
        <v>22</v>
      </c>
      <c r="K1627" s="3" t="s">
        <v>23</v>
      </c>
      <c r="L1627" s="47">
        <f t="shared" si="54"/>
        <v>93299.127398399985</v>
      </c>
      <c r="M1627" s="63">
        <f t="shared" si="53"/>
        <v>6.9037409280000003E-2</v>
      </c>
      <c r="N1627" s="7">
        <v>35527</v>
      </c>
      <c r="O1627" s="6" t="b">
        <v>1</v>
      </c>
      <c r="P1627" s="6" t="b">
        <v>0</v>
      </c>
      <c r="Q1627" s="6" t="s">
        <v>24</v>
      </c>
    </row>
    <row r="1628" spans="1:17" x14ac:dyDescent="0.25">
      <c r="A1628" s="3">
        <v>2015</v>
      </c>
      <c r="B1628" s="3">
        <v>3</v>
      </c>
      <c r="C1628" s="4" t="s">
        <v>40</v>
      </c>
      <c r="D1628" s="4" t="s">
        <v>18</v>
      </c>
      <c r="E1628" s="4" t="s">
        <v>19</v>
      </c>
      <c r="F1628" s="4" t="s">
        <v>20</v>
      </c>
      <c r="G1628" s="11" t="s">
        <v>21</v>
      </c>
      <c r="H1628" s="5">
        <v>71552.246499999994</v>
      </c>
      <c r="I1628" s="5">
        <v>26576</v>
      </c>
      <c r="J1628" s="3" t="s">
        <v>22</v>
      </c>
      <c r="K1628" s="3" t="s">
        <v>23</v>
      </c>
      <c r="L1628" s="47">
        <f t="shared" si="54"/>
        <v>69992.254463999998</v>
      </c>
      <c r="M1628" s="63">
        <f t="shared" si="53"/>
        <v>5.1791308800000012E-2</v>
      </c>
      <c r="N1628" s="7">
        <v>35527</v>
      </c>
      <c r="O1628" s="6" t="b">
        <v>1</v>
      </c>
      <c r="P1628" s="6" t="b">
        <v>0</v>
      </c>
      <c r="Q1628" s="6" t="s">
        <v>24</v>
      </c>
    </row>
    <row r="1629" spans="1:17" x14ac:dyDescent="0.25">
      <c r="A1629" s="3">
        <v>2015</v>
      </c>
      <c r="B1629" s="3">
        <v>3</v>
      </c>
      <c r="C1629" s="4" t="s">
        <v>40</v>
      </c>
      <c r="D1629" s="4" t="s">
        <v>18</v>
      </c>
      <c r="E1629" s="4" t="s">
        <v>41</v>
      </c>
      <c r="F1629" s="4"/>
      <c r="G1629" s="11" t="s">
        <v>21</v>
      </c>
      <c r="H1629" s="5">
        <v>24088</v>
      </c>
      <c r="I1629" s="5">
        <v>9446.7113999999983</v>
      </c>
      <c r="J1629" s="3" t="s">
        <v>22</v>
      </c>
      <c r="K1629" s="3" t="s">
        <v>42</v>
      </c>
      <c r="L1629" s="47">
        <f t="shared" si="54"/>
        <v>24879.463732569591</v>
      </c>
      <c r="M1629" s="63">
        <f t="shared" si="53"/>
        <v>1.8409751176319995E-2</v>
      </c>
      <c r="N1629" s="7">
        <v>23377</v>
      </c>
      <c r="O1629" s="6" t="b">
        <v>1</v>
      </c>
      <c r="P1629" s="6" t="b">
        <v>0</v>
      </c>
      <c r="Q1629" s="6" t="s">
        <v>24</v>
      </c>
    </row>
    <row r="1630" spans="1:17" x14ac:dyDescent="0.25">
      <c r="A1630" s="3">
        <v>2015</v>
      </c>
      <c r="B1630" s="3">
        <v>3</v>
      </c>
      <c r="C1630" s="4" t="s">
        <v>40</v>
      </c>
      <c r="D1630" s="4" t="s">
        <v>18</v>
      </c>
      <c r="E1630" s="4" t="s">
        <v>43</v>
      </c>
      <c r="F1630" s="4"/>
      <c r="G1630" s="11" t="s">
        <v>21</v>
      </c>
      <c r="H1630" s="5">
        <v>96157</v>
      </c>
      <c r="I1630" s="5">
        <v>36189.263892000003</v>
      </c>
      <c r="J1630" s="3" t="s">
        <v>22</v>
      </c>
      <c r="K1630" s="3" t="s">
        <v>42</v>
      </c>
      <c r="L1630" s="47">
        <f t="shared" si="54"/>
        <v>95310.361498860293</v>
      </c>
      <c r="M1630" s="63">
        <f t="shared" si="53"/>
        <v>7.0525637472729608E-2</v>
      </c>
      <c r="N1630" s="7">
        <v>28126</v>
      </c>
      <c r="O1630" s="6" t="b">
        <v>1</v>
      </c>
      <c r="P1630" s="6" t="b">
        <v>0</v>
      </c>
      <c r="Q1630" s="6" t="s">
        <v>24</v>
      </c>
    </row>
    <row r="1631" spans="1:17" x14ac:dyDescent="0.25">
      <c r="A1631" s="3">
        <v>2015</v>
      </c>
      <c r="B1631" s="3">
        <v>3</v>
      </c>
      <c r="C1631" s="4" t="s">
        <v>40</v>
      </c>
      <c r="D1631" s="4" t="s">
        <v>62</v>
      </c>
      <c r="E1631" s="4" t="s">
        <v>63</v>
      </c>
      <c r="F1631" s="4" t="s">
        <v>64</v>
      </c>
      <c r="G1631" s="11" t="s">
        <v>21</v>
      </c>
      <c r="H1631" s="5">
        <v>105881</v>
      </c>
      <c r="I1631" s="5">
        <v>38283</v>
      </c>
      <c r="J1631" s="3" t="s">
        <v>22</v>
      </c>
      <c r="K1631" s="3" t="s">
        <v>23</v>
      </c>
      <c r="L1631" s="47">
        <f t="shared" si="54"/>
        <v>100824.55891199999</v>
      </c>
      <c r="M1631" s="63">
        <f t="shared" si="53"/>
        <v>7.4605910400000017E-2</v>
      </c>
      <c r="N1631" s="7">
        <v>40739</v>
      </c>
      <c r="O1631" s="6" t="b">
        <v>0</v>
      </c>
      <c r="P1631" s="6" t="b">
        <v>0</v>
      </c>
      <c r="Q1631" s="6" t="s">
        <v>65</v>
      </c>
    </row>
    <row r="1632" spans="1:17" x14ac:dyDescent="0.25">
      <c r="A1632" s="3">
        <v>2015</v>
      </c>
      <c r="B1632" s="3">
        <v>3</v>
      </c>
      <c r="C1632" s="4" t="s">
        <v>40</v>
      </c>
      <c r="D1632" s="4" t="s">
        <v>66</v>
      </c>
      <c r="E1632" s="4" t="s">
        <v>67</v>
      </c>
      <c r="F1632" s="4" t="s">
        <v>72</v>
      </c>
      <c r="G1632" s="11" t="s">
        <v>21</v>
      </c>
      <c r="H1632" s="5">
        <v>177776.93780000001</v>
      </c>
      <c r="I1632" s="5">
        <v>67318.8</v>
      </c>
      <c r="J1632" s="3" t="s">
        <v>22</v>
      </c>
      <c r="K1632" s="3" t="s">
        <v>23</v>
      </c>
      <c r="L1632" s="47">
        <f t="shared" si="54"/>
        <v>177295.1000832</v>
      </c>
      <c r="M1632" s="63">
        <f t="shared" si="53"/>
        <v>0.13119087744000002</v>
      </c>
      <c r="N1632" s="7">
        <v>40644</v>
      </c>
      <c r="O1632" s="6" t="b">
        <v>0</v>
      </c>
      <c r="P1632" s="6" t="b">
        <v>1</v>
      </c>
      <c r="Q1632" s="6" t="s">
        <v>15</v>
      </c>
    </row>
    <row r="1633" spans="1:17" x14ac:dyDescent="0.25">
      <c r="A1633" s="3">
        <v>2015</v>
      </c>
      <c r="B1633" s="3">
        <v>3</v>
      </c>
      <c r="C1633" s="4" t="s">
        <v>40</v>
      </c>
      <c r="D1633" s="4" t="s">
        <v>66</v>
      </c>
      <c r="E1633" s="4" t="s">
        <v>67</v>
      </c>
      <c r="F1633" s="4" t="s">
        <v>68</v>
      </c>
      <c r="G1633" s="11" t="s">
        <v>21</v>
      </c>
      <c r="H1633" s="5">
        <v>148330.5643</v>
      </c>
      <c r="I1633" s="5">
        <v>57273</v>
      </c>
      <c r="J1633" s="3" t="s">
        <v>22</v>
      </c>
      <c r="K1633" s="3" t="s">
        <v>23</v>
      </c>
      <c r="L1633" s="47">
        <f t="shared" si="54"/>
        <v>150837.83827199999</v>
      </c>
      <c r="M1633" s="63">
        <f t="shared" si="53"/>
        <v>0.11161362240000003</v>
      </c>
      <c r="N1633" s="7">
        <v>40644</v>
      </c>
      <c r="O1633" s="6" t="b">
        <v>0</v>
      </c>
      <c r="P1633" s="6" t="b">
        <v>1</v>
      </c>
      <c r="Q1633" s="6" t="s">
        <v>15</v>
      </c>
    </row>
    <row r="1634" spans="1:17" x14ac:dyDescent="0.25">
      <c r="A1634" s="3">
        <v>2015</v>
      </c>
      <c r="B1634" s="3">
        <v>3</v>
      </c>
      <c r="C1634" s="4" t="s">
        <v>40</v>
      </c>
      <c r="D1634" s="4" t="s">
        <v>26</v>
      </c>
      <c r="E1634" s="4" t="s">
        <v>27</v>
      </c>
      <c r="F1634" s="4" t="s">
        <v>28</v>
      </c>
      <c r="G1634" s="11" t="s">
        <v>21</v>
      </c>
      <c r="H1634" s="5">
        <v>70526.237999999998</v>
      </c>
      <c r="I1634" s="5">
        <v>29571.3</v>
      </c>
      <c r="J1634" s="3" t="s">
        <v>22</v>
      </c>
      <c r="K1634" s="3" t="s">
        <v>23</v>
      </c>
      <c r="L1634" s="47">
        <f t="shared" si="54"/>
        <v>77880.868243199991</v>
      </c>
      <c r="M1634" s="63">
        <f t="shared" si="53"/>
        <v>5.762854944000001E-2</v>
      </c>
      <c r="N1634" s="7">
        <v>34700</v>
      </c>
      <c r="O1634" s="6" t="b">
        <v>1</v>
      </c>
      <c r="P1634" s="6" t="b">
        <v>0</v>
      </c>
      <c r="Q1634" s="6" t="s">
        <v>24</v>
      </c>
    </row>
    <row r="1635" spans="1:17" x14ac:dyDescent="0.25">
      <c r="A1635" s="3">
        <v>2015</v>
      </c>
      <c r="B1635" s="3">
        <v>3</v>
      </c>
      <c r="C1635" s="4" t="s">
        <v>40</v>
      </c>
      <c r="D1635" s="4" t="s">
        <v>73</v>
      </c>
      <c r="E1635" s="4" t="s">
        <v>74</v>
      </c>
      <c r="F1635" s="4"/>
      <c r="G1635" s="11" t="s">
        <v>21</v>
      </c>
      <c r="H1635" s="5">
        <v>272298</v>
      </c>
      <c r="I1635" s="5">
        <v>88593.134572800001</v>
      </c>
      <c r="J1635" s="3" t="s">
        <v>22</v>
      </c>
      <c r="K1635" s="3" t="s">
        <v>42</v>
      </c>
      <c r="L1635" s="47">
        <f t="shared" si="54"/>
        <v>233324.5491715387</v>
      </c>
      <c r="M1635" s="63">
        <f t="shared" si="53"/>
        <v>0.17265030065547265</v>
      </c>
      <c r="N1635" s="7">
        <v>41136</v>
      </c>
      <c r="O1635" s="6" t="b">
        <v>0</v>
      </c>
      <c r="P1635" s="6" t="b">
        <v>0</v>
      </c>
      <c r="Q1635" s="6" t="s">
        <v>65</v>
      </c>
    </row>
    <row r="1636" spans="1:17" x14ac:dyDescent="0.25">
      <c r="A1636" s="3">
        <v>2015</v>
      </c>
      <c r="B1636" s="3">
        <v>3</v>
      </c>
      <c r="C1636" s="4" t="s">
        <v>40</v>
      </c>
      <c r="D1636" s="4" t="s">
        <v>29</v>
      </c>
      <c r="E1636" s="4" t="s">
        <v>30</v>
      </c>
      <c r="F1636" s="4" t="s">
        <v>33</v>
      </c>
      <c r="G1636" s="11" t="s">
        <v>21</v>
      </c>
      <c r="H1636" s="5">
        <v>99269</v>
      </c>
      <c r="I1636" s="5">
        <v>40304</v>
      </c>
      <c r="J1636" s="3" t="s">
        <v>22</v>
      </c>
      <c r="K1636" s="3" t="s">
        <v>23</v>
      </c>
      <c r="L1636" s="47">
        <f t="shared" si="54"/>
        <v>106147.193856</v>
      </c>
      <c r="M1636" s="63">
        <f t="shared" si="53"/>
        <v>7.8544435200000012E-2</v>
      </c>
      <c r="N1636" s="7">
        <v>35885</v>
      </c>
      <c r="O1636" s="6" t="b">
        <v>1</v>
      </c>
      <c r="P1636" s="6" t="b">
        <v>0</v>
      </c>
      <c r="Q1636" s="6" t="s">
        <v>24</v>
      </c>
    </row>
    <row r="1637" spans="1:17" x14ac:dyDescent="0.25">
      <c r="A1637" s="3">
        <v>2015</v>
      </c>
      <c r="B1637" s="3">
        <v>3</v>
      </c>
      <c r="C1637" s="4" t="s">
        <v>40</v>
      </c>
      <c r="D1637" s="4" t="s">
        <v>29</v>
      </c>
      <c r="E1637" s="4" t="s">
        <v>30</v>
      </c>
      <c r="F1637" s="4" t="s">
        <v>31</v>
      </c>
      <c r="G1637" s="11" t="s">
        <v>21</v>
      </c>
      <c r="H1637" s="5">
        <v>94351</v>
      </c>
      <c r="I1637" s="5">
        <v>36776.400000000001</v>
      </c>
      <c r="J1637" s="3" t="s">
        <v>22</v>
      </c>
      <c r="K1637" s="3" t="s">
        <v>23</v>
      </c>
      <c r="L1637" s="47">
        <f t="shared" si="54"/>
        <v>96856.680729600004</v>
      </c>
      <c r="M1637" s="63">
        <f t="shared" si="53"/>
        <v>7.1669848320000021E-2</v>
      </c>
      <c r="N1637" s="7">
        <v>35885</v>
      </c>
      <c r="O1637" s="6" t="b">
        <v>1</v>
      </c>
      <c r="P1637" s="6" t="b">
        <v>0</v>
      </c>
      <c r="Q1637" s="6" t="s">
        <v>24</v>
      </c>
    </row>
    <row r="1638" spans="1:17" x14ac:dyDescent="0.25">
      <c r="A1638" s="3">
        <v>2015</v>
      </c>
      <c r="B1638" s="3">
        <v>3</v>
      </c>
      <c r="C1638" s="4" t="s">
        <v>40</v>
      </c>
      <c r="D1638" s="4" t="s">
        <v>29</v>
      </c>
      <c r="E1638" s="4" t="s">
        <v>34</v>
      </c>
      <c r="F1638" s="4" t="s">
        <v>39</v>
      </c>
      <c r="G1638" s="11" t="s">
        <v>21</v>
      </c>
      <c r="H1638" s="5">
        <v>71168.39</v>
      </c>
      <c r="I1638" s="5">
        <v>30499.3</v>
      </c>
      <c r="J1638" s="3" t="s">
        <v>22</v>
      </c>
      <c r="K1638" s="3" t="s">
        <v>23</v>
      </c>
      <c r="L1638" s="47">
        <f t="shared" si="54"/>
        <v>80324.908435199992</v>
      </c>
      <c r="M1638" s="63">
        <f t="shared" si="53"/>
        <v>5.9437035840000006E-2</v>
      </c>
      <c r="N1638" s="7">
        <v>33970</v>
      </c>
      <c r="O1638" s="6" t="b">
        <v>1</v>
      </c>
      <c r="P1638" s="6" t="b">
        <v>0</v>
      </c>
      <c r="Q1638" s="6" t="s">
        <v>24</v>
      </c>
    </row>
    <row r="1639" spans="1:17" x14ac:dyDescent="0.25">
      <c r="A1639" s="3">
        <v>2015</v>
      </c>
      <c r="B1639" s="3">
        <v>3</v>
      </c>
      <c r="C1639" s="4" t="s">
        <v>40</v>
      </c>
      <c r="D1639" s="4" t="s">
        <v>29</v>
      </c>
      <c r="E1639" s="4" t="s">
        <v>34</v>
      </c>
      <c r="F1639" s="4" t="s">
        <v>35</v>
      </c>
      <c r="G1639" s="11" t="s">
        <v>21</v>
      </c>
      <c r="H1639" s="5">
        <v>31730.651000000002</v>
      </c>
      <c r="I1639" s="5">
        <v>14446.9</v>
      </c>
      <c r="J1639" s="3" t="s">
        <v>22</v>
      </c>
      <c r="K1639" s="3" t="s">
        <v>23</v>
      </c>
      <c r="L1639" s="47">
        <f t="shared" si="54"/>
        <v>38048.280441599993</v>
      </c>
      <c r="M1639" s="63">
        <f t="shared" si="53"/>
        <v>2.8154118719999999E-2</v>
      </c>
      <c r="N1639" s="7">
        <v>33970</v>
      </c>
      <c r="O1639" s="6" t="b">
        <v>1</v>
      </c>
      <c r="P1639" s="6" t="b">
        <v>0</v>
      </c>
      <c r="Q1639" s="6" t="s">
        <v>24</v>
      </c>
    </row>
    <row r="1640" spans="1:17" x14ac:dyDescent="0.25">
      <c r="A1640" s="3">
        <v>2015</v>
      </c>
      <c r="B1640" s="3">
        <v>3</v>
      </c>
      <c r="C1640" s="4" t="s">
        <v>40</v>
      </c>
      <c r="D1640" s="4" t="s">
        <v>29</v>
      </c>
      <c r="E1640" s="4" t="s">
        <v>34</v>
      </c>
      <c r="F1640" s="4" t="s">
        <v>37</v>
      </c>
      <c r="G1640" s="11" t="s">
        <v>21</v>
      </c>
      <c r="H1640" s="5">
        <v>78712.835000000006</v>
      </c>
      <c r="I1640" s="5">
        <v>32477.9</v>
      </c>
      <c r="J1640" s="3" t="s">
        <v>22</v>
      </c>
      <c r="K1640" s="3" t="s">
        <v>23</v>
      </c>
      <c r="L1640" s="47">
        <f t="shared" si="54"/>
        <v>85535.876025599995</v>
      </c>
      <c r="M1640" s="63">
        <f t="shared" si="53"/>
        <v>6.3292931520000012E-2</v>
      </c>
      <c r="N1640" s="7">
        <v>33970</v>
      </c>
      <c r="O1640" s="6" t="b">
        <v>1</v>
      </c>
      <c r="P1640" s="6" t="b">
        <v>0</v>
      </c>
      <c r="Q1640" s="6" t="s">
        <v>24</v>
      </c>
    </row>
    <row r="1641" spans="1:17" x14ac:dyDescent="0.25">
      <c r="A1641" s="3">
        <v>2015</v>
      </c>
      <c r="B1641" s="3">
        <v>3</v>
      </c>
      <c r="C1641" s="4" t="s">
        <v>40</v>
      </c>
      <c r="D1641" s="4" t="s">
        <v>29</v>
      </c>
      <c r="E1641" s="4" t="s">
        <v>34</v>
      </c>
      <c r="F1641" s="4" t="s">
        <v>36</v>
      </c>
      <c r="G1641" s="11" t="s">
        <v>21</v>
      </c>
      <c r="H1641" s="5">
        <v>23667.35</v>
      </c>
      <c r="I1641" s="5">
        <v>11310.5</v>
      </c>
      <c r="J1641" s="3" t="s">
        <v>22</v>
      </c>
      <c r="K1641" s="3" t="s">
        <v>23</v>
      </c>
      <c r="L1641" s="47">
        <f t="shared" si="54"/>
        <v>29788.056671999999</v>
      </c>
      <c r="M1641" s="63">
        <f t="shared" si="53"/>
        <v>2.2041902400000001E-2</v>
      </c>
      <c r="N1641" s="7">
        <v>33970</v>
      </c>
      <c r="O1641" s="6" t="b">
        <v>1</v>
      </c>
      <c r="P1641" s="6" t="b">
        <v>0</v>
      </c>
      <c r="Q1641" s="6" t="s">
        <v>24</v>
      </c>
    </row>
    <row r="1642" spans="1:17" x14ac:dyDescent="0.25">
      <c r="A1642" s="3">
        <v>2015</v>
      </c>
      <c r="B1642" s="3">
        <v>3</v>
      </c>
      <c r="C1642" s="4" t="s">
        <v>40</v>
      </c>
      <c r="D1642" s="4" t="s">
        <v>59</v>
      </c>
      <c r="E1642" s="4" t="s">
        <v>60</v>
      </c>
      <c r="F1642" s="4"/>
      <c r="G1642" s="11" t="s">
        <v>21</v>
      </c>
      <c r="H1642" s="5">
        <v>204769</v>
      </c>
      <c r="I1642" s="5">
        <v>71229.306188000002</v>
      </c>
      <c r="J1642" s="3" t="s">
        <v>22</v>
      </c>
      <c r="K1642" s="3" t="s">
        <v>42</v>
      </c>
      <c r="L1642" s="47">
        <f t="shared" si="54"/>
        <v>187594.05945231282</v>
      </c>
      <c r="M1642" s="63">
        <f t="shared" si="53"/>
        <v>0.1388116718991744</v>
      </c>
      <c r="N1642" s="7">
        <v>40220</v>
      </c>
      <c r="O1642" s="6" t="b">
        <v>1</v>
      </c>
      <c r="P1642" s="6" t="b">
        <v>0</v>
      </c>
      <c r="Q1642" s="6" t="s">
        <v>24</v>
      </c>
    </row>
    <row r="1643" spans="1:17" x14ac:dyDescent="0.25">
      <c r="A1643" s="3">
        <v>2015</v>
      </c>
      <c r="B1643" s="3">
        <v>3</v>
      </c>
      <c r="C1643" s="4" t="s">
        <v>40</v>
      </c>
      <c r="D1643" s="4" t="s">
        <v>46</v>
      </c>
      <c r="E1643" s="4" t="s">
        <v>47</v>
      </c>
      <c r="F1643" s="4"/>
      <c r="G1643" s="11" t="s">
        <v>21</v>
      </c>
      <c r="H1643" s="5">
        <v>100807</v>
      </c>
      <c r="I1643" s="5">
        <v>34113.088799999998</v>
      </c>
      <c r="J1643" s="3" t="s">
        <v>22</v>
      </c>
      <c r="K1643" s="3" t="s">
        <v>42</v>
      </c>
      <c r="L1643" s="47">
        <f t="shared" si="54"/>
        <v>89842.413901363179</v>
      </c>
      <c r="M1643" s="63">
        <f t="shared" si="53"/>
        <v>6.6479587453440001E-2</v>
      </c>
      <c r="N1643" s="7">
        <v>34700</v>
      </c>
      <c r="O1643" s="6" t="b">
        <v>1</v>
      </c>
      <c r="P1643" s="6" t="b">
        <v>0</v>
      </c>
      <c r="Q1643" s="6" t="s">
        <v>24</v>
      </c>
    </row>
    <row r="1644" spans="1:17" x14ac:dyDescent="0.25">
      <c r="A1644" s="3">
        <v>2015</v>
      </c>
      <c r="B1644" s="3">
        <v>3</v>
      </c>
      <c r="C1644" s="4" t="s">
        <v>40</v>
      </c>
      <c r="D1644" s="4" t="s">
        <v>46</v>
      </c>
      <c r="E1644" s="4" t="s">
        <v>48</v>
      </c>
      <c r="F1644" s="4"/>
      <c r="G1644" s="11" t="s">
        <v>21</v>
      </c>
      <c r="H1644" s="5">
        <v>97144</v>
      </c>
      <c r="I1644" s="5">
        <v>32873.529599999994</v>
      </c>
      <c r="J1644" s="3" t="s">
        <v>22</v>
      </c>
      <c r="K1644" s="3" t="s">
        <v>42</v>
      </c>
      <c r="L1644" s="47">
        <f t="shared" si="54"/>
        <v>86577.83146045437</v>
      </c>
      <c r="M1644" s="63">
        <f t="shared" si="53"/>
        <v>6.4063934484479987E-2</v>
      </c>
      <c r="N1644" s="7">
        <v>35065</v>
      </c>
      <c r="O1644" s="6" t="b">
        <v>1</v>
      </c>
      <c r="P1644" s="6" t="b">
        <v>0</v>
      </c>
      <c r="Q1644" s="6" t="s">
        <v>24</v>
      </c>
    </row>
    <row r="1645" spans="1:17" x14ac:dyDescent="0.25">
      <c r="A1645" s="3">
        <v>2015</v>
      </c>
      <c r="B1645" s="3">
        <v>3</v>
      </c>
      <c r="C1645" s="4" t="s">
        <v>40</v>
      </c>
      <c r="D1645" s="4" t="s">
        <v>46</v>
      </c>
      <c r="E1645" s="4" t="s">
        <v>58</v>
      </c>
      <c r="F1645" s="4"/>
      <c r="G1645" s="11" t="s">
        <v>21</v>
      </c>
      <c r="H1645" s="5">
        <v>109444</v>
      </c>
      <c r="I1645" s="5">
        <v>34551.470799999996</v>
      </c>
      <c r="J1645" s="3" t="s">
        <v>22</v>
      </c>
      <c r="K1645" s="3" t="s">
        <v>42</v>
      </c>
      <c r="L1645" s="47">
        <f t="shared" si="54"/>
        <v>90996.964793011182</v>
      </c>
      <c r="M1645" s="63">
        <f t="shared" si="53"/>
        <v>6.7333906295039991E-2</v>
      </c>
      <c r="N1645" s="7">
        <v>39814</v>
      </c>
      <c r="O1645" s="6" t="b">
        <v>1</v>
      </c>
      <c r="P1645" s="6" t="b">
        <v>0</v>
      </c>
      <c r="Q1645" s="6" t="s">
        <v>24</v>
      </c>
    </row>
    <row r="1646" spans="1:17" x14ac:dyDescent="0.25">
      <c r="A1646" s="3">
        <v>2015</v>
      </c>
      <c r="B1646" s="3">
        <v>3</v>
      </c>
      <c r="C1646" s="4" t="s">
        <v>40</v>
      </c>
      <c r="D1646" s="4" t="s">
        <v>46</v>
      </c>
      <c r="E1646" s="4" t="s">
        <v>61</v>
      </c>
      <c r="F1646" s="4"/>
      <c r="G1646" s="11" t="s">
        <v>21</v>
      </c>
      <c r="H1646" s="5">
        <v>103362.4</v>
      </c>
      <c r="I1646" s="5">
        <v>33101.808599999997</v>
      </c>
      <c r="J1646" s="3" t="s">
        <v>22</v>
      </c>
      <c r="K1646" s="3" t="s">
        <v>42</v>
      </c>
      <c r="L1646" s="47">
        <f t="shared" si="54"/>
        <v>87179.041644710393</v>
      </c>
      <c r="M1646" s="63">
        <f t="shared" si="53"/>
        <v>6.4508804599680003E-2</v>
      </c>
      <c r="N1646" s="7">
        <v>40179</v>
      </c>
      <c r="O1646" s="6" t="b">
        <v>1</v>
      </c>
      <c r="P1646" s="6" t="b">
        <v>0</v>
      </c>
      <c r="Q1646" s="6" t="s">
        <v>24</v>
      </c>
    </row>
    <row r="1647" spans="1:17" x14ac:dyDescent="0.25">
      <c r="A1647" s="3">
        <v>2015</v>
      </c>
      <c r="B1647" s="3">
        <v>3</v>
      </c>
      <c r="C1647" s="4" t="s">
        <v>40</v>
      </c>
      <c r="D1647" s="4" t="s">
        <v>69</v>
      </c>
      <c r="E1647" s="4" t="s">
        <v>70</v>
      </c>
      <c r="F1647" s="4" t="s">
        <v>71</v>
      </c>
      <c r="G1647" s="11" t="s">
        <v>21</v>
      </c>
      <c r="H1647" s="5">
        <v>115038</v>
      </c>
      <c r="I1647" s="5">
        <v>40290.400000000001</v>
      </c>
      <c r="J1647" s="3" t="s">
        <v>22</v>
      </c>
      <c r="K1647" s="3" t="s">
        <v>23</v>
      </c>
      <c r="L1647" s="47">
        <f t="shared" si="54"/>
        <v>106111.37602560001</v>
      </c>
      <c r="M1647" s="63">
        <f t="shared" si="53"/>
        <v>7.8517931520000014E-2</v>
      </c>
      <c r="N1647" s="7">
        <v>40760</v>
      </c>
      <c r="O1647" s="6" t="b">
        <v>0</v>
      </c>
      <c r="P1647" s="6" t="b">
        <v>0</v>
      </c>
      <c r="Q1647" s="6" t="s">
        <v>65</v>
      </c>
    </row>
    <row r="1648" spans="1:17" x14ac:dyDescent="0.25">
      <c r="A1648" s="3">
        <v>2015</v>
      </c>
      <c r="B1648" s="3">
        <v>4</v>
      </c>
      <c r="C1648" s="4" t="s">
        <v>49</v>
      </c>
      <c r="D1648" s="4" t="s">
        <v>18</v>
      </c>
      <c r="E1648" s="4" t="s">
        <v>76</v>
      </c>
      <c r="F1648" s="4"/>
      <c r="G1648" s="11" t="s">
        <v>21</v>
      </c>
      <c r="H1648" s="5">
        <v>195856</v>
      </c>
      <c r="I1648" s="5">
        <v>69959.763200000001</v>
      </c>
      <c r="J1648" s="3" t="s">
        <v>22</v>
      </c>
      <c r="K1648" s="3" t="s">
        <v>42</v>
      </c>
      <c r="L1648" s="47">
        <f t="shared" si="54"/>
        <v>184250.50978836478</v>
      </c>
      <c r="M1648" s="63">
        <f t="shared" si="53"/>
        <v>0.13633758652416</v>
      </c>
      <c r="N1648" s="7">
        <v>41348</v>
      </c>
      <c r="O1648" s="6" t="b">
        <v>0</v>
      </c>
      <c r="P1648" s="6" t="b">
        <v>0</v>
      </c>
      <c r="Q1648" s="6" t="s">
        <v>65</v>
      </c>
    </row>
    <row r="1649" spans="1:17" x14ac:dyDescent="0.25">
      <c r="A1649" s="3">
        <v>2015</v>
      </c>
      <c r="B1649" s="3">
        <v>4</v>
      </c>
      <c r="C1649" s="4" t="s">
        <v>49</v>
      </c>
      <c r="D1649" s="4" t="s">
        <v>18</v>
      </c>
      <c r="E1649" s="4" t="s">
        <v>19</v>
      </c>
      <c r="F1649" s="4" t="s">
        <v>25</v>
      </c>
      <c r="G1649" s="11" t="s">
        <v>21</v>
      </c>
      <c r="H1649" s="5">
        <v>96377.631699999998</v>
      </c>
      <c r="I1649" s="5">
        <v>36125.599999999999</v>
      </c>
      <c r="J1649" s="3" t="s">
        <v>22</v>
      </c>
      <c r="K1649" s="3" t="s">
        <v>23</v>
      </c>
      <c r="L1649" s="47">
        <f t="shared" si="54"/>
        <v>95142.692198399993</v>
      </c>
      <c r="M1649" s="63">
        <f t="shared" si="53"/>
        <v>7.0401569280000006E-2</v>
      </c>
      <c r="N1649" s="7">
        <v>35527</v>
      </c>
      <c r="O1649" s="6" t="b">
        <v>1</v>
      </c>
      <c r="P1649" s="6" t="b">
        <v>0</v>
      </c>
      <c r="Q1649" s="6" t="s">
        <v>24</v>
      </c>
    </row>
    <row r="1650" spans="1:17" x14ac:dyDescent="0.25">
      <c r="A1650" s="3">
        <v>2015</v>
      </c>
      <c r="B1650" s="3">
        <v>4</v>
      </c>
      <c r="C1650" s="4" t="s">
        <v>49</v>
      </c>
      <c r="D1650" s="4" t="s">
        <v>18</v>
      </c>
      <c r="E1650" s="4" t="s">
        <v>41</v>
      </c>
      <c r="F1650" s="4"/>
      <c r="G1650" s="11" t="s">
        <v>21</v>
      </c>
      <c r="H1650" s="5">
        <v>72376</v>
      </c>
      <c r="I1650" s="5">
        <v>28384.057799999995</v>
      </c>
      <c r="J1650" s="3" t="s">
        <v>22</v>
      </c>
      <c r="K1650" s="3" t="s">
        <v>42</v>
      </c>
      <c r="L1650" s="47">
        <f t="shared" si="54"/>
        <v>74754.071201779181</v>
      </c>
      <c r="M1650" s="63">
        <f t="shared" si="53"/>
        <v>5.5314851840639993E-2</v>
      </c>
      <c r="N1650" s="7">
        <v>23377</v>
      </c>
      <c r="O1650" s="6" t="b">
        <v>1</v>
      </c>
      <c r="P1650" s="6" t="b">
        <v>0</v>
      </c>
      <c r="Q1650" s="6" t="s">
        <v>24</v>
      </c>
    </row>
    <row r="1651" spans="1:17" x14ac:dyDescent="0.25">
      <c r="A1651" s="3">
        <v>2015</v>
      </c>
      <c r="B1651" s="3">
        <v>4</v>
      </c>
      <c r="C1651" s="4" t="s">
        <v>49</v>
      </c>
      <c r="D1651" s="4" t="s">
        <v>62</v>
      </c>
      <c r="E1651" s="4" t="s">
        <v>63</v>
      </c>
      <c r="F1651" s="4" t="s">
        <v>64</v>
      </c>
      <c r="G1651" s="11" t="s">
        <v>21</v>
      </c>
      <c r="H1651" s="5">
        <v>71341</v>
      </c>
      <c r="I1651" s="5">
        <v>25624</v>
      </c>
      <c r="J1651" s="3" t="s">
        <v>22</v>
      </c>
      <c r="K1651" s="3" t="s">
        <v>23</v>
      </c>
      <c r="L1651" s="47">
        <f t="shared" si="54"/>
        <v>67485.006335999991</v>
      </c>
      <c r="M1651" s="63">
        <f t="shared" si="53"/>
        <v>4.9936051200000012E-2</v>
      </c>
      <c r="N1651" s="7">
        <v>40739</v>
      </c>
      <c r="O1651" s="6" t="b">
        <v>0</v>
      </c>
      <c r="P1651" s="6" t="b">
        <v>0</v>
      </c>
      <c r="Q1651" s="6" t="s">
        <v>65</v>
      </c>
    </row>
    <row r="1652" spans="1:17" x14ac:dyDescent="0.25">
      <c r="A1652" s="3">
        <v>2015</v>
      </c>
      <c r="B1652" s="3">
        <v>4</v>
      </c>
      <c r="C1652" s="4" t="s">
        <v>49</v>
      </c>
      <c r="D1652" s="4" t="s">
        <v>66</v>
      </c>
      <c r="E1652" s="4" t="s">
        <v>67</v>
      </c>
      <c r="F1652" s="4" t="s">
        <v>68</v>
      </c>
      <c r="G1652" s="11" t="s">
        <v>21</v>
      </c>
      <c r="H1652" s="5">
        <v>168316.34330000001</v>
      </c>
      <c r="I1652" s="5">
        <v>63737.1</v>
      </c>
      <c r="J1652" s="3" t="s">
        <v>22</v>
      </c>
      <c r="K1652" s="3" t="s">
        <v>23</v>
      </c>
      <c r="L1652" s="47">
        <f t="shared" si="54"/>
        <v>167862.10573439999</v>
      </c>
      <c r="M1652" s="63">
        <f t="shared" si="53"/>
        <v>0.12421086048</v>
      </c>
      <c r="N1652" s="7">
        <v>40644</v>
      </c>
      <c r="O1652" s="6" t="b">
        <v>0</v>
      </c>
      <c r="P1652" s="6" t="b">
        <v>1</v>
      </c>
      <c r="Q1652" s="6" t="s">
        <v>15</v>
      </c>
    </row>
    <row r="1653" spans="1:17" x14ac:dyDescent="0.25">
      <c r="A1653" s="3">
        <v>2015</v>
      </c>
      <c r="B1653" s="3">
        <v>4</v>
      </c>
      <c r="C1653" s="4" t="s">
        <v>49</v>
      </c>
      <c r="D1653" s="4" t="s">
        <v>66</v>
      </c>
      <c r="E1653" s="4" t="s">
        <v>67</v>
      </c>
      <c r="F1653" s="4" t="s">
        <v>72</v>
      </c>
      <c r="G1653" s="11" t="s">
        <v>21</v>
      </c>
      <c r="H1653" s="5">
        <v>186961.3481</v>
      </c>
      <c r="I1653" s="5">
        <v>70253.3</v>
      </c>
      <c r="J1653" s="3" t="s">
        <v>22</v>
      </c>
      <c r="K1653" s="3" t="s">
        <v>23</v>
      </c>
      <c r="L1653" s="47">
        <f t="shared" si="54"/>
        <v>185023.5870912</v>
      </c>
      <c r="M1653" s="63">
        <f t="shared" si="53"/>
        <v>0.13690963104000003</v>
      </c>
      <c r="N1653" s="7">
        <v>40644</v>
      </c>
      <c r="O1653" s="6" t="b">
        <v>0</v>
      </c>
      <c r="P1653" s="6" t="b">
        <v>1</v>
      </c>
      <c r="Q1653" s="6" t="s">
        <v>15</v>
      </c>
    </row>
    <row r="1654" spans="1:17" x14ac:dyDescent="0.25">
      <c r="A1654" s="3">
        <v>2015</v>
      </c>
      <c r="B1654" s="3">
        <v>4</v>
      </c>
      <c r="C1654" s="4" t="s">
        <v>49</v>
      </c>
      <c r="D1654" s="4" t="s">
        <v>26</v>
      </c>
      <c r="E1654" s="4" t="s">
        <v>27</v>
      </c>
      <c r="F1654" s="4" t="s">
        <v>28</v>
      </c>
      <c r="G1654" s="11" t="s">
        <v>21</v>
      </c>
      <c r="H1654" s="5">
        <v>77193.729000000007</v>
      </c>
      <c r="I1654" s="5">
        <v>32418</v>
      </c>
      <c r="J1654" s="3" t="s">
        <v>22</v>
      </c>
      <c r="K1654" s="3" t="s">
        <v>23</v>
      </c>
      <c r="L1654" s="47">
        <f t="shared" si="54"/>
        <v>85378.119551999989</v>
      </c>
      <c r="M1654" s="63">
        <f t="shared" si="53"/>
        <v>6.3176198400000008E-2</v>
      </c>
      <c r="N1654" s="7">
        <v>34700</v>
      </c>
      <c r="O1654" s="6" t="b">
        <v>1</v>
      </c>
      <c r="P1654" s="6" t="b">
        <v>0</v>
      </c>
      <c r="Q1654" s="6" t="s">
        <v>24</v>
      </c>
    </row>
    <row r="1655" spans="1:17" x14ac:dyDescent="0.25">
      <c r="A1655" s="3">
        <v>2015</v>
      </c>
      <c r="B1655" s="3">
        <v>4</v>
      </c>
      <c r="C1655" s="4" t="s">
        <v>49</v>
      </c>
      <c r="D1655" s="4" t="s">
        <v>73</v>
      </c>
      <c r="E1655" s="4" t="s">
        <v>74</v>
      </c>
      <c r="F1655" s="4"/>
      <c r="G1655" s="11" t="s">
        <v>21</v>
      </c>
      <c r="H1655" s="5">
        <v>226512</v>
      </c>
      <c r="I1655" s="5">
        <v>73696.4946432</v>
      </c>
      <c r="J1655" s="3" t="s">
        <v>22</v>
      </c>
      <c r="K1655" s="3" t="s">
        <v>42</v>
      </c>
      <c r="L1655" s="47">
        <f t="shared" si="54"/>
        <v>194091.80486798869</v>
      </c>
      <c r="M1655" s="63">
        <f t="shared" si="53"/>
        <v>0.14361972876066817</v>
      </c>
      <c r="N1655" s="7">
        <v>41136</v>
      </c>
      <c r="O1655" s="6" t="b">
        <v>0</v>
      </c>
      <c r="P1655" s="6" t="b">
        <v>0</v>
      </c>
      <c r="Q1655" s="6" t="s">
        <v>65</v>
      </c>
    </row>
    <row r="1656" spans="1:17" x14ac:dyDescent="0.25">
      <c r="A1656" s="3">
        <v>2015</v>
      </c>
      <c r="B1656" s="3">
        <v>4</v>
      </c>
      <c r="C1656" s="4" t="s">
        <v>49</v>
      </c>
      <c r="D1656" s="4" t="s">
        <v>29</v>
      </c>
      <c r="E1656" s="4" t="s">
        <v>30</v>
      </c>
      <c r="F1656" s="4" t="s">
        <v>31</v>
      </c>
      <c r="G1656" s="11" t="s">
        <v>21</v>
      </c>
      <c r="H1656" s="5">
        <v>103706</v>
      </c>
      <c r="I1656" s="5">
        <v>40369</v>
      </c>
      <c r="J1656" s="3" t="s">
        <v>22</v>
      </c>
      <c r="K1656" s="3" t="s">
        <v>23</v>
      </c>
      <c r="L1656" s="47">
        <f t="shared" si="54"/>
        <v>106318.38201599999</v>
      </c>
      <c r="M1656" s="63">
        <f t="shared" si="53"/>
        <v>7.8671107200000007E-2</v>
      </c>
      <c r="N1656" s="7">
        <v>35885</v>
      </c>
      <c r="O1656" s="6" t="b">
        <v>1</v>
      </c>
      <c r="P1656" s="6" t="b">
        <v>0</v>
      </c>
      <c r="Q1656" s="6" t="s">
        <v>24</v>
      </c>
    </row>
    <row r="1657" spans="1:17" x14ac:dyDescent="0.25">
      <c r="A1657" s="3">
        <v>2015</v>
      </c>
      <c r="B1657" s="3">
        <v>4</v>
      </c>
      <c r="C1657" s="4" t="s">
        <v>49</v>
      </c>
      <c r="D1657" s="4" t="s">
        <v>29</v>
      </c>
      <c r="E1657" s="4" t="s">
        <v>30</v>
      </c>
      <c r="F1657" s="4" t="s">
        <v>33</v>
      </c>
      <c r="G1657" s="11" t="s">
        <v>21</v>
      </c>
      <c r="H1657" s="5">
        <v>53316</v>
      </c>
      <c r="I1657" s="5">
        <v>21632.2</v>
      </c>
      <c r="J1657" s="3" t="s">
        <v>22</v>
      </c>
      <c r="K1657" s="3" t="s">
        <v>23</v>
      </c>
      <c r="L1657" s="47">
        <f t="shared" si="54"/>
        <v>56971.9463808</v>
      </c>
      <c r="M1657" s="63">
        <f t="shared" si="53"/>
        <v>4.2156831360000008E-2</v>
      </c>
      <c r="N1657" s="7">
        <v>35885</v>
      </c>
      <c r="O1657" s="6" t="b">
        <v>1</v>
      </c>
      <c r="P1657" s="6" t="b">
        <v>0</v>
      </c>
      <c r="Q1657" s="6" t="s">
        <v>24</v>
      </c>
    </row>
    <row r="1658" spans="1:17" x14ac:dyDescent="0.25">
      <c r="A1658" s="3">
        <v>2015</v>
      </c>
      <c r="B1658" s="3">
        <v>4</v>
      </c>
      <c r="C1658" s="4" t="s">
        <v>49</v>
      </c>
      <c r="D1658" s="4" t="s">
        <v>29</v>
      </c>
      <c r="E1658" s="4" t="s">
        <v>34</v>
      </c>
      <c r="F1658" s="4" t="s">
        <v>37</v>
      </c>
      <c r="G1658" s="11" t="s">
        <v>21</v>
      </c>
      <c r="H1658" s="5">
        <v>83646.338000000003</v>
      </c>
      <c r="I1658" s="5">
        <v>34072.5</v>
      </c>
      <c r="J1658" s="3" t="s">
        <v>22</v>
      </c>
      <c r="K1658" s="3" t="s">
        <v>23</v>
      </c>
      <c r="L1658" s="47">
        <f t="shared" si="54"/>
        <v>89735.516639999987</v>
      </c>
      <c r="M1658" s="63">
        <f t="shared" si="53"/>
        <v>6.6400488000000008E-2</v>
      </c>
      <c r="N1658" s="7">
        <v>33970</v>
      </c>
      <c r="O1658" s="6" t="b">
        <v>1</v>
      </c>
      <c r="P1658" s="6" t="b">
        <v>0</v>
      </c>
      <c r="Q1658" s="6" t="s">
        <v>24</v>
      </c>
    </row>
    <row r="1659" spans="1:17" x14ac:dyDescent="0.25">
      <c r="A1659" s="3">
        <v>2015</v>
      </c>
      <c r="B1659" s="3">
        <v>4</v>
      </c>
      <c r="C1659" s="4" t="s">
        <v>49</v>
      </c>
      <c r="D1659" s="4" t="s">
        <v>29</v>
      </c>
      <c r="E1659" s="4" t="s">
        <v>34</v>
      </c>
      <c r="F1659" s="4" t="s">
        <v>36</v>
      </c>
      <c r="G1659" s="11" t="s">
        <v>21</v>
      </c>
      <c r="H1659" s="5">
        <v>45346.73</v>
      </c>
      <c r="I1659" s="5">
        <v>21657.3</v>
      </c>
      <c r="J1659" s="3" t="s">
        <v>22</v>
      </c>
      <c r="K1659" s="3" t="s">
        <v>23</v>
      </c>
      <c r="L1659" s="47">
        <f t="shared" si="54"/>
        <v>57038.051347199995</v>
      </c>
      <c r="M1659" s="63">
        <f t="shared" si="53"/>
        <v>4.2205746240000001E-2</v>
      </c>
      <c r="N1659" s="7">
        <v>33970</v>
      </c>
      <c r="O1659" s="6" t="b">
        <v>1</v>
      </c>
      <c r="P1659" s="6" t="b">
        <v>0</v>
      </c>
      <c r="Q1659" s="6" t="s">
        <v>24</v>
      </c>
    </row>
    <row r="1660" spans="1:17" x14ac:dyDescent="0.25">
      <c r="A1660" s="3">
        <v>2015</v>
      </c>
      <c r="B1660" s="3">
        <v>4</v>
      </c>
      <c r="C1660" s="4" t="s">
        <v>49</v>
      </c>
      <c r="D1660" s="4" t="s">
        <v>29</v>
      </c>
      <c r="E1660" s="4" t="s">
        <v>34</v>
      </c>
      <c r="F1660" s="4" t="s">
        <v>35</v>
      </c>
      <c r="G1660" s="11" t="s">
        <v>21</v>
      </c>
      <c r="H1660" s="5">
        <v>45726.165000000001</v>
      </c>
      <c r="I1660" s="5">
        <v>20722.099999999999</v>
      </c>
      <c r="J1660" s="3" t="s">
        <v>22</v>
      </c>
      <c r="K1660" s="3" t="s">
        <v>23</v>
      </c>
      <c r="L1660" s="47">
        <f t="shared" si="54"/>
        <v>54575.048774399991</v>
      </c>
      <c r="M1660" s="63">
        <f t="shared" si="53"/>
        <v>4.0383228479999998E-2</v>
      </c>
      <c r="N1660" s="7">
        <v>33970</v>
      </c>
      <c r="O1660" s="6" t="b">
        <v>1</v>
      </c>
      <c r="P1660" s="6" t="b">
        <v>0</v>
      </c>
      <c r="Q1660" s="6" t="s">
        <v>24</v>
      </c>
    </row>
    <row r="1661" spans="1:17" x14ac:dyDescent="0.25">
      <c r="A1661" s="3">
        <v>2015</v>
      </c>
      <c r="B1661" s="3">
        <v>4</v>
      </c>
      <c r="C1661" s="4" t="s">
        <v>49</v>
      </c>
      <c r="D1661" s="4" t="s">
        <v>29</v>
      </c>
      <c r="E1661" s="4" t="s">
        <v>34</v>
      </c>
      <c r="F1661" s="4" t="s">
        <v>39</v>
      </c>
      <c r="G1661" s="11" t="s">
        <v>21</v>
      </c>
      <c r="H1661" s="5">
        <v>85863.629000000001</v>
      </c>
      <c r="I1661" s="5">
        <v>36309.800000000003</v>
      </c>
      <c r="J1661" s="3" t="s">
        <v>22</v>
      </c>
      <c r="K1661" s="3" t="s">
        <v>23</v>
      </c>
      <c r="L1661" s="47">
        <f t="shared" si="54"/>
        <v>95627.813107199996</v>
      </c>
      <c r="M1661" s="63">
        <f t="shared" si="53"/>
        <v>7.0760538240000018E-2</v>
      </c>
      <c r="N1661" s="7">
        <v>33970</v>
      </c>
      <c r="O1661" s="6" t="b">
        <v>1</v>
      </c>
      <c r="P1661" s="6" t="b">
        <v>0</v>
      </c>
      <c r="Q1661" s="6" t="s">
        <v>24</v>
      </c>
    </row>
    <row r="1662" spans="1:17" x14ac:dyDescent="0.25">
      <c r="A1662" s="3">
        <v>2015</v>
      </c>
      <c r="B1662" s="3">
        <v>4</v>
      </c>
      <c r="C1662" s="4" t="s">
        <v>49</v>
      </c>
      <c r="D1662" s="4" t="s">
        <v>59</v>
      </c>
      <c r="E1662" s="4" t="s">
        <v>60</v>
      </c>
      <c r="F1662" s="4"/>
      <c r="G1662" s="11" t="s">
        <v>21</v>
      </c>
      <c r="H1662" s="5">
        <v>193056</v>
      </c>
      <c r="I1662" s="5">
        <v>67154.915712000002</v>
      </c>
      <c r="J1662" s="3" t="s">
        <v>22</v>
      </c>
      <c r="K1662" s="3" t="s">
        <v>42</v>
      </c>
      <c r="L1662" s="47">
        <f t="shared" si="54"/>
        <v>176863.48393372877</v>
      </c>
      <c r="M1662" s="63">
        <f t="shared" si="53"/>
        <v>0.13087149973954562</v>
      </c>
      <c r="N1662" s="7">
        <v>40220</v>
      </c>
      <c r="O1662" s="6" t="b">
        <v>1</v>
      </c>
      <c r="P1662" s="6" t="b">
        <v>0</v>
      </c>
      <c r="Q1662" s="6" t="s">
        <v>24</v>
      </c>
    </row>
    <row r="1663" spans="1:17" x14ac:dyDescent="0.25">
      <c r="A1663" s="3">
        <v>2015</v>
      </c>
      <c r="B1663" s="3">
        <v>4</v>
      </c>
      <c r="C1663" s="4" t="s">
        <v>49</v>
      </c>
      <c r="D1663" s="4" t="s">
        <v>46</v>
      </c>
      <c r="E1663" s="4" t="s">
        <v>47</v>
      </c>
      <c r="F1663" s="4"/>
      <c r="G1663" s="11" t="s">
        <v>21</v>
      </c>
      <c r="H1663" s="5">
        <v>83185</v>
      </c>
      <c r="I1663" s="5">
        <v>28149.803999999996</v>
      </c>
      <c r="J1663" s="3" t="s">
        <v>22</v>
      </c>
      <c r="K1663" s="3" t="s">
        <v>42</v>
      </c>
      <c r="L1663" s="47">
        <f t="shared" si="54"/>
        <v>74137.125401855985</v>
      </c>
      <c r="M1663" s="63">
        <f t="shared" si="53"/>
        <v>5.4858338035200002E-2</v>
      </c>
      <c r="N1663" s="7">
        <v>34700</v>
      </c>
      <c r="O1663" s="6" t="b">
        <v>1</v>
      </c>
      <c r="P1663" s="6" t="b">
        <v>0</v>
      </c>
      <c r="Q1663" s="6" t="s">
        <v>24</v>
      </c>
    </row>
    <row r="1664" spans="1:17" x14ac:dyDescent="0.25">
      <c r="A1664" s="3">
        <v>2015</v>
      </c>
      <c r="B1664" s="3">
        <v>4</v>
      </c>
      <c r="C1664" s="4" t="s">
        <v>49</v>
      </c>
      <c r="D1664" s="4" t="s">
        <v>46</v>
      </c>
      <c r="E1664" s="4" t="s">
        <v>48</v>
      </c>
      <c r="F1664" s="4"/>
      <c r="G1664" s="11" t="s">
        <v>21</v>
      </c>
      <c r="H1664" s="5">
        <v>99534</v>
      </c>
      <c r="I1664" s="5">
        <v>33682.3056</v>
      </c>
      <c r="J1664" s="3" t="s">
        <v>22</v>
      </c>
      <c r="K1664" s="3" t="s">
        <v>42</v>
      </c>
      <c r="L1664" s="47">
        <f t="shared" si="54"/>
        <v>88707.875695718394</v>
      </c>
      <c r="M1664" s="63">
        <f t="shared" si="53"/>
        <v>6.5640077153280005E-2</v>
      </c>
      <c r="N1664" s="7">
        <v>35065</v>
      </c>
      <c r="O1664" s="6" t="b">
        <v>1</v>
      </c>
      <c r="P1664" s="6" t="b">
        <v>0</v>
      </c>
      <c r="Q1664" s="6" t="s">
        <v>24</v>
      </c>
    </row>
    <row r="1665" spans="1:17" x14ac:dyDescent="0.25">
      <c r="A1665" s="3">
        <v>2015</v>
      </c>
      <c r="B1665" s="3">
        <v>4</v>
      </c>
      <c r="C1665" s="4" t="s">
        <v>49</v>
      </c>
      <c r="D1665" s="4" t="s">
        <v>46</v>
      </c>
      <c r="E1665" s="4" t="s">
        <v>58</v>
      </c>
      <c r="F1665" s="4"/>
      <c r="G1665" s="11" t="s">
        <v>21</v>
      </c>
      <c r="H1665" s="5">
        <v>96784</v>
      </c>
      <c r="I1665" s="5">
        <v>30554.7088</v>
      </c>
      <c r="J1665" s="3" t="s">
        <v>22</v>
      </c>
      <c r="K1665" s="3" t="s">
        <v>42</v>
      </c>
      <c r="L1665" s="47">
        <f t="shared" si="54"/>
        <v>80470.836597043191</v>
      </c>
      <c r="M1665" s="63">
        <f t="shared" si="53"/>
        <v>5.9545016509440003E-2</v>
      </c>
      <c r="N1665" s="7">
        <v>39814</v>
      </c>
      <c r="O1665" s="6" t="b">
        <v>1</v>
      </c>
      <c r="P1665" s="6" t="b">
        <v>0</v>
      </c>
      <c r="Q1665" s="6" t="s">
        <v>24</v>
      </c>
    </row>
    <row r="1666" spans="1:17" x14ac:dyDescent="0.25">
      <c r="A1666" s="3">
        <v>2015</v>
      </c>
      <c r="B1666" s="3">
        <v>4</v>
      </c>
      <c r="C1666" s="4" t="s">
        <v>49</v>
      </c>
      <c r="D1666" s="4" t="s">
        <v>46</v>
      </c>
      <c r="E1666" s="4" t="s">
        <v>61</v>
      </c>
      <c r="F1666" s="4"/>
      <c r="G1666" s="11" t="s">
        <v>21</v>
      </c>
      <c r="H1666" s="5">
        <v>93101</v>
      </c>
      <c r="I1666" s="5">
        <v>29815.595249999998</v>
      </c>
      <c r="J1666" s="3" t="s">
        <v>22</v>
      </c>
      <c r="K1666" s="3" t="s">
        <v>42</v>
      </c>
      <c r="L1666" s="47">
        <f t="shared" si="54"/>
        <v>78524.259848495989</v>
      </c>
      <c r="M1666" s="63">
        <f t="shared" ref="M1666:M1729" si="55">I1666*0.02784*0.07/1000</f>
        <v>5.8104632023200001E-2</v>
      </c>
      <c r="N1666" s="7">
        <v>40179</v>
      </c>
      <c r="O1666" s="6" t="b">
        <v>1</v>
      </c>
      <c r="P1666" s="6" t="b">
        <v>0</v>
      </c>
      <c r="Q1666" s="6" t="s">
        <v>24</v>
      </c>
    </row>
    <row r="1667" spans="1:17" x14ac:dyDescent="0.25">
      <c r="A1667" s="3">
        <v>2015</v>
      </c>
      <c r="B1667" s="3">
        <v>4</v>
      </c>
      <c r="C1667" s="4" t="s">
        <v>49</v>
      </c>
      <c r="D1667" s="4" t="s">
        <v>69</v>
      </c>
      <c r="E1667" s="4" t="s">
        <v>70</v>
      </c>
      <c r="F1667" s="4" t="s">
        <v>71</v>
      </c>
      <c r="G1667" s="11" t="s">
        <v>21</v>
      </c>
      <c r="H1667" s="5">
        <v>114277</v>
      </c>
      <c r="I1667" s="5">
        <v>39942.6</v>
      </c>
      <c r="J1667" s="3" t="s">
        <v>22</v>
      </c>
      <c r="K1667" s="3" t="s">
        <v>23</v>
      </c>
      <c r="L1667" s="47">
        <f t="shared" si="54"/>
        <v>105195.38768639999</v>
      </c>
      <c r="M1667" s="63">
        <f t="shared" si="55"/>
        <v>7.7840138880000007E-2</v>
      </c>
      <c r="N1667" s="7">
        <v>40760</v>
      </c>
      <c r="O1667" s="6" t="b">
        <v>0</v>
      </c>
      <c r="P1667" s="6" t="b">
        <v>0</v>
      </c>
      <c r="Q1667" s="6" t="s">
        <v>65</v>
      </c>
    </row>
    <row r="1668" spans="1:17" x14ac:dyDescent="0.25">
      <c r="A1668" s="3">
        <v>2015</v>
      </c>
      <c r="B1668" s="3">
        <v>5</v>
      </c>
      <c r="C1668" s="4" t="s">
        <v>50</v>
      </c>
      <c r="D1668" s="4" t="s">
        <v>18</v>
      </c>
      <c r="E1668" s="4" t="s">
        <v>76</v>
      </c>
      <c r="F1668" s="4"/>
      <c r="G1668" s="11" t="s">
        <v>21</v>
      </c>
      <c r="H1668" s="5">
        <v>200987</v>
      </c>
      <c r="I1668" s="5">
        <v>71792.556399999987</v>
      </c>
      <c r="J1668" s="3" t="s">
        <v>22</v>
      </c>
      <c r="K1668" s="3" t="s">
        <v>42</v>
      </c>
      <c r="L1668" s="47">
        <f t="shared" si="54"/>
        <v>189077.47125864954</v>
      </c>
      <c r="M1668" s="63">
        <f t="shared" si="55"/>
        <v>0.13990933391231999</v>
      </c>
      <c r="N1668" s="7">
        <v>41348</v>
      </c>
      <c r="O1668" s="6" t="b">
        <v>0</v>
      </c>
      <c r="P1668" s="6" t="b">
        <v>0</v>
      </c>
      <c r="Q1668" s="6" t="s">
        <v>65</v>
      </c>
    </row>
    <row r="1669" spans="1:17" x14ac:dyDescent="0.25">
      <c r="A1669" s="3">
        <v>2015</v>
      </c>
      <c r="B1669" s="3">
        <v>5</v>
      </c>
      <c r="C1669" s="4" t="s">
        <v>50</v>
      </c>
      <c r="D1669" s="4" t="s">
        <v>18</v>
      </c>
      <c r="E1669" s="4" t="s">
        <v>19</v>
      </c>
      <c r="F1669" s="4" t="s">
        <v>25</v>
      </c>
      <c r="G1669" s="11" t="s">
        <v>21</v>
      </c>
      <c r="H1669" s="5">
        <v>100519.15360000001</v>
      </c>
      <c r="I1669" s="5">
        <v>37674.699999999997</v>
      </c>
      <c r="J1669" s="3" t="s">
        <v>22</v>
      </c>
      <c r="K1669" s="3" t="s">
        <v>23</v>
      </c>
      <c r="L1669" s="47">
        <f t="shared" si="54"/>
        <v>99222.5011008</v>
      </c>
      <c r="M1669" s="63">
        <f t="shared" si="55"/>
        <v>7.3420455360000011E-2</v>
      </c>
      <c r="N1669" s="7">
        <v>35527</v>
      </c>
      <c r="O1669" s="6" t="b">
        <v>1</v>
      </c>
      <c r="P1669" s="6" t="b">
        <v>0</v>
      </c>
      <c r="Q1669" s="6" t="s">
        <v>24</v>
      </c>
    </row>
    <row r="1670" spans="1:17" x14ac:dyDescent="0.25">
      <c r="A1670" s="3">
        <v>2015</v>
      </c>
      <c r="B1670" s="3">
        <v>5</v>
      </c>
      <c r="C1670" s="4" t="s">
        <v>50</v>
      </c>
      <c r="D1670" s="4" t="s">
        <v>18</v>
      </c>
      <c r="E1670" s="4" t="s">
        <v>41</v>
      </c>
      <c r="F1670" s="4"/>
      <c r="G1670" s="11" t="s">
        <v>21</v>
      </c>
      <c r="H1670" s="5">
        <v>70757</v>
      </c>
      <c r="I1670" s="5">
        <v>27749.126474999997</v>
      </c>
      <c r="J1670" s="3" t="s">
        <v>22</v>
      </c>
      <c r="K1670" s="3" t="s">
        <v>42</v>
      </c>
      <c r="L1670" s="47">
        <f t="shared" si="54"/>
        <v>73081.875428654399</v>
      </c>
      <c r="M1670" s="63">
        <f t="shared" si="55"/>
        <v>5.4077497674480002E-2</v>
      </c>
      <c r="N1670" s="7">
        <v>23377</v>
      </c>
      <c r="O1670" s="6" t="b">
        <v>1</v>
      </c>
      <c r="P1670" s="6" t="b">
        <v>0</v>
      </c>
      <c r="Q1670" s="6" t="s">
        <v>24</v>
      </c>
    </row>
    <row r="1671" spans="1:17" x14ac:dyDescent="0.25">
      <c r="A1671" s="3">
        <v>2015</v>
      </c>
      <c r="B1671" s="3">
        <v>5</v>
      </c>
      <c r="C1671" s="4" t="s">
        <v>50</v>
      </c>
      <c r="D1671" s="4" t="s">
        <v>18</v>
      </c>
      <c r="E1671" s="4" t="s">
        <v>43</v>
      </c>
      <c r="F1671" s="4"/>
      <c r="G1671" s="11" t="s">
        <v>21</v>
      </c>
      <c r="H1671" s="5">
        <v>59069</v>
      </c>
      <c r="I1671" s="5">
        <v>22230.972564</v>
      </c>
      <c r="J1671" s="3" t="s">
        <v>22</v>
      </c>
      <c r="K1671" s="3" t="s">
        <v>42</v>
      </c>
      <c r="L1671" s="47">
        <f t="shared" si="54"/>
        <v>58548.912126794487</v>
      </c>
      <c r="M1671" s="63">
        <f t="shared" si="55"/>
        <v>4.33237193327232E-2</v>
      </c>
      <c r="N1671" s="7">
        <v>28126</v>
      </c>
      <c r="O1671" s="6" t="b">
        <v>1</v>
      </c>
      <c r="P1671" s="6" t="b">
        <v>0</v>
      </c>
      <c r="Q1671" s="6" t="s">
        <v>24</v>
      </c>
    </row>
    <row r="1672" spans="1:17" x14ac:dyDescent="0.25">
      <c r="A1672" s="3">
        <v>2015</v>
      </c>
      <c r="B1672" s="3">
        <v>5</v>
      </c>
      <c r="C1672" s="4" t="s">
        <v>50</v>
      </c>
      <c r="D1672" s="4" t="s">
        <v>62</v>
      </c>
      <c r="E1672" s="4" t="s">
        <v>63</v>
      </c>
      <c r="F1672" s="4" t="s">
        <v>64</v>
      </c>
      <c r="G1672" s="11" t="s">
        <v>21</v>
      </c>
      <c r="H1672" s="5">
        <v>36985.599999999999</v>
      </c>
      <c r="I1672" s="5">
        <v>13492.5</v>
      </c>
      <c r="J1672" s="3" t="s">
        <v>22</v>
      </c>
      <c r="K1672" s="3" t="s">
        <v>23</v>
      </c>
      <c r="L1672" s="47">
        <f t="shared" si="54"/>
        <v>35534.711519999997</v>
      </c>
      <c r="M1672" s="63">
        <f t="shared" si="55"/>
        <v>2.6294184000000002E-2</v>
      </c>
      <c r="N1672" s="7">
        <v>40739</v>
      </c>
      <c r="O1672" s="6" t="b">
        <v>0</v>
      </c>
      <c r="P1672" s="6" t="b">
        <v>0</v>
      </c>
      <c r="Q1672" s="6" t="s">
        <v>65</v>
      </c>
    </row>
    <row r="1673" spans="1:17" x14ac:dyDescent="0.25">
      <c r="A1673" s="3">
        <v>2015</v>
      </c>
      <c r="B1673" s="3">
        <v>5</v>
      </c>
      <c r="C1673" s="4" t="s">
        <v>50</v>
      </c>
      <c r="D1673" s="4" t="s">
        <v>66</v>
      </c>
      <c r="E1673" s="4" t="s">
        <v>67</v>
      </c>
      <c r="F1673" s="4" t="s">
        <v>72</v>
      </c>
      <c r="G1673" s="11" t="s">
        <v>21</v>
      </c>
      <c r="H1673" s="5">
        <v>194195.63</v>
      </c>
      <c r="I1673" s="5">
        <v>72920.5</v>
      </c>
      <c r="J1673" s="3" t="s">
        <v>22</v>
      </c>
      <c r="K1673" s="3" t="s">
        <v>23</v>
      </c>
      <c r="L1673" s="47">
        <f t="shared" si="54"/>
        <v>192048.09571199998</v>
      </c>
      <c r="M1673" s="63">
        <f t="shared" si="55"/>
        <v>0.14210747040000002</v>
      </c>
      <c r="N1673" s="7">
        <v>40644</v>
      </c>
      <c r="O1673" s="6" t="b">
        <v>0</v>
      </c>
      <c r="P1673" s="6" t="b">
        <v>1</v>
      </c>
      <c r="Q1673" s="6" t="s">
        <v>15</v>
      </c>
    </row>
    <row r="1674" spans="1:17" x14ac:dyDescent="0.25">
      <c r="A1674" s="3">
        <v>2015</v>
      </c>
      <c r="B1674" s="3">
        <v>5</v>
      </c>
      <c r="C1674" s="4" t="s">
        <v>50</v>
      </c>
      <c r="D1674" s="4" t="s">
        <v>66</v>
      </c>
      <c r="E1674" s="4" t="s">
        <v>67</v>
      </c>
      <c r="F1674" s="4" t="s">
        <v>68</v>
      </c>
      <c r="G1674" s="11" t="s">
        <v>21</v>
      </c>
      <c r="H1674" s="5">
        <v>182075.23550000001</v>
      </c>
      <c r="I1674" s="5">
        <v>68744</v>
      </c>
      <c r="J1674" s="3" t="s">
        <v>22</v>
      </c>
      <c r="K1674" s="3" t="s">
        <v>23</v>
      </c>
      <c r="L1674" s="47">
        <f t="shared" si="54"/>
        <v>181048.59801599997</v>
      </c>
      <c r="M1674" s="63">
        <f t="shared" si="55"/>
        <v>0.1339683072</v>
      </c>
      <c r="N1674" s="7">
        <v>40644</v>
      </c>
      <c r="O1674" s="6" t="b">
        <v>0</v>
      </c>
      <c r="P1674" s="6" t="b">
        <v>1</v>
      </c>
      <c r="Q1674" s="6" t="s">
        <v>15</v>
      </c>
    </row>
    <row r="1675" spans="1:17" x14ac:dyDescent="0.25">
      <c r="A1675" s="3">
        <v>2015</v>
      </c>
      <c r="B1675" s="3">
        <v>5</v>
      </c>
      <c r="C1675" s="4" t="s">
        <v>50</v>
      </c>
      <c r="D1675" s="4" t="s">
        <v>26</v>
      </c>
      <c r="E1675" s="4" t="s">
        <v>27</v>
      </c>
      <c r="F1675" s="4" t="s">
        <v>28</v>
      </c>
      <c r="G1675" s="11" t="s">
        <v>21</v>
      </c>
      <c r="H1675" s="5">
        <v>98236.144</v>
      </c>
      <c r="I1675" s="5">
        <v>41243.5</v>
      </c>
      <c r="J1675" s="3" t="s">
        <v>22</v>
      </c>
      <c r="K1675" s="3" t="s">
        <v>23</v>
      </c>
      <c r="L1675" s="47">
        <f t="shared" si="54"/>
        <v>108621.52118399998</v>
      </c>
      <c r="M1675" s="63">
        <f t="shared" si="55"/>
        <v>8.0375332800000004E-2</v>
      </c>
      <c r="N1675" s="7">
        <v>34700</v>
      </c>
      <c r="O1675" s="6" t="b">
        <v>1</v>
      </c>
      <c r="P1675" s="6" t="b">
        <v>0</v>
      </c>
      <c r="Q1675" s="6" t="s">
        <v>24</v>
      </c>
    </row>
    <row r="1676" spans="1:17" x14ac:dyDescent="0.25">
      <c r="A1676" s="3">
        <v>2015</v>
      </c>
      <c r="B1676" s="3">
        <v>5</v>
      </c>
      <c r="C1676" s="4" t="s">
        <v>50</v>
      </c>
      <c r="D1676" s="4" t="s">
        <v>73</v>
      </c>
      <c r="E1676" s="4" t="s">
        <v>74</v>
      </c>
      <c r="F1676" s="4"/>
      <c r="G1676" s="11" t="s">
        <v>21</v>
      </c>
      <c r="H1676" s="5">
        <v>267304</v>
      </c>
      <c r="I1676" s="5">
        <v>86968.318694400004</v>
      </c>
      <c r="J1676" s="3" t="s">
        <v>22</v>
      </c>
      <c r="K1676" s="3" t="s">
        <v>42</v>
      </c>
      <c r="L1676" s="47">
        <f t="shared" si="54"/>
        <v>229045.33008596828</v>
      </c>
      <c r="M1676" s="63">
        <f t="shared" si="55"/>
        <v>0.16948385947164676</v>
      </c>
      <c r="N1676" s="7">
        <v>41136</v>
      </c>
      <c r="O1676" s="6" t="b">
        <v>0</v>
      </c>
      <c r="P1676" s="6" t="b">
        <v>0</v>
      </c>
      <c r="Q1676" s="6" t="s">
        <v>65</v>
      </c>
    </row>
    <row r="1677" spans="1:17" x14ac:dyDescent="0.25">
      <c r="A1677" s="3">
        <v>2015</v>
      </c>
      <c r="B1677" s="3">
        <v>5</v>
      </c>
      <c r="C1677" s="4" t="s">
        <v>50</v>
      </c>
      <c r="D1677" s="4" t="s">
        <v>29</v>
      </c>
      <c r="E1677" s="4" t="s">
        <v>30</v>
      </c>
      <c r="F1677" s="4" t="s">
        <v>31</v>
      </c>
      <c r="G1677" s="11" t="s">
        <v>21</v>
      </c>
      <c r="H1677" s="5">
        <v>113537</v>
      </c>
      <c r="I1677" s="5">
        <v>44217.8</v>
      </c>
      <c r="J1677" s="3" t="s">
        <v>22</v>
      </c>
      <c r="K1677" s="3" t="s">
        <v>23</v>
      </c>
      <c r="L1677" s="47">
        <f t="shared" si="54"/>
        <v>116454.82801920001</v>
      </c>
      <c r="M1677" s="63">
        <f t="shared" si="55"/>
        <v>8.6171648640000015E-2</v>
      </c>
      <c r="N1677" s="7">
        <v>35885</v>
      </c>
      <c r="O1677" s="6" t="b">
        <v>1</v>
      </c>
      <c r="P1677" s="6" t="b">
        <v>0</v>
      </c>
      <c r="Q1677" s="6" t="s">
        <v>24</v>
      </c>
    </row>
    <row r="1678" spans="1:17" x14ac:dyDescent="0.25">
      <c r="A1678" s="3">
        <v>2015</v>
      </c>
      <c r="B1678" s="3">
        <v>5</v>
      </c>
      <c r="C1678" s="4" t="s">
        <v>50</v>
      </c>
      <c r="D1678" s="4" t="s">
        <v>29</v>
      </c>
      <c r="E1678" s="4" t="s">
        <v>30</v>
      </c>
      <c r="F1678" s="4" t="s">
        <v>33</v>
      </c>
      <c r="G1678" s="11" t="s">
        <v>21</v>
      </c>
      <c r="H1678" s="5">
        <v>109025</v>
      </c>
      <c r="I1678" s="5">
        <v>44246.1</v>
      </c>
      <c r="J1678" s="3" t="s">
        <v>22</v>
      </c>
      <c r="K1678" s="3" t="s">
        <v>23</v>
      </c>
      <c r="L1678" s="47">
        <f t="shared" si="54"/>
        <v>116529.3607104</v>
      </c>
      <c r="M1678" s="63">
        <f t="shared" si="55"/>
        <v>8.6226799680000007E-2</v>
      </c>
      <c r="N1678" s="7">
        <v>35885</v>
      </c>
      <c r="O1678" s="6" t="b">
        <v>1</v>
      </c>
      <c r="P1678" s="6" t="b">
        <v>0</v>
      </c>
      <c r="Q1678" s="6" t="s">
        <v>24</v>
      </c>
    </row>
    <row r="1679" spans="1:17" x14ac:dyDescent="0.25">
      <c r="A1679" s="3">
        <v>2015</v>
      </c>
      <c r="B1679" s="3">
        <v>5</v>
      </c>
      <c r="C1679" s="4" t="s">
        <v>50</v>
      </c>
      <c r="D1679" s="4" t="s">
        <v>29</v>
      </c>
      <c r="E1679" s="4" t="s">
        <v>34</v>
      </c>
      <c r="F1679" s="4" t="s">
        <v>36</v>
      </c>
      <c r="G1679" s="11" t="s">
        <v>21</v>
      </c>
      <c r="H1679" s="5">
        <v>45312.053899999999</v>
      </c>
      <c r="I1679" s="5">
        <v>21642</v>
      </c>
      <c r="J1679" s="3" t="s">
        <v>22</v>
      </c>
      <c r="K1679" s="3" t="s">
        <v>23</v>
      </c>
      <c r="L1679" s="47">
        <f t="shared" si="54"/>
        <v>56997.756287999997</v>
      </c>
      <c r="M1679" s="63">
        <f t="shared" si="55"/>
        <v>4.2175929600000002E-2</v>
      </c>
      <c r="N1679" s="7">
        <v>33970</v>
      </c>
      <c r="O1679" s="6" t="b">
        <v>1</v>
      </c>
      <c r="P1679" s="6" t="b">
        <v>0</v>
      </c>
      <c r="Q1679" s="6" t="s">
        <v>24</v>
      </c>
    </row>
    <row r="1680" spans="1:17" x14ac:dyDescent="0.25">
      <c r="A1680" s="3">
        <v>2015</v>
      </c>
      <c r="B1680" s="3">
        <v>5</v>
      </c>
      <c r="C1680" s="4" t="s">
        <v>50</v>
      </c>
      <c r="D1680" s="4" t="s">
        <v>29</v>
      </c>
      <c r="E1680" s="4" t="s">
        <v>34</v>
      </c>
      <c r="F1680" s="4" t="s">
        <v>39</v>
      </c>
      <c r="G1680" s="11" t="s">
        <v>21</v>
      </c>
      <c r="H1680" s="5">
        <v>81846.495999999999</v>
      </c>
      <c r="I1680" s="5">
        <v>34800.5</v>
      </c>
      <c r="J1680" s="3" t="s">
        <v>22</v>
      </c>
      <c r="K1680" s="3" t="s">
        <v>23</v>
      </c>
      <c r="L1680" s="47">
        <f t="shared" si="54"/>
        <v>91652.82403199999</v>
      </c>
      <c r="M1680" s="63">
        <f t="shared" si="55"/>
        <v>6.7819214400000008E-2</v>
      </c>
      <c r="N1680" s="7">
        <v>33970</v>
      </c>
      <c r="O1680" s="6" t="b">
        <v>1</v>
      </c>
      <c r="P1680" s="6" t="b">
        <v>0</v>
      </c>
      <c r="Q1680" s="6" t="s">
        <v>24</v>
      </c>
    </row>
    <row r="1681" spans="1:17" x14ac:dyDescent="0.25">
      <c r="A1681" s="3">
        <v>2015</v>
      </c>
      <c r="B1681" s="3">
        <v>5</v>
      </c>
      <c r="C1681" s="4" t="s">
        <v>50</v>
      </c>
      <c r="D1681" s="4" t="s">
        <v>29</v>
      </c>
      <c r="E1681" s="4" t="s">
        <v>34</v>
      </c>
      <c r="F1681" s="4" t="s">
        <v>37</v>
      </c>
      <c r="G1681" s="11" t="s">
        <v>21</v>
      </c>
      <c r="H1681" s="5">
        <v>62207.771999999997</v>
      </c>
      <c r="I1681" s="5">
        <v>25518.9</v>
      </c>
      <c r="J1681" s="3" t="s">
        <v>22</v>
      </c>
      <c r="K1681" s="3" t="s">
        <v>23</v>
      </c>
      <c r="L1681" s="47">
        <f t="shared" si="54"/>
        <v>67208.208249599993</v>
      </c>
      <c r="M1681" s="63">
        <f t="shared" si="55"/>
        <v>4.9731232320000013E-2</v>
      </c>
      <c r="N1681" s="7">
        <v>33970</v>
      </c>
      <c r="O1681" s="6" t="b">
        <v>1</v>
      </c>
      <c r="P1681" s="6" t="b">
        <v>0</v>
      </c>
      <c r="Q1681" s="6" t="s">
        <v>24</v>
      </c>
    </row>
    <row r="1682" spans="1:17" x14ac:dyDescent="0.25">
      <c r="A1682" s="3">
        <v>2015</v>
      </c>
      <c r="B1682" s="3">
        <v>5</v>
      </c>
      <c r="C1682" s="4" t="s">
        <v>50</v>
      </c>
      <c r="D1682" s="4" t="s">
        <v>29</v>
      </c>
      <c r="E1682" s="4" t="s">
        <v>34</v>
      </c>
      <c r="F1682" s="4" t="s">
        <v>35</v>
      </c>
      <c r="G1682" s="11" t="s">
        <v>21</v>
      </c>
      <c r="H1682" s="5">
        <v>57008.183700000001</v>
      </c>
      <c r="I1682" s="5">
        <v>25982.5</v>
      </c>
      <c r="J1682" s="3" t="s">
        <v>22</v>
      </c>
      <c r="K1682" s="3" t="s">
        <v>23</v>
      </c>
      <c r="L1682" s="47">
        <f t="shared" si="54"/>
        <v>68429.174879999991</v>
      </c>
      <c r="M1682" s="63">
        <f t="shared" si="55"/>
        <v>5.0634696000000007E-2</v>
      </c>
      <c r="N1682" s="7">
        <v>33970</v>
      </c>
      <c r="O1682" s="6" t="b">
        <v>1</v>
      </c>
      <c r="P1682" s="6" t="b">
        <v>0</v>
      </c>
      <c r="Q1682" s="6" t="s">
        <v>24</v>
      </c>
    </row>
    <row r="1683" spans="1:17" x14ac:dyDescent="0.25">
      <c r="A1683" s="3">
        <v>2015</v>
      </c>
      <c r="B1683" s="3">
        <v>5</v>
      </c>
      <c r="C1683" s="4" t="s">
        <v>50</v>
      </c>
      <c r="D1683" s="4" t="s">
        <v>59</v>
      </c>
      <c r="E1683" s="4" t="s">
        <v>60</v>
      </c>
      <c r="F1683" s="4"/>
      <c r="G1683" s="11" t="s">
        <v>21</v>
      </c>
      <c r="H1683" s="5">
        <v>204001</v>
      </c>
      <c r="I1683" s="5">
        <v>70962.155852000011</v>
      </c>
      <c r="J1683" s="3" t="s">
        <v>22</v>
      </c>
      <c r="K1683" s="3" t="s">
        <v>42</v>
      </c>
      <c r="L1683" s="47">
        <f t="shared" si="54"/>
        <v>186890.47522980173</v>
      </c>
      <c r="M1683" s="63">
        <f t="shared" si="55"/>
        <v>0.13829104932437764</v>
      </c>
      <c r="N1683" s="7">
        <v>40220</v>
      </c>
      <c r="O1683" s="6" t="b">
        <v>1</v>
      </c>
      <c r="P1683" s="6" t="b">
        <v>0</v>
      </c>
      <c r="Q1683" s="6" t="s">
        <v>24</v>
      </c>
    </row>
    <row r="1684" spans="1:17" x14ac:dyDescent="0.25">
      <c r="A1684" s="3">
        <v>2015</v>
      </c>
      <c r="B1684" s="3">
        <v>5</v>
      </c>
      <c r="C1684" s="4" t="s">
        <v>50</v>
      </c>
      <c r="D1684" s="4" t="s">
        <v>44</v>
      </c>
      <c r="E1684" s="4" t="s">
        <v>45</v>
      </c>
      <c r="F1684" s="4"/>
      <c r="G1684" s="11" t="s">
        <v>21</v>
      </c>
      <c r="H1684" s="5">
        <v>20802</v>
      </c>
      <c r="I1684" s="5">
        <v>7430.4744000000001</v>
      </c>
      <c r="J1684" s="3" t="s">
        <v>22</v>
      </c>
      <c r="K1684" s="3" t="s">
        <v>42</v>
      </c>
      <c r="L1684" s="47">
        <f t="shared" si="54"/>
        <v>19569.3729302016</v>
      </c>
      <c r="M1684" s="63">
        <f t="shared" si="55"/>
        <v>1.4480508510720002E-2</v>
      </c>
      <c r="N1684" s="7">
        <v>25569</v>
      </c>
      <c r="O1684" s="6" t="b">
        <v>1</v>
      </c>
      <c r="P1684" s="6" t="b">
        <v>0</v>
      </c>
      <c r="Q1684" s="6" t="s">
        <v>24</v>
      </c>
    </row>
    <row r="1685" spans="1:17" x14ac:dyDescent="0.25">
      <c r="A1685" s="3">
        <v>2015</v>
      </c>
      <c r="B1685" s="3">
        <v>5</v>
      </c>
      <c r="C1685" s="4" t="s">
        <v>50</v>
      </c>
      <c r="D1685" s="4" t="s">
        <v>46</v>
      </c>
      <c r="E1685" s="4" t="s">
        <v>47</v>
      </c>
      <c r="F1685" s="4"/>
      <c r="G1685" s="11" t="s">
        <v>21</v>
      </c>
      <c r="H1685" s="5">
        <v>31256.1</v>
      </c>
      <c r="I1685" s="5">
        <v>10577.06424</v>
      </c>
      <c r="J1685" s="3" t="s">
        <v>22</v>
      </c>
      <c r="K1685" s="3" t="s">
        <v>42</v>
      </c>
      <c r="L1685" s="47">
        <f t="shared" si="54"/>
        <v>27856.433314575355</v>
      </c>
      <c r="M1685" s="63">
        <f t="shared" si="55"/>
        <v>2.0612582790912E-2</v>
      </c>
      <c r="N1685" s="7">
        <v>34700</v>
      </c>
      <c r="O1685" s="6" t="b">
        <v>1</v>
      </c>
      <c r="P1685" s="6" t="b">
        <v>0</v>
      </c>
      <c r="Q1685" s="6" t="s">
        <v>24</v>
      </c>
    </row>
    <row r="1686" spans="1:17" x14ac:dyDescent="0.25">
      <c r="A1686" s="3">
        <v>2015</v>
      </c>
      <c r="B1686" s="3">
        <v>5</v>
      </c>
      <c r="C1686" s="4" t="s">
        <v>50</v>
      </c>
      <c r="D1686" s="4" t="s">
        <v>46</v>
      </c>
      <c r="E1686" s="4" t="s">
        <v>48</v>
      </c>
      <c r="F1686" s="4"/>
      <c r="G1686" s="11" t="s">
        <v>21</v>
      </c>
      <c r="H1686" s="5">
        <v>105171</v>
      </c>
      <c r="I1686" s="5">
        <v>35589.866399999999</v>
      </c>
      <c r="J1686" s="3" t="s">
        <v>22</v>
      </c>
      <c r="K1686" s="3" t="s">
        <v>42</v>
      </c>
      <c r="L1686" s="47">
        <f t="shared" si="54"/>
        <v>93731.749902489595</v>
      </c>
      <c r="M1686" s="63">
        <f t="shared" si="55"/>
        <v>6.9357531640320005E-2</v>
      </c>
      <c r="N1686" s="7">
        <v>35065</v>
      </c>
      <c r="O1686" s="6" t="b">
        <v>1</v>
      </c>
      <c r="P1686" s="6" t="b">
        <v>0</v>
      </c>
      <c r="Q1686" s="6" t="s">
        <v>24</v>
      </c>
    </row>
    <row r="1687" spans="1:17" x14ac:dyDescent="0.25">
      <c r="A1687" s="3">
        <v>2015</v>
      </c>
      <c r="B1687" s="3">
        <v>5</v>
      </c>
      <c r="C1687" s="4" t="s">
        <v>50</v>
      </c>
      <c r="D1687" s="4" t="s">
        <v>46</v>
      </c>
      <c r="E1687" s="4" t="s">
        <v>58</v>
      </c>
      <c r="F1687" s="4"/>
      <c r="G1687" s="11" t="s">
        <v>21</v>
      </c>
      <c r="H1687" s="5">
        <v>84513</v>
      </c>
      <c r="I1687" s="5">
        <v>26680.754099999998</v>
      </c>
      <c r="J1687" s="3" t="s">
        <v>22</v>
      </c>
      <c r="K1687" s="3" t="s">
        <v>42</v>
      </c>
      <c r="L1687" s="47">
        <f t="shared" si="54"/>
        <v>70268.141566022387</v>
      </c>
      <c r="M1687" s="63">
        <f t="shared" si="55"/>
        <v>5.1995453590080003E-2</v>
      </c>
      <c r="N1687" s="7">
        <v>39814</v>
      </c>
      <c r="O1687" s="6" t="b">
        <v>1</v>
      </c>
      <c r="P1687" s="6" t="b">
        <v>0</v>
      </c>
      <c r="Q1687" s="6" t="s">
        <v>24</v>
      </c>
    </row>
    <row r="1688" spans="1:17" x14ac:dyDescent="0.25">
      <c r="A1688" s="3">
        <v>2015</v>
      </c>
      <c r="B1688" s="3">
        <v>5</v>
      </c>
      <c r="C1688" s="4" t="s">
        <v>50</v>
      </c>
      <c r="D1688" s="4" t="s">
        <v>46</v>
      </c>
      <c r="E1688" s="4" t="s">
        <v>61</v>
      </c>
      <c r="F1688" s="4"/>
      <c r="G1688" s="11" t="s">
        <v>21</v>
      </c>
      <c r="H1688" s="5">
        <v>101643.6</v>
      </c>
      <c r="I1688" s="5">
        <v>32551.362900000004</v>
      </c>
      <c r="J1688" s="3" t="s">
        <v>22</v>
      </c>
      <c r="K1688" s="3" t="s">
        <v>42</v>
      </c>
      <c r="L1688" s="47">
        <f t="shared" si="54"/>
        <v>85729.35262066561</v>
      </c>
      <c r="M1688" s="63">
        <f t="shared" si="55"/>
        <v>6.3436096019520022E-2</v>
      </c>
      <c r="N1688" s="7">
        <v>40179</v>
      </c>
      <c r="O1688" s="6" t="b">
        <v>1</v>
      </c>
      <c r="P1688" s="6" t="b">
        <v>0</v>
      </c>
      <c r="Q1688" s="6" t="s">
        <v>24</v>
      </c>
    </row>
    <row r="1689" spans="1:17" x14ac:dyDescent="0.25">
      <c r="A1689" s="3">
        <v>2015</v>
      </c>
      <c r="B1689" s="3">
        <v>5</v>
      </c>
      <c r="C1689" s="4" t="s">
        <v>50</v>
      </c>
      <c r="D1689" s="4" t="s">
        <v>69</v>
      </c>
      <c r="E1689" s="4" t="s">
        <v>70</v>
      </c>
      <c r="F1689" s="4" t="s">
        <v>71</v>
      </c>
      <c r="G1689" s="11" t="s">
        <v>21</v>
      </c>
      <c r="H1689" s="5">
        <v>112410</v>
      </c>
      <c r="I1689" s="5">
        <v>39440.6</v>
      </c>
      <c r="J1689" s="3" t="s">
        <v>22</v>
      </c>
      <c r="K1689" s="3" t="s">
        <v>23</v>
      </c>
      <c r="L1689" s="47">
        <f t="shared" ref="L1689:L1752" si="56">I1689*0.02784*94.6</f>
        <v>103873.28835839999</v>
      </c>
      <c r="M1689" s="63">
        <f t="shared" si="55"/>
        <v>7.6861841280000009E-2</v>
      </c>
      <c r="N1689" s="7">
        <v>40760</v>
      </c>
      <c r="O1689" s="6" t="b">
        <v>0</v>
      </c>
      <c r="P1689" s="6" t="b">
        <v>0</v>
      </c>
      <c r="Q1689" s="6" t="s">
        <v>65</v>
      </c>
    </row>
    <row r="1690" spans="1:17" x14ac:dyDescent="0.25">
      <c r="A1690" s="3">
        <v>2015</v>
      </c>
      <c r="B1690" s="3">
        <v>6</v>
      </c>
      <c r="C1690" s="4" t="s">
        <v>51</v>
      </c>
      <c r="D1690" s="4" t="s">
        <v>18</v>
      </c>
      <c r="E1690" s="4" t="s">
        <v>76</v>
      </c>
      <c r="F1690" s="4"/>
      <c r="G1690" s="11" t="s">
        <v>21</v>
      </c>
      <c r="H1690" s="5">
        <v>193252</v>
      </c>
      <c r="I1690" s="5">
        <v>69029.614399999991</v>
      </c>
      <c r="J1690" s="3" t="s">
        <v>22</v>
      </c>
      <c r="K1690" s="3" t="s">
        <v>42</v>
      </c>
      <c r="L1690" s="47">
        <f t="shared" si="56"/>
        <v>181800.81037916156</v>
      </c>
      <c r="M1690" s="63">
        <f t="shared" si="55"/>
        <v>0.13452491254271998</v>
      </c>
      <c r="N1690" s="7">
        <v>41348</v>
      </c>
      <c r="O1690" s="6" t="b">
        <v>0</v>
      </c>
      <c r="P1690" s="6" t="b">
        <v>0</v>
      </c>
      <c r="Q1690" s="6" t="s">
        <v>65</v>
      </c>
    </row>
    <row r="1691" spans="1:17" x14ac:dyDescent="0.25">
      <c r="A1691" s="3">
        <v>2015</v>
      </c>
      <c r="B1691" s="3">
        <v>6</v>
      </c>
      <c r="C1691" s="4" t="s">
        <v>51</v>
      </c>
      <c r="D1691" s="4" t="s">
        <v>18</v>
      </c>
      <c r="E1691" s="4" t="s">
        <v>19</v>
      </c>
      <c r="F1691" s="4" t="s">
        <v>25</v>
      </c>
      <c r="G1691" s="11" t="s">
        <v>21</v>
      </c>
      <c r="H1691" s="5">
        <v>95491.0092</v>
      </c>
      <c r="I1691" s="5">
        <v>35803.9</v>
      </c>
      <c r="J1691" s="3" t="s">
        <v>22</v>
      </c>
      <c r="K1691" s="3" t="s">
        <v>23</v>
      </c>
      <c r="L1691" s="47">
        <f t="shared" si="56"/>
        <v>94295.442489599998</v>
      </c>
      <c r="M1691" s="63">
        <f t="shared" si="55"/>
        <v>6.9774640319999998E-2</v>
      </c>
      <c r="N1691" s="7">
        <v>35527</v>
      </c>
      <c r="O1691" s="6" t="b">
        <v>1</v>
      </c>
      <c r="P1691" s="6" t="b">
        <v>0</v>
      </c>
      <c r="Q1691" s="6" t="s">
        <v>24</v>
      </c>
    </row>
    <row r="1692" spans="1:17" x14ac:dyDescent="0.25">
      <c r="A1692" s="3">
        <v>2015</v>
      </c>
      <c r="B1692" s="3">
        <v>6</v>
      </c>
      <c r="C1692" s="4" t="s">
        <v>51</v>
      </c>
      <c r="D1692" s="4" t="s">
        <v>18</v>
      </c>
      <c r="E1692" s="4" t="s">
        <v>19</v>
      </c>
      <c r="F1692" s="4" t="s">
        <v>20</v>
      </c>
      <c r="G1692" s="11" t="s">
        <v>21</v>
      </c>
      <c r="H1692" s="5">
        <v>64687.403899999998</v>
      </c>
      <c r="I1692" s="5">
        <v>24080.799999999999</v>
      </c>
      <c r="J1692" s="3" t="s">
        <v>22</v>
      </c>
      <c r="K1692" s="3" t="s">
        <v>23</v>
      </c>
      <c r="L1692" s="47">
        <f t="shared" si="56"/>
        <v>63420.736051199987</v>
      </c>
      <c r="M1692" s="63">
        <f t="shared" si="55"/>
        <v>4.6928663040000006E-2</v>
      </c>
      <c r="N1692" s="7">
        <v>35527</v>
      </c>
      <c r="O1692" s="6" t="b">
        <v>1</v>
      </c>
      <c r="P1692" s="6" t="b">
        <v>0</v>
      </c>
      <c r="Q1692" s="6" t="s">
        <v>24</v>
      </c>
    </row>
    <row r="1693" spans="1:17" x14ac:dyDescent="0.25">
      <c r="A1693" s="3">
        <v>2015</v>
      </c>
      <c r="B1693" s="3">
        <v>6</v>
      </c>
      <c r="C1693" s="4" t="s">
        <v>51</v>
      </c>
      <c r="D1693" s="4" t="s">
        <v>18</v>
      </c>
      <c r="E1693" s="4" t="s">
        <v>41</v>
      </c>
      <c r="F1693" s="4"/>
      <c r="G1693" s="11" t="s">
        <v>21</v>
      </c>
      <c r="H1693" s="5">
        <v>77992</v>
      </c>
      <c r="I1693" s="5">
        <v>30586.512599999995</v>
      </c>
      <c r="J1693" s="3" t="s">
        <v>22</v>
      </c>
      <c r="K1693" s="3" t="s">
        <v>42</v>
      </c>
      <c r="L1693" s="47">
        <f t="shared" si="56"/>
        <v>80554.597120166378</v>
      </c>
      <c r="M1693" s="63">
        <f t="shared" si="55"/>
        <v>5.9606995754879995E-2</v>
      </c>
      <c r="N1693" s="7">
        <v>23377</v>
      </c>
      <c r="O1693" s="6" t="b">
        <v>1</v>
      </c>
      <c r="P1693" s="6" t="b">
        <v>0</v>
      </c>
      <c r="Q1693" s="6" t="s">
        <v>24</v>
      </c>
    </row>
    <row r="1694" spans="1:17" x14ac:dyDescent="0.25">
      <c r="A1694" s="3">
        <v>2015</v>
      </c>
      <c r="B1694" s="3">
        <v>6</v>
      </c>
      <c r="C1694" s="4" t="s">
        <v>51</v>
      </c>
      <c r="D1694" s="4" t="s">
        <v>18</v>
      </c>
      <c r="E1694" s="4" t="s">
        <v>43</v>
      </c>
      <c r="F1694" s="4"/>
      <c r="G1694" s="11" t="s">
        <v>21</v>
      </c>
      <c r="H1694" s="5">
        <v>129592</v>
      </c>
      <c r="I1694" s="5">
        <v>48772.726752000002</v>
      </c>
      <c r="J1694" s="3" t="s">
        <v>22</v>
      </c>
      <c r="K1694" s="3" t="s">
        <v>42</v>
      </c>
      <c r="L1694" s="47">
        <f t="shared" si="56"/>
        <v>128450.97462857932</v>
      </c>
      <c r="M1694" s="63">
        <f t="shared" si="55"/>
        <v>9.5048289894297616E-2</v>
      </c>
      <c r="N1694" s="7">
        <v>28126</v>
      </c>
      <c r="O1694" s="6" t="b">
        <v>1</v>
      </c>
      <c r="P1694" s="6" t="b">
        <v>0</v>
      </c>
      <c r="Q1694" s="6" t="s">
        <v>24</v>
      </c>
    </row>
    <row r="1695" spans="1:17" x14ac:dyDescent="0.25">
      <c r="A1695" s="3">
        <v>2015</v>
      </c>
      <c r="B1695" s="3">
        <v>6</v>
      </c>
      <c r="C1695" s="4" t="s">
        <v>51</v>
      </c>
      <c r="D1695" s="4" t="s">
        <v>62</v>
      </c>
      <c r="E1695" s="4" t="s">
        <v>63</v>
      </c>
      <c r="F1695" s="4" t="s">
        <v>64</v>
      </c>
      <c r="G1695" s="11" t="s">
        <v>21</v>
      </c>
      <c r="H1695" s="5">
        <v>101225</v>
      </c>
      <c r="I1695" s="5">
        <v>36532.199999999997</v>
      </c>
      <c r="J1695" s="3" t="s">
        <v>22</v>
      </c>
      <c r="K1695" s="3" t="s">
        <v>23</v>
      </c>
      <c r="L1695" s="47">
        <f t="shared" si="56"/>
        <v>96213.539980799993</v>
      </c>
      <c r="M1695" s="63">
        <f t="shared" si="55"/>
        <v>7.1193951359999993E-2</v>
      </c>
      <c r="N1695" s="7">
        <v>40739</v>
      </c>
      <c r="O1695" s="6" t="b">
        <v>0</v>
      </c>
      <c r="P1695" s="6" t="b">
        <v>0</v>
      </c>
      <c r="Q1695" s="6" t="s">
        <v>65</v>
      </c>
    </row>
    <row r="1696" spans="1:17" x14ac:dyDescent="0.25">
      <c r="A1696" s="3">
        <v>2015</v>
      </c>
      <c r="B1696" s="3">
        <v>6</v>
      </c>
      <c r="C1696" s="4" t="s">
        <v>51</v>
      </c>
      <c r="D1696" s="4" t="s">
        <v>66</v>
      </c>
      <c r="E1696" s="4" t="s">
        <v>67</v>
      </c>
      <c r="F1696" s="4" t="s">
        <v>72</v>
      </c>
      <c r="G1696" s="11" t="s">
        <v>21</v>
      </c>
      <c r="H1696" s="5">
        <v>180118.15169999999</v>
      </c>
      <c r="I1696" s="5">
        <v>67920.5</v>
      </c>
      <c r="J1696" s="3" t="s">
        <v>22</v>
      </c>
      <c r="K1696" s="3" t="s">
        <v>23</v>
      </c>
      <c r="L1696" s="47">
        <f t="shared" si="56"/>
        <v>178879.77571199997</v>
      </c>
      <c r="M1696" s="63">
        <f t="shared" si="55"/>
        <v>0.13236347040000002</v>
      </c>
      <c r="N1696" s="7">
        <v>40644</v>
      </c>
      <c r="O1696" s="6" t="b">
        <v>0</v>
      </c>
      <c r="P1696" s="6" t="b">
        <v>1</v>
      </c>
      <c r="Q1696" s="6" t="s">
        <v>15</v>
      </c>
    </row>
    <row r="1697" spans="1:17" x14ac:dyDescent="0.25">
      <c r="A1697" s="3">
        <v>2015</v>
      </c>
      <c r="B1697" s="3">
        <v>6</v>
      </c>
      <c r="C1697" s="4" t="s">
        <v>51</v>
      </c>
      <c r="D1697" s="4" t="s">
        <v>66</v>
      </c>
      <c r="E1697" s="4" t="s">
        <v>67</v>
      </c>
      <c r="F1697" s="4" t="s">
        <v>68</v>
      </c>
      <c r="G1697" s="11" t="s">
        <v>21</v>
      </c>
      <c r="H1697" s="5">
        <v>76464.569900000002</v>
      </c>
      <c r="I1697" s="5">
        <v>29056.5</v>
      </c>
      <c r="J1697" s="3" t="s">
        <v>22</v>
      </c>
      <c r="K1697" s="3" t="s">
        <v>23</v>
      </c>
      <c r="L1697" s="47">
        <f t="shared" si="56"/>
        <v>76525.058015999995</v>
      </c>
      <c r="M1697" s="63">
        <f t="shared" si="55"/>
        <v>5.6625307200000002E-2</v>
      </c>
      <c r="N1697" s="7">
        <v>40644</v>
      </c>
      <c r="O1697" s="6" t="b">
        <v>0</v>
      </c>
      <c r="P1697" s="6" t="b">
        <v>1</v>
      </c>
      <c r="Q1697" s="6" t="s">
        <v>15</v>
      </c>
    </row>
    <row r="1698" spans="1:17" x14ac:dyDescent="0.25">
      <c r="A1698" s="3">
        <v>2015</v>
      </c>
      <c r="B1698" s="3">
        <v>6</v>
      </c>
      <c r="C1698" s="4" t="s">
        <v>51</v>
      </c>
      <c r="D1698" s="4" t="s">
        <v>26</v>
      </c>
      <c r="E1698" s="4" t="s">
        <v>27</v>
      </c>
      <c r="F1698" s="4" t="s">
        <v>28</v>
      </c>
      <c r="G1698" s="11" t="s">
        <v>21</v>
      </c>
      <c r="H1698" s="5">
        <v>84848.714999999997</v>
      </c>
      <c r="I1698" s="5">
        <v>35566.699999999997</v>
      </c>
      <c r="J1698" s="3" t="s">
        <v>22</v>
      </c>
      <c r="K1698" s="3" t="s">
        <v>23</v>
      </c>
      <c r="L1698" s="47">
        <f t="shared" si="56"/>
        <v>93670.737388799986</v>
      </c>
      <c r="M1698" s="63">
        <f t="shared" si="55"/>
        <v>6.9312384960000001E-2</v>
      </c>
      <c r="N1698" s="7">
        <v>34700</v>
      </c>
      <c r="O1698" s="6" t="b">
        <v>1</v>
      </c>
      <c r="P1698" s="6" t="b">
        <v>0</v>
      </c>
      <c r="Q1698" s="6" t="s">
        <v>24</v>
      </c>
    </row>
    <row r="1699" spans="1:17" x14ac:dyDescent="0.25">
      <c r="A1699" s="3">
        <v>2015</v>
      </c>
      <c r="B1699" s="3">
        <v>6</v>
      </c>
      <c r="C1699" s="4" t="s">
        <v>51</v>
      </c>
      <c r="D1699" s="4" t="s">
        <v>73</v>
      </c>
      <c r="E1699" s="4" t="s">
        <v>74</v>
      </c>
      <c r="F1699" s="4"/>
      <c r="G1699" s="11" t="s">
        <v>21</v>
      </c>
      <c r="H1699" s="5">
        <v>205632</v>
      </c>
      <c r="I1699" s="5">
        <v>66903.111475199999</v>
      </c>
      <c r="J1699" s="3" t="s">
        <v>22</v>
      </c>
      <c r="K1699" s="3" t="s">
        <v>42</v>
      </c>
      <c r="L1699" s="47">
        <f t="shared" si="56"/>
        <v>176200.31618022113</v>
      </c>
      <c r="M1699" s="63">
        <f t="shared" si="55"/>
        <v>0.13038078364286979</v>
      </c>
      <c r="N1699" s="7">
        <v>41136</v>
      </c>
      <c r="O1699" s="6" t="b">
        <v>0</v>
      </c>
      <c r="P1699" s="6" t="b">
        <v>0</v>
      </c>
      <c r="Q1699" s="6" t="s">
        <v>65</v>
      </c>
    </row>
    <row r="1700" spans="1:17" x14ac:dyDescent="0.25">
      <c r="A1700" s="3">
        <v>2015</v>
      </c>
      <c r="B1700" s="3">
        <v>6</v>
      </c>
      <c r="C1700" s="4" t="s">
        <v>51</v>
      </c>
      <c r="D1700" s="4" t="s">
        <v>29</v>
      </c>
      <c r="E1700" s="4" t="s">
        <v>30</v>
      </c>
      <c r="F1700" s="4" t="s">
        <v>33</v>
      </c>
      <c r="G1700" s="11" t="s">
        <v>21</v>
      </c>
      <c r="H1700" s="5">
        <v>107423</v>
      </c>
      <c r="I1700" s="5">
        <v>43610.1</v>
      </c>
      <c r="J1700" s="3" t="s">
        <v>22</v>
      </c>
      <c r="K1700" s="3" t="s">
        <v>23</v>
      </c>
      <c r="L1700" s="47">
        <f t="shared" si="56"/>
        <v>114854.3504064</v>
      </c>
      <c r="M1700" s="63">
        <f t="shared" si="55"/>
        <v>8.498736288E-2</v>
      </c>
      <c r="N1700" s="7">
        <v>35885</v>
      </c>
      <c r="O1700" s="6" t="b">
        <v>1</v>
      </c>
      <c r="P1700" s="6" t="b">
        <v>0</v>
      </c>
      <c r="Q1700" s="6" t="s">
        <v>24</v>
      </c>
    </row>
    <row r="1701" spans="1:17" x14ac:dyDescent="0.25">
      <c r="A1701" s="3">
        <v>2015</v>
      </c>
      <c r="B1701" s="3">
        <v>6</v>
      </c>
      <c r="C1701" s="4" t="s">
        <v>51</v>
      </c>
      <c r="D1701" s="4" t="s">
        <v>29</v>
      </c>
      <c r="E1701" s="4" t="s">
        <v>30</v>
      </c>
      <c r="F1701" s="4" t="s">
        <v>31</v>
      </c>
      <c r="G1701" s="11" t="s">
        <v>21</v>
      </c>
      <c r="H1701" s="5">
        <v>108010</v>
      </c>
      <c r="I1701" s="5">
        <v>42090.3</v>
      </c>
      <c r="J1701" s="3" t="s">
        <v>22</v>
      </c>
      <c r="K1701" s="3" t="s">
        <v>23</v>
      </c>
      <c r="L1701" s="47">
        <f t="shared" si="56"/>
        <v>110851.70785919999</v>
      </c>
      <c r="M1701" s="63">
        <f t="shared" si="55"/>
        <v>8.2025576640000014E-2</v>
      </c>
      <c r="N1701" s="7">
        <v>35885</v>
      </c>
      <c r="O1701" s="6" t="b">
        <v>1</v>
      </c>
      <c r="P1701" s="6" t="b">
        <v>0</v>
      </c>
      <c r="Q1701" s="6" t="s">
        <v>24</v>
      </c>
    </row>
    <row r="1702" spans="1:17" x14ac:dyDescent="0.25">
      <c r="A1702" s="3">
        <v>2015</v>
      </c>
      <c r="B1702" s="3">
        <v>6</v>
      </c>
      <c r="C1702" s="4" t="s">
        <v>51</v>
      </c>
      <c r="D1702" s="4" t="s">
        <v>29</v>
      </c>
      <c r="E1702" s="4" t="s">
        <v>34</v>
      </c>
      <c r="F1702" s="4" t="s">
        <v>36</v>
      </c>
      <c r="G1702" s="11" t="s">
        <v>21</v>
      </c>
      <c r="H1702" s="5">
        <v>48323.23</v>
      </c>
      <c r="I1702" s="5">
        <v>23072.400000000001</v>
      </c>
      <c r="J1702" s="3" t="s">
        <v>22</v>
      </c>
      <c r="K1702" s="3" t="s">
        <v>23</v>
      </c>
      <c r="L1702" s="47">
        <f t="shared" si="56"/>
        <v>60764.949273600003</v>
      </c>
      <c r="M1702" s="63">
        <f t="shared" si="55"/>
        <v>4.496349312000001E-2</v>
      </c>
      <c r="N1702" s="7">
        <v>33970</v>
      </c>
      <c r="O1702" s="6" t="b">
        <v>1</v>
      </c>
      <c r="P1702" s="6" t="b">
        <v>0</v>
      </c>
      <c r="Q1702" s="6" t="s">
        <v>24</v>
      </c>
    </row>
    <row r="1703" spans="1:17" x14ac:dyDescent="0.25">
      <c r="A1703" s="3">
        <v>2015</v>
      </c>
      <c r="B1703" s="3">
        <v>6</v>
      </c>
      <c r="C1703" s="4" t="s">
        <v>51</v>
      </c>
      <c r="D1703" s="4" t="s">
        <v>29</v>
      </c>
      <c r="E1703" s="4" t="s">
        <v>34</v>
      </c>
      <c r="F1703" s="4" t="s">
        <v>37</v>
      </c>
      <c r="G1703" s="11" t="s">
        <v>21</v>
      </c>
      <c r="H1703" s="5">
        <v>34009.675000000003</v>
      </c>
      <c r="I1703" s="5">
        <v>13907.3</v>
      </c>
      <c r="J1703" s="3" t="s">
        <v>22</v>
      </c>
      <c r="K1703" s="3" t="s">
        <v>23</v>
      </c>
      <c r="L1703" s="47">
        <f t="shared" si="56"/>
        <v>36627.155347199994</v>
      </c>
      <c r="M1703" s="63">
        <f t="shared" si="55"/>
        <v>2.7102546239999997E-2</v>
      </c>
      <c r="N1703" s="7">
        <v>33970</v>
      </c>
      <c r="O1703" s="6" t="b">
        <v>1</v>
      </c>
      <c r="P1703" s="6" t="b">
        <v>0</v>
      </c>
      <c r="Q1703" s="6" t="s">
        <v>24</v>
      </c>
    </row>
    <row r="1704" spans="1:17" x14ac:dyDescent="0.25">
      <c r="A1704" s="3">
        <v>2015</v>
      </c>
      <c r="B1704" s="3">
        <v>6</v>
      </c>
      <c r="C1704" s="4" t="s">
        <v>51</v>
      </c>
      <c r="D1704" s="4" t="s">
        <v>29</v>
      </c>
      <c r="E1704" s="4" t="s">
        <v>34</v>
      </c>
      <c r="F1704" s="4" t="s">
        <v>39</v>
      </c>
      <c r="G1704" s="11" t="s">
        <v>21</v>
      </c>
      <c r="H1704" s="5">
        <v>78662.756999999998</v>
      </c>
      <c r="I1704" s="5">
        <v>33240.6</v>
      </c>
      <c r="J1704" s="3" t="s">
        <v>22</v>
      </c>
      <c r="K1704" s="3" t="s">
        <v>23</v>
      </c>
      <c r="L1704" s="47">
        <f t="shared" si="56"/>
        <v>87544.571558399984</v>
      </c>
      <c r="M1704" s="63">
        <f t="shared" si="55"/>
        <v>6.4779281280000003E-2</v>
      </c>
      <c r="N1704" s="7">
        <v>33970</v>
      </c>
      <c r="O1704" s="6" t="b">
        <v>1</v>
      </c>
      <c r="P1704" s="6" t="b">
        <v>0</v>
      </c>
      <c r="Q1704" s="6" t="s">
        <v>24</v>
      </c>
    </row>
    <row r="1705" spans="1:17" x14ac:dyDescent="0.25">
      <c r="A1705" s="3">
        <v>2015</v>
      </c>
      <c r="B1705" s="3">
        <v>6</v>
      </c>
      <c r="C1705" s="4" t="s">
        <v>51</v>
      </c>
      <c r="D1705" s="4" t="s">
        <v>29</v>
      </c>
      <c r="E1705" s="4" t="s">
        <v>34</v>
      </c>
      <c r="F1705" s="4" t="s">
        <v>35</v>
      </c>
      <c r="G1705" s="11" t="s">
        <v>21</v>
      </c>
      <c r="H1705" s="5">
        <v>41425.18</v>
      </c>
      <c r="I1705" s="5">
        <v>18882.3</v>
      </c>
      <c r="J1705" s="3" t="s">
        <v>22</v>
      </c>
      <c r="K1705" s="3" t="s">
        <v>23</v>
      </c>
      <c r="L1705" s="47">
        <f t="shared" si="56"/>
        <v>49729.633747199994</v>
      </c>
      <c r="M1705" s="63">
        <f t="shared" si="55"/>
        <v>3.6797826239999998E-2</v>
      </c>
      <c r="N1705" s="7">
        <v>33970</v>
      </c>
      <c r="O1705" s="6" t="b">
        <v>1</v>
      </c>
      <c r="P1705" s="6" t="b">
        <v>0</v>
      </c>
      <c r="Q1705" s="6" t="s">
        <v>24</v>
      </c>
    </row>
    <row r="1706" spans="1:17" x14ac:dyDescent="0.25">
      <c r="A1706" s="3">
        <v>2015</v>
      </c>
      <c r="B1706" s="3">
        <v>6</v>
      </c>
      <c r="C1706" s="4" t="s">
        <v>51</v>
      </c>
      <c r="D1706" s="4" t="s">
        <v>59</v>
      </c>
      <c r="E1706" s="4" t="s">
        <v>60</v>
      </c>
      <c r="F1706" s="4"/>
      <c r="G1706" s="11" t="s">
        <v>21</v>
      </c>
      <c r="H1706" s="5">
        <v>192805</v>
      </c>
      <c r="I1706" s="5">
        <v>67067.604859999992</v>
      </c>
      <c r="J1706" s="3" t="s">
        <v>22</v>
      </c>
      <c r="K1706" s="3" t="s">
        <v>42</v>
      </c>
      <c r="L1706" s="47">
        <f t="shared" si="56"/>
        <v>176633.53648600701</v>
      </c>
      <c r="M1706" s="63">
        <f t="shared" si="55"/>
        <v>0.13070134835116801</v>
      </c>
      <c r="N1706" s="7">
        <v>40220</v>
      </c>
      <c r="O1706" s="6" t="b">
        <v>1</v>
      </c>
      <c r="P1706" s="6" t="b">
        <v>0</v>
      </c>
      <c r="Q1706" s="6" t="s">
        <v>24</v>
      </c>
    </row>
    <row r="1707" spans="1:17" x14ac:dyDescent="0.25">
      <c r="A1707" s="3">
        <v>2015</v>
      </c>
      <c r="B1707" s="3">
        <v>6</v>
      </c>
      <c r="C1707" s="4" t="s">
        <v>51</v>
      </c>
      <c r="D1707" s="4" t="s">
        <v>44</v>
      </c>
      <c r="E1707" s="4" t="s">
        <v>45</v>
      </c>
      <c r="F1707" s="4"/>
      <c r="G1707" s="11" t="s">
        <v>21</v>
      </c>
      <c r="H1707" s="5">
        <v>54796</v>
      </c>
      <c r="I1707" s="5">
        <v>19573.1312</v>
      </c>
      <c r="J1707" s="3" t="s">
        <v>22</v>
      </c>
      <c r="K1707" s="3" t="s">
        <v>42</v>
      </c>
      <c r="L1707" s="47">
        <f t="shared" si="56"/>
        <v>51549.051008716793</v>
      </c>
      <c r="M1707" s="63">
        <f t="shared" si="55"/>
        <v>3.8144118082559998E-2</v>
      </c>
      <c r="N1707" s="7">
        <v>25569</v>
      </c>
      <c r="O1707" s="6" t="b">
        <v>1</v>
      </c>
      <c r="P1707" s="6" t="b">
        <v>0</v>
      </c>
      <c r="Q1707" s="6" t="s">
        <v>24</v>
      </c>
    </row>
    <row r="1708" spans="1:17" x14ac:dyDescent="0.25">
      <c r="A1708" s="3">
        <v>2015</v>
      </c>
      <c r="B1708" s="3">
        <v>6</v>
      </c>
      <c r="C1708" s="4" t="s">
        <v>51</v>
      </c>
      <c r="D1708" s="4" t="s">
        <v>44</v>
      </c>
      <c r="E1708" s="4" t="s">
        <v>75</v>
      </c>
      <c r="F1708" s="4"/>
      <c r="G1708" s="11" t="s">
        <v>21</v>
      </c>
      <c r="H1708" s="5">
        <v>140088</v>
      </c>
      <c r="I1708" s="5">
        <v>45175.578239999995</v>
      </c>
      <c r="J1708" s="3" t="s">
        <v>22</v>
      </c>
      <c r="K1708" s="3" t="s">
        <v>42</v>
      </c>
      <c r="L1708" s="47">
        <f t="shared" si="56"/>
        <v>118977.29408987134</v>
      </c>
      <c r="M1708" s="63">
        <f t="shared" si="55"/>
        <v>8.8038166874111992E-2</v>
      </c>
      <c r="N1708" s="7">
        <v>41210</v>
      </c>
      <c r="O1708" s="6" t="b">
        <v>0</v>
      </c>
      <c r="P1708" s="6" t="b">
        <v>0</v>
      </c>
      <c r="Q1708" s="6" t="s">
        <v>65</v>
      </c>
    </row>
    <row r="1709" spans="1:17" x14ac:dyDescent="0.25">
      <c r="A1709" s="3">
        <v>2015</v>
      </c>
      <c r="B1709" s="3">
        <v>6</v>
      </c>
      <c r="C1709" s="4" t="s">
        <v>51</v>
      </c>
      <c r="D1709" s="4" t="s">
        <v>46</v>
      </c>
      <c r="E1709" s="4" t="s">
        <v>47</v>
      </c>
      <c r="F1709" s="4"/>
      <c r="G1709" s="11" t="s">
        <v>21</v>
      </c>
      <c r="H1709" s="5">
        <v>12876</v>
      </c>
      <c r="I1709" s="5">
        <v>4357.2383999999993</v>
      </c>
      <c r="J1709" s="3" t="s">
        <v>22</v>
      </c>
      <c r="K1709" s="3" t="s">
        <v>42</v>
      </c>
      <c r="L1709" s="47">
        <f t="shared" si="56"/>
        <v>11475.501913497597</v>
      </c>
      <c r="M1709" s="63">
        <f t="shared" si="55"/>
        <v>8.4913861939199999E-3</v>
      </c>
      <c r="N1709" s="7">
        <v>34700</v>
      </c>
      <c r="O1709" s="6" t="b">
        <v>1</v>
      </c>
      <c r="P1709" s="6" t="b">
        <v>0</v>
      </c>
      <c r="Q1709" s="6" t="s">
        <v>24</v>
      </c>
    </row>
    <row r="1710" spans="1:17" x14ac:dyDescent="0.25">
      <c r="A1710" s="3">
        <v>2015</v>
      </c>
      <c r="B1710" s="3">
        <v>6</v>
      </c>
      <c r="C1710" s="4" t="s">
        <v>51</v>
      </c>
      <c r="D1710" s="4" t="s">
        <v>46</v>
      </c>
      <c r="E1710" s="4" t="s">
        <v>48</v>
      </c>
      <c r="F1710" s="4"/>
      <c r="G1710" s="11" t="s">
        <v>21</v>
      </c>
      <c r="H1710" s="5">
        <v>108072</v>
      </c>
      <c r="I1710" s="5">
        <v>36571.564799999993</v>
      </c>
      <c r="J1710" s="3" t="s">
        <v>22</v>
      </c>
      <c r="K1710" s="3" t="s">
        <v>42</v>
      </c>
      <c r="L1710" s="47">
        <f t="shared" si="56"/>
        <v>96317.213637427179</v>
      </c>
      <c r="M1710" s="63">
        <f t="shared" si="55"/>
        <v>7.1270665482239995E-2</v>
      </c>
      <c r="N1710" s="7">
        <v>35065</v>
      </c>
      <c r="O1710" s="6" t="b">
        <v>1</v>
      </c>
      <c r="P1710" s="6" t="b">
        <v>0</v>
      </c>
      <c r="Q1710" s="6" t="s">
        <v>24</v>
      </c>
    </row>
    <row r="1711" spans="1:17" x14ac:dyDescent="0.25">
      <c r="A1711" s="3">
        <v>2015</v>
      </c>
      <c r="B1711" s="3">
        <v>6</v>
      </c>
      <c r="C1711" s="4" t="s">
        <v>51</v>
      </c>
      <c r="D1711" s="4" t="s">
        <v>46</v>
      </c>
      <c r="E1711" s="4" t="s">
        <v>58</v>
      </c>
      <c r="F1711" s="4"/>
      <c r="G1711" s="11" t="s">
        <v>21</v>
      </c>
      <c r="H1711" s="5">
        <v>106109</v>
      </c>
      <c r="I1711" s="5">
        <v>33498.611299999997</v>
      </c>
      <c r="J1711" s="3" t="s">
        <v>22</v>
      </c>
      <c r="K1711" s="3" t="s">
        <v>42</v>
      </c>
      <c r="L1711" s="47">
        <f t="shared" si="56"/>
        <v>88224.086630803184</v>
      </c>
      <c r="M1711" s="63">
        <f t="shared" si="55"/>
        <v>6.5282093701440003E-2</v>
      </c>
      <c r="N1711" s="7">
        <v>39814</v>
      </c>
      <c r="O1711" s="6" t="b">
        <v>1</v>
      </c>
      <c r="P1711" s="6" t="b">
        <v>0</v>
      </c>
      <c r="Q1711" s="6" t="s">
        <v>24</v>
      </c>
    </row>
    <row r="1712" spans="1:17" x14ac:dyDescent="0.25">
      <c r="A1712" s="3">
        <v>2015</v>
      </c>
      <c r="B1712" s="3">
        <v>6</v>
      </c>
      <c r="C1712" s="4" t="s">
        <v>51</v>
      </c>
      <c r="D1712" s="4" t="s">
        <v>46</v>
      </c>
      <c r="E1712" s="4" t="s">
        <v>61</v>
      </c>
      <c r="F1712" s="4"/>
      <c r="G1712" s="11" t="s">
        <v>21</v>
      </c>
      <c r="H1712" s="5">
        <v>103822</v>
      </c>
      <c r="I1712" s="5">
        <v>33248.995499999997</v>
      </c>
      <c r="J1712" s="3" t="s">
        <v>22</v>
      </c>
      <c r="K1712" s="3" t="s">
        <v>42</v>
      </c>
      <c r="L1712" s="47">
        <f t="shared" si="56"/>
        <v>87566.682484511985</v>
      </c>
      <c r="M1712" s="63">
        <f t="shared" si="55"/>
        <v>6.4795642430400008E-2</v>
      </c>
      <c r="N1712" s="7">
        <v>40179</v>
      </c>
      <c r="O1712" s="6" t="b">
        <v>1</v>
      </c>
      <c r="P1712" s="6" t="b">
        <v>0</v>
      </c>
      <c r="Q1712" s="6" t="s">
        <v>24</v>
      </c>
    </row>
    <row r="1713" spans="1:17" x14ac:dyDescent="0.25">
      <c r="A1713" s="3">
        <v>2015</v>
      </c>
      <c r="B1713" s="3">
        <v>6</v>
      </c>
      <c r="C1713" s="4" t="s">
        <v>51</v>
      </c>
      <c r="D1713" s="4" t="s">
        <v>69</v>
      </c>
      <c r="E1713" s="4" t="s">
        <v>70</v>
      </c>
      <c r="F1713" s="4" t="s">
        <v>71</v>
      </c>
      <c r="G1713" s="11" t="s">
        <v>21</v>
      </c>
      <c r="H1713" s="5">
        <v>84472</v>
      </c>
      <c r="I1713" s="5">
        <v>29607.9</v>
      </c>
      <c r="J1713" s="3" t="s">
        <v>22</v>
      </c>
      <c r="K1713" s="3" t="s">
        <v>23</v>
      </c>
      <c r="L1713" s="47">
        <f t="shared" si="56"/>
        <v>77977.260345599992</v>
      </c>
      <c r="M1713" s="63">
        <f t="shared" si="55"/>
        <v>5.7699875520000006E-2</v>
      </c>
      <c r="N1713" s="7">
        <v>40760</v>
      </c>
      <c r="O1713" s="6" t="b">
        <v>0</v>
      </c>
      <c r="P1713" s="6" t="b">
        <v>0</v>
      </c>
      <c r="Q1713" s="6" t="s">
        <v>65</v>
      </c>
    </row>
    <row r="1714" spans="1:17" x14ac:dyDescent="0.25">
      <c r="A1714" s="3">
        <v>2015</v>
      </c>
      <c r="B1714" s="3">
        <v>7</v>
      </c>
      <c r="C1714" s="4" t="s">
        <v>52</v>
      </c>
      <c r="D1714" s="4" t="s">
        <v>18</v>
      </c>
      <c r="E1714" s="4" t="s">
        <v>76</v>
      </c>
      <c r="F1714" s="4"/>
      <c r="G1714" s="11" t="s">
        <v>21</v>
      </c>
      <c r="H1714" s="5">
        <v>198555</v>
      </c>
      <c r="I1714" s="5">
        <v>70923.84599999999</v>
      </c>
      <c r="J1714" s="3" t="s">
        <v>22</v>
      </c>
      <c r="K1714" s="3" t="s">
        <v>42</v>
      </c>
      <c r="L1714" s="47">
        <f t="shared" si="56"/>
        <v>186789.57995174394</v>
      </c>
      <c r="M1714" s="63">
        <f t="shared" si="55"/>
        <v>0.13821639108479999</v>
      </c>
      <c r="N1714" s="7">
        <v>41348</v>
      </c>
      <c r="O1714" s="6" t="b">
        <v>0</v>
      </c>
      <c r="P1714" s="6" t="b">
        <v>0</v>
      </c>
      <c r="Q1714" s="6" t="s">
        <v>65</v>
      </c>
    </row>
    <row r="1715" spans="1:17" x14ac:dyDescent="0.25">
      <c r="A1715" s="3">
        <v>2015</v>
      </c>
      <c r="B1715" s="3">
        <v>7</v>
      </c>
      <c r="C1715" s="4" t="s">
        <v>52</v>
      </c>
      <c r="D1715" s="4" t="s">
        <v>18</v>
      </c>
      <c r="E1715" s="4" t="s">
        <v>19</v>
      </c>
      <c r="F1715" s="4" t="s">
        <v>25</v>
      </c>
      <c r="G1715" s="11" t="s">
        <v>21</v>
      </c>
      <c r="H1715" s="5">
        <v>100453.5619</v>
      </c>
      <c r="I1715" s="5">
        <v>37651</v>
      </c>
      <c r="J1715" s="3" t="s">
        <v>22</v>
      </c>
      <c r="K1715" s="3" t="s">
        <v>23</v>
      </c>
      <c r="L1715" s="47">
        <f t="shared" si="56"/>
        <v>99160.083263999986</v>
      </c>
      <c r="M1715" s="63">
        <f t="shared" si="55"/>
        <v>7.3374268799999989E-2</v>
      </c>
      <c r="N1715" s="7">
        <v>35527</v>
      </c>
      <c r="O1715" s="6" t="b">
        <v>1</v>
      </c>
      <c r="P1715" s="6" t="b">
        <v>0</v>
      </c>
      <c r="Q1715" s="6" t="s">
        <v>24</v>
      </c>
    </row>
    <row r="1716" spans="1:17" x14ac:dyDescent="0.25">
      <c r="A1716" s="3">
        <v>2015</v>
      </c>
      <c r="B1716" s="3">
        <v>7</v>
      </c>
      <c r="C1716" s="4" t="s">
        <v>52</v>
      </c>
      <c r="D1716" s="4" t="s">
        <v>18</v>
      </c>
      <c r="E1716" s="4" t="s">
        <v>19</v>
      </c>
      <c r="F1716" s="4" t="s">
        <v>20</v>
      </c>
      <c r="G1716" s="11" t="s">
        <v>21</v>
      </c>
      <c r="H1716" s="5">
        <v>100057.2715</v>
      </c>
      <c r="I1716" s="5">
        <v>37147.199999999997</v>
      </c>
      <c r="J1716" s="3" t="s">
        <v>22</v>
      </c>
      <c r="K1716" s="3" t="s">
        <v>23</v>
      </c>
      <c r="L1716" s="47">
        <f t="shared" si="56"/>
        <v>97833.243340799992</v>
      </c>
      <c r="M1716" s="63">
        <f t="shared" si="55"/>
        <v>7.2392463360000006E-2</v>
      </c>
      <c r="N1716" s="7">
        <v>35527</v>
      </c>
      <c r="O1716" s="6" t="b">
        <v>1</v>
      </c>
      <c r="P1716" s="6" t="b">
        <v>0</v>
      </c>
      <c r="Q1716" s="6" t="s">
        <v>24</v>
      </c>
    </row>
    <row r="1717" spans="1:17" x14ac:dyDescent="0.25">
      <c r="A1717" s="3">
        <v>2015</v>
      </c>
      <c r="B1717" s="3">
        <v>7</v>
      </c>
      <c r="C1717" s="4" t="s">
        <v>52</v>
      </c>
      <c r="D1717" s="4" t="s">
        <v>18</v>
      </c>
      <c r="E1717" s="4" t="s">
        <v>41</v>
      </c>
      <c r="F1717" s="4"/>
      <c r="G1717" s="11" t="s">
        <v>21</v>
      </c>
      <c r="H1717" s="5">
        <v>75340</v>
      </c>
      <c r="I1717" s="5">
        <v>29546.464499999998</v>
      </c>
      <c r="J1717" s="3" t="s">
        <v>22</v>
      </c>
      <c r="K1717" s="3" t="s">
        <v>42</v>
      </c>
      <c r="L1717" s="47">
        <f t="shared" si="56"/>
        <v>77815.459880928</v>
      </c>
      <c r="M1717" s="63">
        <f t="shared" si="55"/>
        <v>5.7580150017600001E-2</v>
      </c>
      <c r="N1717" s="7">
        <v>23377</v>
      </c>
      <c r="O1717" s="6" t="b">
        <v>1</v>
      </c>
      <c r="P1717" s="6" t="b">
        <v>0</v>
      </c>
      <c r="Q1717" s="6" t="s">
        <v>24</v>
      </c>
    </row>
    <row r="1718" spans="1:17" x14ac:dyDescent="0.25">
      <c r="A1718" s="3">
        <v>2015</v>
      </c>
      <c r="B1718" s="3">
        <v>7</v>
      </c>
      <c r="C1718" s="4" t="s">
        <v>52</v>
      </c>
      <c r="D1718" s="4" t="s">
        <v>18</v>
      </c>
      <c r="E1718" s="4" t="s">
        <v>43</v>
      </c>
      <c r="F1718" s="4"/>
      <c r="G1718" s="11" t="s">
        <v>21</v>
      </c>
      <c r="H1718" s="5">
        <v>134073</v>
      </c>
      <c r="I1718" s="5">
        <v>50459.177987999996</v>
      </c>
      <c r="J1718" s="3" t="s">
        <v>22</v>
      </c>
      <c r="K1718" s="3" t="s">
        <v>42</v>
      </c>
      <c r="L1718" s="47">
        <f t="shared" si="56"/>
        <v>132892.52053658801</v>
      </c>
      <c r="M1718" s="63">
        <f t="shared" si="55"/>
        <v>9.8334846063014403E-2</v>
      </c>
      <c r="N1718" s="7">
        <v>28126</v>
      </c>
      <c r="O1718" s="6" t="b">
        <v>1</v>
      </c>
      <c r="P1718" s="6" t="b">
        <v>0</v>
      </c>
      <c r="Q1718" s="6" t="s">
        <v>24</v>
      </c>
    </row>
    <row r="1719" spans="1:17" x14ac:dyDescent="0.25">
      <c r="A1719" s="3">
        <v>2015</v>
      </c>
      <c r="B1719" s="3">
        <v>7</v>
      </c>
      <c r="C1719" s="4" t="s">
        <v>52</v>
      </c>
      <c r="D1719" s="4" t="s">
        <v>62</v>
      </c>
      <c r="E1719" s="4" t="s">
        <v>63</v>
      </c>
      <c r="F1719" s="4" t="s">
        <v>64</v>
      </c>
      <c r="G1719" s="11" t="s">
        <v>21</v>
      </c>
      <c r="H1719" s="5">
        <v>107394</v>
      </c>
      <c r="I1719" s="5">
        <v>38632.5</v>
      </c>
      <c r="J1719" s="3" t="s">
        <v>22</v>
      </c>
      <c r="K1719" s="3" t="s">
        <v>23</v>
      </c>
      <c r="L1719" s="47">
        <f t="shared" si="56"/>
        <v>101745.02447999999</v>
      </c>
      <c r="M1719" s="63">
        <f t="shared" si="55"/>
        <v>7.5287016000000012E-2</v>
      </c>
      <c r="N1719" s="7">
        <v>40739</v>
      </c>
      <c r="O1719" s="6" t="b">
        <v>0</v>
      </c>
      <c r="P1719" s="6" t="b">
        <v>0</v>
      </c>
      <c r="Q1719" s="6" t="s">
        <v>65</v>
      </c>
    </row>
    <row r="1720" spans="1:17" x14ac:dyDescent="0.25">
      <c r="A1720" s="3">
        <v>2015</v>
      </c>
      <c r="B1720" s="3">
        <v>7</v>
      </c>
      <c r="C1720" s="4" t="s">
        <v>52</v>
      </c>
      <c r="D1720" s="4" t="s">
        <v>66</v>
      </c>
      <c r="E1720" s="4" t="s">
        <v>67</v>
      </c>
      <c r="F1720" s="4" t="s">
        <v>68</v>
      </c>
      <c r="G1720" s="11" t="s">
        <v>21</v>
      </c>
      <c r="H1720" s="5">
        <v>60841.407200000001</v>
      </c>
      <c r="I1720" s="5">
        <v>23003.8</v>
      </c>
      <c r="J1720" s="3" t="s">
        <v>22</v>
      </c>
      <c r="K1720" s="3" t="s">
        <v>23</v>
      </c>
      <c r="L1720" s="47">
        <f t="shared" si="56"/>
        <v>60584.279923199996</v>
      </c>
      <c r="M1720" s="63">
        <f t="shared" si="55"/>
        <v>4.4829805440000002E-2</v>
      </c>
      <c r="N1720" s="7">
        <v>40644</v>
      </c>
      <c r="O1720" s="6" t="b">
        <v>0</v>
      </c>
      <c r="P1720" s="6" t="b">
        <v>1</v>
      </c>
      <c r="Q1720" s="6" t="s">
        <v>15</v>
      </c>
    </row>
    <row r="1721" spans="1:17" x14ac:dyDescent="0.25">
      <c r="A1721" s="3">
        <v>2015</v>
      </c>
      <c r="B1721" s="3">
        <v>7</v>
      </c>
      <c r="C1721" s="4" t="s">
        <v>52</v>
      </c>
      <c r="D1721" s="4" t="s">
        <v>66</v>
      </c>
      <c r="E1721" s="4" t="s">
        <v>67</v>
      </c>
      <c r="F1721" s="4" t="s">
        <v>72</v>
      </c>
      <c r="G1721" s="11" t="s">
        <v>21</v>
      </c>
      <c r="H1721" s="5">
        <v>130648.9096</v>
      </c>
      <c r="I1721" s="5">
        <v>49368.1</v>
      </c>
      <c r="J1721" s="3" t="s">
        <v>22</v>
      </c>
      <c r="K1721" s="3" t="s">
        <v>23</v>
      </c>
      <c r="L1721" s="47">
        <f t="shared" si="56"/>
        <v>130018.98771839998</v>
      </c>
      <c r="M1721" s="63">
        <f t="shared" si="55"/>
        <v>9.6208553279999998E-2</v>
      </c>
      <c r="N1721" s="7">
        <v>40644</v>
      </c>
      <c r="O1721" s="6" t="b">
        <v>0</v>
      </c>
      <c r="P1721" s="6" t="b">
        <v>1</v>
      </c>
      <c r="Q1721" s="6" t="s">
        <v>15</v>
      </c>
    </row>
    <row r="1722" spans="1:17" x14ac:dyDescent="0.25">
      <c r="A1722" s="3">
        <v>2015</v>
      </c>
      <c r="B1722" s="3">
        <v>7</v>
      </c>
      <c r="C1722" s="4" t="s">
        <v>52</v>
      </c>
      <c r="D1722" s="4" t="s">
        <v>26</v>
      </c>
      <c r="E1722" s="4" t="s">
        <v>27</v>
      </c>
      <c r="F1722" s="4" t="s">
        <v>28</v>
      </c>
      <c r="G1722" s="11" t="s">
        <v>21</v>
      </c>
      <c r="H1722" s="5">
        <v>102145.89</v>
      </c>
      <c r="I1722" s="5">
        <v>42829.2</v>
      </c>
      <c r="J1722" s="3" t="s">
        <v>22</v>
      </c>
      <c r="K1722" s="3" t="s">
        <v>23</v>
      </c>
      <c r="L1722" s="47">
        <f t="shared" si="56"/>
        <v>112797.72218879999</v>
      </c>
      <c r="M1722" s="63">
        <f t="shared" si="55"/>
        <v>8.3465544959999999E-2</v>
      </c>
      <c r="N1722" s="7">
        <v>34700</v>
      </c>
      <c r="O1722" s="6" t="b">
        <v>1</v>
      </c>
      <c r="P1722" s="6" t="b">
        <v>0</v>
      </c>
      <c r="Q1722" s="6" t="s">
        <v>24</v>
      </c>
    </row>
    <row r="1723" spans="1:17" x14ac:dyDescent="0.25">
      <c r="A1723" s="3">
        <v>2015</v>
      </c>
      <c r="B1723" s="3">
        <v>7</v>
      </c>
      <c r="C1723" s="4" t="s">
        <v>52</v>
      </c>
      <c r="D1723" s="4" t="s">
        <v>73</v>
      </c>
      <c r="E1723" s="4" t="s">
        <v>74</v>
      </c>
      <c r="F1723" s="4"/>
      <c r="G1723" s="11" t="s">
        <v>21</v>
      </c>
      <c r="H1723" s="5">
        <v>220501</v>
      </c>
      <c r="I1723" s="5">
        <v>71740.7941536</v>
      </c>
      <c r="J1723" s="3" t="s">
        <v>22</v>
      </c>
      <c r="K1723" s="3" t="s">
        <v>42</v>
      </c>
      <c r="L1723" s="47">
        <f t="shared" si="56"/>
        <v>188941.14689374677</v>
      </c>
      <c r="M1723" s="63">
        <f t="shared" si="55"/>
        <v>0.13980845964653571</v>
      </c>
      <c r="N1723" s="7">
        <v>41136</v>
      </c>
      <c r="O1723" s="6" t="b">
        <v>0</v>
      </c>
      <c r="P1723" s="6" t="b">
        <v>0</v>
      </c>
      <c r="Q1723" s="6" t="s">
        <v>65</v>
      </c>
    </row>
    <row r="1724" spans="1:17" x14ac:dyDescent="0.25">
      <c r="A1724" s="3">
        <v>2015</v>
      </c>
      <c r="B1724" s="3">
        <v>7</v>
      </c>
      <c r="C1724" s="4" t="s">
        <v>52</v>
      </c>
      <c r="D1724" s="4" t="s">
        <v>29</v>
      </c>
      <c r="E1724" s="4" t="s">
        <v>30</v>
      </c>
      <c r="F1724" s="4" t="s">
        <v>33</v>
      </c>
      <c r="G1724" s="11" t="s">
        <v>21</v>
      </c>
      <c r="H1724" s="5">
        <v>695</v>
      </c>
      <c r="I1724" s="5">
        <v>282.10000000000002</v>
      </c>
      <c r="J1724" s="3" t="s">
        <v>22</v>
      </c>
      <c r="K1724" s="3" t="s">
        <v>23</v>
      </c>
      <c r="L1724" s="47">
        <f t="shared" si="56"/>
        <v>742.95661440000003</v>
      </c>
      <c r="M1724" s="63">
        <f t="shared" si="55"/>
        <v>5.4975648000000013E-4</v>
      </c>
      <c r="N1724" s="7">
        <v>35885</v>
      </c>
      <c r="O1724" s="6" t="b">
        <v>1</v>
      </c>
      <c r="P1724" s="6" t="b">
        <v>0</v>
      </c>
      <c r="Q1724" s="6" t="s">
        <v>24</v>
      </c>
    </row>
    <row r="1725" spans="1:17" x14ac:dyDescent="0.25">
      <c r="A1725" s="3">
        <v>2015</v>
      </c>
      <c r="B1725" s="3">
        <v>7</v>
      </c>
      <c r="C1725" s="4" t="s">
        <v>52</v>
      </c>
      <c r="D1725" s="4" t="s">
        <v>29</v>
      </c>
      <c r="E1725" s="4" t="s">
        <v>30</v>
      </c>
      <c r="F1725" s="4" t="s">
        <v>31</v>
      </c>
      <c r="G1725" s="11" t="s">
        <v>21</v>
      </c>
      <c r="H1725" s="5">
        <v>114267</v>
      </c>
      <c r="I1725" s="5">
        <v>44502.7</v>
      </c>
      <c r="J1725" s="3" t="s">
        <v>22</v>
      </c>
      <c r="K1725" s="3" t="s">
        <v>23</v>
      </c>
      <c r="L1725" s="47">
        <f t="shared" si="56"/>
        <v>117205.15889279998</v>
      </c>
      <c r="M1725" s="63">
        <f t="shared" si="55"/>
        <v>8.672686176000001E-2</v>
      </c>
      <c r="N1725" s="7">
        <v>35885</v>
      </c>
      <c r="O1725" s="6" t="b">
        <v>1</v>
      </c>
      <c r="P1725" s="6" t="b">
        <v>0</v>
      </c>
      <c r="Q1725" s="6" t="s">
        <v>24</v>
      </c>
    </row>
    <row r="1726" spans="1:17" x14ac:dyDescent="0.25">
      <c r="A1726" s="3">
        <v>2015</v>
      </c>
      <c r="B1726" s="3">
        <v>7</v>
      </c>
      <c r="C1726" s="4" t="s">
        <v>52</v>
      </c>
      <c r="D1726" s="4" t="s">
        <v>29</v>
      </c>
      <c r="E1726" s="4" t="s">
        <v>34</v>
      </c>
      <c r="F1726" s="4" t="s">
        <v>35</v>
      </c>
      <c r="G1726" s="11" t="s">
        <v>21</v>
      </c>
      <c r="H1726" s="5">
        <v>23868.959999999999</v>
      </c>
      <c r="I1726" s="5">
        <v>10809.1</v>
      </c>
      <c r="J1726" s="3" t="s">
        <v>22</v>
      </c>
      <c r="K1726" s="3" t="s">
        <v>23</v>
      </c>
      <c r="L1726" s="47">
        <f t="shared" si="56"/>
        <v>28467.537542399998</v>
      </c>
      <c r="M1726" s="63">
        <f t="shared" si="55"/>
        <v>2.1064774080000005E-2</v>
      </c>
      <c r="N1726" s="7">
        <v>33970</v>
      </c>
      <c r="O1726" s="6" t="b">
        <v>1</v>
      </c>
      <c r="P1726" s="6" t="b">
        <v>0</v>
      </c>
      <c r="Q1726" s="6" t="s">
        <v>24</v>
      </c>
    </row>
    <row r="1727" spans="1:17" x14ac:dyDescent="0.25">
      <c r="A1727" s="3">
        <v>2015</v>
      </c>
      <c r="B1727" s="3">
        <v>7</v>
      </c>
      <c r="C1727" s="4" t="s">
        <v>52</v>
      </c>
      <c r="D1727" s="4" t="s">
        <v>29</v>
      </c>
      <c r="E1727" s="4" t="s">
        <v>34</v>
      </c>
      <c r="F1727" s="4" t="s">
        <v>39</v>
      </c>
      <c r="G1727" s="11" t="s">
        <v>21</v>
      </c>
      <c r="H1727" s="5">
        <v>83847.906000000003</v>
      </c>
      <c r="I1727" s="5">
        <v>35650.300000000003</v>
      </c>
      <c r="J1727" s="3" t="s">
        <v>22</v>
      </c>
      <c r="K1727" s="3" t="s">
        <v>23</v>
      </c>
      <c r="L1727" s="47">
        <f t="shared" si="56"/>
        <v>93890.911699200005</v>
      </c>
      <c r="M1727" s="63">
        <f t="shared" si="55"/>
        <v>6.9475304639999999E-2</v>
      </c>
      <c r="N1727" s="7">
        <v>33970</v>
      </c>
      <c r="O1727" s="6" t="b">
        <v>1</v>
      </c>
      <c r="P1727" s="6" t="b">
        <v>0</v>
      </c>
      <c r="Q1727" s="6" t="s">
        <v>24</v>
      </c>
    </row>
    <row r="1728" spans="1:17" x14ac:dyDescent="0.25">
      <c r="A1728" s="3">
        <v>2015</v>
      </c>
      <c r="B1728" s="3">
        <v>7</v>
      </c>
      <c r="C1728" s="4" t="s">
        <v>52</v>
      </c>
      <c r="D1728" s="4" t="s">
        <v>29</v>
      </c>
      <c r="E1728" s="4" t="s">
        <v>34</v>
      </c>
      <c r="F1728" s="4" t="s">
        <v>36</v>
      </c>
      <c r="G1728" s="11" t="s">
        <v>21</v>
      </c>
      <c r="H1728" s="5">
        <v>38446.199999999997</v>
      </c>
      <c r="I1728" s="5">
        <v>18364.400000000001</v>
      </c>
      <c r="J1728" s="3" t="s">
        <v>22</v>
      </c>
      <c r="K1728" s="3" t="s">
        <v>23</v>
      </c>
      <c r="L1728" s="47">
        <f t="shared" si="56"/>
        <v>48365.659161600001</v>
      </c>
      <c r="M1728" s="63">
        <f t="shared" si="55"/>
        <v>3.5788542720000004E-2</v>
      </c>
      <c r="N1728" s="7">
        <v>33970</v>
      </c>
      <c r="O1728" s="6" t="b">
        <v>1</v>
      </c>
      <c r="P1728" s="6" t="b">
        <v>0</v>
      </c>
      <c r="Q1728" s="6" t="s">
        <v>24</v>
      </c>
    </row>
    <row r="1729" spans="1:17" x14ac:dyDescent="0.25">
      <c r="A1729" s="3">
        <v>2015</v>
      </c>
      <c r="B1729" s="3">
        <v>7</v>
      </c>
      <c r="C1729" s="4" t="s">
        <v>52</v>
      </c>
      <c r="D1729" s="4" t="s">
        <v>29</v>
      </c>
      <c r="E1729" s="4" t="s">
        <v>34</v>
      </c>
      <c r="F1729" s="4" t="s">
        <v>37</v>
      </c>
      <c r="G1729" s="11" t="s">
        <v>21</v>
      </c>
      <c r="H1729" s="5">
        <v>83286.505999999994</v>
      </c>
      <c r="I1729" s="5">
        <v>33994.699999999997</v>
      </c>
      <c r="J1729" s="3" t="s">
        <v>22</v>
      </c>
      <c r="K1729" s="3" t="s">
        <v>23</v>
      </c>
      <c r="L1729" s="47">
        <f t="shared" si="56"/>
        <v>89530.617580799983</v>
      </c>
      <c r="M1729" s="63">
        <f t="shared" si="55"/>
        <v>6.6248871359999989E-2</v>
      </c>
      <c r="N1729" s="7">
        <v>33970</v>
      </c>
      <c r="O1729" s="6" t="b">
        <v>1</v>
      </c>
      <c r="P1729" s="6" t="b">
        <v>0</v>
      </c>
      <c r="Q1729" s="6" t="s">
        <v>24</v>
      </c>
    </row>
    <row r="1730" spans="1:17" x14ac:dyDescent="0.25">
      <c r="A1730" s="3">
        <v>2015</v>
      </c>
      <c r="B1730" s="3">
        <v>7</v>
      </c>
      <c r="C1730" s="4" t="s">
        <v>52</v>
      </c>
      <c r="D1730" s="4" t="s">
        <v>59</v>
      </c>
      <c r="E1730" s="4" t="s">
        <v>60</v>
      </c>
      <c r="F1730" s="4"/>
      <c r="G1730" s="11" t="s">
        <v>21</v>
      </c>
      <c r="H1730" s="5">
        <v>186014</v>
      </c>
      <c r="I1730" s="5">
        <v>64705.341928000009</v>
      </c>
      <c r="J1730" s="3" t="s">
        <v>22</v>
      </c>
      <c r="K1730" s="3" t="s">
        <v>42</v>
      </c>
      <c r="L1730" s="47">
        <f t="shared" si="56"/>
        <v>170412.12964346423</v>
      </c>
      <c r="M1730" s="63">
        <f t="shared" ref="M1730:M1793" si="57">I1730*0.02784*0.07/1000</f>
        <v>0.12609777034928643</v>
      </c>
      <c r="N1730" s="7">
        <v>40220</v>
      </c>
      <c r="O1730" s="6" t="b">
        <v>1</v>
      </c>
      <c r="P1730" s="6" t="b">
        <v>0</v>
      </c>
      <c r="Q1730" s="6" t="s">
        <v>24</v>
      </c>
    </row>
    <row r="1731" spans="1:17" x14ac:dyDescent="0.25">
      <c r="A1731" s="3">
        <v>2015</v>
      </c>
      <c r="B1731" s="3">
        <v>7</v>
      </c>
      <c r="C1731" s="4" t="s">
        <v>52</v>
      </c>
      <c r="D1731" s="4" t="s">
        <v>44</v>
      </c>
      <c r="E1731" s="4" t="s">
        <v>45</v>
      </c>
      <c r="F1731" s="4"/>
      <c r="G1731" s="11" t="s">
        <v>21</v>
      </c>
      <c r="H1731" s="5">
        <v>62294</v>
      </c>
      <c r="I1731" s="5">
        <v>22251.416799999999</v>
      </c>
      <c r="J1731" s="3" t="s">
        <v>22</v>
      </c>
      <c r="K1731" s="3" t="s">
        <v>42</v>
      </c>
      <c r="L1731" s="47">
        <f t="shared" si="56"/>
        <v>58602.755375155197</v>
      </c>
      <c r="M1731" s="63">
        <f t="shared" si="57"/>
        <v>4.336356105984001E-2</v>
      </c>
      <c r="N1731" s="7">
        <v>25569</v>
      </c>
      <c r="O1731" s="6" t="b">
        <v>1</v>
      </c>
      <c r="P1731" s="6" t="b">
        <v>0</v>
      </c>
      <c r="Q1731" s="6" t="s">
        <v>24</v>
      </c>
    </row>
    <row r="1732" spans="1:17" x14ac:dyDescent="0.25">
      <c r="A1732" s="3">
        <v>2015</v>
      </c>
      <c r="B1732" s="3">
        <v>7</v>
      </c>
      <c r="C1732" s="4" t="s">
        <v>52</v>
      </c>
      <c r="D1732" s="4" t="s">
        <v>44</v>
      </c>
      <c r="E1732" s="4" t="s">
        <v>75</v>
      </c>
      <c r="F1732" s="4"/>
      <c r="G1732" s="11" t="s">
        <v>21</v>
      </c>
      <c r="H1732" s="5">
        <v>200253</v>
      </c>
      <c r="I1732" s="5">
        <v>64577.587439999996</v>
      </c>
      <c r="J1732" s="3" t="s">
        <v>22</v>
      </c>
      <c r="K1732" s="3" t="s">
        <v>42</v>
      </c>
      <c r="L1732" s="47">
        <f t="shared" si="56"/>
        <v>170075.66724758013</v>
      </c>
      <c r="M1732" s="63">
        <f t="shared" si="57"/>
        <v>0.125848802403072</v>
      </c>
      <c r="N1732" s="7">
        <v>41210</v>
      </c>
      <c r="O1732" s="6" t="b">
        <v>0</v>
      </c>
      <c r="P1732" s="6" t="b">
        <v>0</v>
      </c>
      <c r="Q1732" s="6" t="s">
        <v>65</v>
      </c>
    </row>
    <row r="1733" spans="1:17" x14ac:dyDescent="0.25">
      <c r="A1733" s="3">
        <v>2015</v>
      </c>
      <c r="B1733" s="3">
        <v>7</v>
      </c>
      <c r="C1733" s="4" t="s">
        <v>52</v>
      </c>
      <c r="D1733" s="4" t="s">
        <v>46</v>
      </c>
      <c r="E1733" s="4" t="s">
        <v>47</v>
      </c>
      <c r="F1733" s="4"/>
      <c r="G1733" s="11" t="s">
        <v>21</v>
      </c>
      <c r="H1733" s="5">
        <v>89969.989999999991</v>
      </c>
      <c r="I1733" s="5">
        <v>30445.844615999995</v>
      </c>
      <c r="J1733" s="3" t="s">
        <v>22</v>
      </c>
      <c r="K1733" s="3" t="s">
        <v>42</v>
      </c>
      <c r="L1733" s="47">
        <f t="shared" si="56"/>
        <v>80184.124914753003</v>
      </c>
      <c r="M1733" s="63">
        <f t="shared" si="57"/>
        <v>5.9332861987660794E-2</v>
      </c>
      <c r="N1733" s="7">
        <v>34700</v>
      </c>
      <c r="O1733" s="6" t="b">
        <v>1</v>
      </c>
      <c r="P1733" s="6" t="b">
        <v>0</v>
      </c>
      <c r="Q1733" s="6" t="s">
        <v>24</v>
      </c>
    </row>
    <row r="1734" spans="1:17" x14ac:dyDescent="0.25">
      <c r="A1734" s="3">
        <v>2015</v>
      </c>
      <c r="B1734" s="3">
        <v>7</v>
      </c>
      <c r="C1734" s="4" t="s">
        <v>52</v>
      </c>
      <c r="D1734" s="4" t="s">
        <v>46</v>
      </c>
      <c r="E1734" s="4" t="s">
        <v>48</v>
      </c>
      <c r="F1734" s="4"/>
      <c r="G1734" s="11" t="s">
        <v>21</v>
      </c>
      <c r="H1734" s="5">
        <v>96821</v>
      </c>
      <c r="I1734" s="5">
        <v>32764.226399999996</v>
      </c>
      <c r="J1734" s="3" t="s">
        <v>22</v>
      </c>
      <c r="K1734" s="3" t="s">
        <v>42</v>
      </c>
      <c r="L1734" s="47">
        <f t="shared" si="56"/>
        <v>86289.963557529583</v>
      </c>
      <c r="M1734" s="63">
        <f t="shared" si="57"/>
        <v>6.3850924408320006E-2</v>
      </c>
      <c r="N1734" s="7">
        <v>35065</v>
      </c>
      <c r="O1734" s="6" t="b">
        <v>1</v>
      </c>
      <c r="P1734" s="6" t="b">
        <v>0</v>
      </c>
      <c r="Q1734" s="6" t="s">
        <v>24</v>
      </c>
    </row>
    <row r="1735" spans="1:17" x14ac:dyDescent="0.25">
      <c r="A1735" s="3">
        <v>2015</v>
      </c>
      <c r="B1735" s="3">
        <v>7</v>
      </c>
      <c r="C1735" s="4" t="s">
        <v>52</v>
      </c>
      <c r="D1735" s="4" t="s">
        <v>46</v>
      </c>
      <c r="E1735" s="4" t="s">
        <v>58</v>
      </c>
      <c r="F1735" s="4"/>
      <c r="G1735" s="11" t="s">
        <v>21</v>
      </c>
      <c r="H1735" s="5">
        <v>104007.8</v>
      </c>
      <c r="I1735" s="5">
        <v>32835.262459999998</v>
      </c>
      <c r="J1735" s="3" t="s">
        <v>22</v>
      </c>
      <c r="K1735" s="3" t="s">
        <v>42</v>
      </c>
      <c r="L1735" s="47">
        <f t="shared" si="56"/>
        <v>86477.048671453435</v>
      </c>
      <c r="M1735" s="63">
        <f t="shared" si="57"/>
        <v>6.3989359482048008E-2</v>
      </c>
      <c r="N1735" s="7">
        <v>39814</v>
      </c>
      <c r="O1735" s="6" t="b">
        <v>1</v>
      </c>
      <c r="P1735" s="6" t="b">
        <v>0</v>
      </c>
      <c r="Q1735" s="6" t="s">
        <v>24</v>
      </c>
    </row>
    <row r="1736" spans="1:17" x14ac:dyDescent="0.25">
      <c r="A1736" s="3">
        <v>2015</v>
      </c>
      <c r="B1736" s="3">
        <v>7</v>
      </c>
      <c r="C1736" s="4" t="s">
        <v>52</v>
      </c>
      <c r="D1736" s="4" t="s">
        <v>46</v>
      </c>
      <c r="E1736" s="4" t="s">
        <v>61</v>
      </c>
      <c r="F1736" s="4"/>
      <c r="G1736" s="11" t="s">
        <v>21</v>
      </c>
      <c r="H1736" s="5">
        <v>102851</v>
      </c>
      <c r="I1736" s="5">
        <v>32938.032749999998</v>
      </c>
      <c r="J1736" s="3" t="s">
        <v>22</v>
      </c>
      <c r="K1736" s="3" t="s">
        <v>42</v>
      </c>
      <c r="L1736" s="47">
        <f t="shared" si="56"/>
        <v>86747.711084495997</v>
      </c>
      <c r="M1736" s="63">
        <f t="shared" si="57"/>
        <v>6.4189638223200007E-2</v>
      </c>
      <c r="N1736" s="7">
        <v>40179</v>
      </c>
      <c r="O1736" s="6" t="b">
        <v>1</v>
      </c>
      <c r="P1736" s="6" t="b">
        <v>0</v>
      </c>
      <c r="Q1736" s="6" t="s">
        <v>24</v>
      </c>
    </row>
    <row r="1737" spans="1:17" x14ac:dyDescent="0.25">
      <c r="A1737" s="3">
        <v>2015</v>
      </c>
      <c r="B1737" s="3">
        <v>7</v>
      </c>
      <c r="C1737" s="4" t="s">
        <v>52</v>
      </c>
      <c r="D1737" s="4" t="s">
        <v>46</v>
      </c>
      <c r="E1737" s="4" t="s">
        <v>77</v>
      </c>
      <c r="F1737" s="4"/>
      <c r="G1737" s="11" t="s">
        <v>21</v>
      </c>
      <c r="H1737" s="5">
        <v>3092.8</v>
      </c>
      <c r="I1737" s="5">
        <v>990.4692</v>
      </c>
      <c r="J1737" s="3" t="s">
        <v>22</v>
      </c>
      <c r="K1737" s="3" t="s">
        <v>42</v>
      </c>
      <c r="L1737" s="47">
        <f t="shared" si="56"/>
        <v>2608.5630751487997</v>
      </c>
      <c r="M1737" s="63">
        <f t="shared" si="57"/>
        <v>1.9302263769600003E-3</v>
      </c>
      <c r="N1737" s="7">
        <v>42005</v>
      </c>
      <c r="O1737" s="6" t="b">
        <v>0</v>
      </c>
      <c r="P1737" s="6" t="b">
        <v>0</v>
      </c>
      <c r="Q1737" s="6" t="s">
        <v>65</v>
      </c>
    </row>
    <row r="1738" spans="1:17" x14ac:dyDescent="0.25">
      <c r="A1738" s="3">
        <v>2015</v>
      </c>
      <c r="B1738" s="3">
        <v>7</v>
      </c>
      <c r="C1738" s="4" t="s">
        <v>52</v>
      </c>
      <c r="D1738" s="4" t="s">
        <v>69</v>
      </c>
      <c r="E1738" s="4" t="s">
        <v>70</v>
      </c>
      <c r="F1738" s="4" t="s">
        <v>71</v>
      </c>
      <c r="G1738" s="11" t="s">
        <v>21</v>
      </c>
      <c r="H1738" s="5">
        <v>116535</v>
      </c>
      <c r="I1738" s="5">
        <v>40771.5</v>
      </c>
      <c r="J1738" s="3" t="s">
        <v>22</v>
      </c>
      <c r="K1738" s="3" t="s">
        <v>23</v>
      </c>
      <c r="L1738" s="47">
        <f t="shared" si="56"/>
        <v>107378.43177599998</v>
      </c>
      <c r="M1738" s="63">
        <f t="shared" si="57"/>
        <v>7.9455499200000002E-2</v>
      </c>
      <c r="N1738" s="7">
        <v>40760</v>
      </c>
      <c r="O1738" s="6" t="b">
        <v>0</v>
      </c>
      <c r="P1738" s="6" t="b">
        <v>0</v>
      </c>
      <c r="Q1738" s="6" t="s">
        <v>65</v>
      </c>
    </row>
    <row r="1739" spans="1:17" x14ac:dyDescent="0.25">
      <c r="A1739" s="3">
        <v>2015</v>
      </c>
      <c r="B1739" s="3">
        <v>8</v>
      </c>
      <c r="C1739" s="4" t="s">
        <v>53</v>
      </c>
      <c r="D1739" s="4" t="s">
        <v>18</v>
      </c>
      <c r="E1739" s="4" t="s">
        <v>76</v>
      </c>
      <c r="F1739" s="4"/>
      <c r="G1739" s="11" t="s">
        <v>21</v>
      </c>
      <c r="H1739" s="5">
        <v>175102</v>
      </c>
      <c r="I1739" s="5">
        <v>62546.434399999991</v>
      </c>
      <c r="J1739" s="3" t="s">
        <v>22</v>
      </c>
      <c r="K1739" s="3" t="s">
        <v>42</v>
      </c>
      <c r="L1739" s="47">
        <f t="shared" si="56"/>
        <v>164726.29260764155</v>
      </c>
      <c r="M1739" s="63">
        <f t="shared" si="57"/>
        <v>0.12189049135871999</v>
      </c>
      <c r="N1739" s="7">
        <v>41348</v>
      </c>
      <c r="O1739" s="6" t="b">
        <v>0</v>
      </c>
      <c r="P1739" s="6" t="b">
        <v>0</v>
      </c>
      <c r="Q1739" s="6" t="s">
        <v>65</v>
      </c>
    </row>
    <row r="1740" spans="1:17" x14ac:dyDescent="0.25">
      <c r="A1740" s="3">
        <v>2015</v>
      </c>
      <c r="B1740" s="3">
        <v>8</v>
      </c>
      <c r="C1740" s="4" t="s">
        <v>53</v>
      </c>
      <c r="D1740" s="4" t="s">
        <v>18</v>
      </c>
      <c r="E1740" s="4" t="s">
        <v>19</v>
      </c>
      <c r="F1740" s="4" t="s">
        <v>20</v>
      </c>
      <c r="G1740" s="11" t="s">
        <v>21</v>
      </c>
      <c r="H1740" s="5">
        <v>95553.136400000003</v>
      </c>
      <c r="I1740" s="5">
        <v>35547.800000000003</v>
      </c>
      <c r="J1740" s="3" t="s">
        <v>22</v>
      </c>
      <c r="K1740" s="3" t="s">
        <v>23</v>
      </c>
      <c r="L1740" s="47">
        <f t="shared" si="56"/>
        <v>93620.961139200008</v>
      </c>
      <c r="M1740" s="63">
        <f t="shared" si="57"/>
        <v>6.9275552640000015E-2</v>
      </c>
      <c r="N1740" s="7">
        <v>35527</v>
      </c>
      <c r="O1740" s="6" t="b">
        <v>1</v>
      </c>
      <c r="P1740" s="6" t="b">
        <v>0</v>
      </c>
      <c r="Q1740" s="6" t="s">
        <v>24</v>
      </c>
    </row>
    <row r="1741" spans="1:17" x14ac:dyDescent="0.25">
      <c r="A1741" s="3">
        <v>2015</v>
      </c>
      <c r="B1741" s="3">
        <v>8</v>
      </c>
      <c r="C1741" s="4" t="s">
        <v>53</v>
      </c>
      <c r="D1741" s="4" t="s">
        <v>18</v>
      </c>
      <c r="E1741" s="4" t="s">
        <v>19</v>
      </c>
      <c r="F1741" s="4" t="s">
        <v>25</v>
      </c>
      <c r="G1741" s="11" t="s">
        <v>21</v>
      </c>
      <c r="H1741" s="5">
        <v>98546.255000000005</v>
      </c>
      <c r="I1741" s="5">
        <v>36972.6</v>
      </c>
      <c r="J1741" s="3" t="s">
        <v>22</v>
      </c>
      <c r="K1741" s="3" t="s">
        <v>23</v>
      </c>
      <c r="L1741" s="47">
        <f t="shared" si="56"/>
        <v>97373.405606399989</v>
      </c>
      <c r="M1741" s="63">
        <f t="shared" si="57"/>
        <v>7.2052202880000013E-2</v>
      </c>
      <c r="N1741" s="7">
        <v>35527</v>
      </c>
      <c r="O1741" s="6" t="b">
        <v>1</v>
      </c>
      <c r="P1741" s="6" t="b">
        <v>0</v>
      </c>
      <c r="Q1741" s="6" t="s">
        <v>24</v>
      </c>
    </row>
    <row r="1742" spans="1:17" x14ac:dyDescent="0.25">
      <c r="A1742" s="3">
        <v>2015</v>
      </c>
      <c r="B1742" s="3">
        <v>8</v>
      </c>
      <c r="C1742" s="4" t="s">
        <v>53</v>
      </c>
      <c r="D1742" s="4" t="s">
        <v>18</v>
      </c>
      <c r="E1742" s="4" t="s">
        <v>41</v>
      </c>
      <c r="F1742" s="4"/>
      <c r="G1742" s="11" t="s">
        <v>21</v>
      </c>
      <c r="H1742" s="5">
        <v>64008</v>
      </c>
      <c r="I1742" s="5">
        <v>25102.337399999997</v>
      </c>
      <c r="J1742" s="3" t="s">
        <v>22</v>
      </c>
      <c r="K1742" s="3" t="s">
        <v>42</v>
      </c>
      <c r="L1742" s="47">
        <f t="shared" si="56"/>
        <v>66111.122326233599</v>
      </c>
      <c r="M1742" s="63">
        <f t="shared" si="57"/>
        <v>4.8919435125120002E-2</v>
      </c>
      <c r="N1742" s="7">
        <v>23377</v>
      </c>
      <c r="O1742" s="6" t="b">
        <v>1</v>
      </c>
      <c r="P1742" s="6" t="b">
        <v>0</v>
      </c>
      <c r="Q1742" s="6" t="s">
        <v>24</v>
      </c>
    </row>
    <row r="1743" spans="1:17" x14ac:dyDescent="0.25">
      <c r="A1743" s="3">
        <v>2015</v>
      </c>
      <c r="B1743" s="3">
        <v>8</v>
      </c>
      <c r="C1743" s="4" t="s">
        <v>53</v>
      </c>
      <c r="D1743" s="4" t="s">
        <v>18</v>
      </c>
      <c r="E1743" s="4" t="s">
        <v>43</v>
      </c>
      <c r="F1743" s="4"/>
      <c r="G1743" s="11" t="s">
        <v>21</v>
      </c>
      <c r="H1743" s="5">
        <v>96724</v>
      </c>
      <c r="I1743" s="5">
        <v>36402.657743999996</v>
      </c>
      <c r="J1743" s="3" t="s">
        <v>22</v>
      </c>
      <c r="K1743" s="3" t="s">
        <v>42</v>
      </c>
      <c r="L1743" s="47">
        <f t="shared" si="56"/>
        <v>95872.369204693998</v>
      </c>
      <c r="M1743" s="63">
        <f t="shared" si="57"/>
        <v>7.0941499411507195E-2</v>
      </c>
      <c r="N1743" s="7">
        <v>28126</v>
      </c>
      <c r="O1743" s="6" t="b">
        <v>1</v>
      </c>
      <c r="P1743" s="6" t="b">
        <v>0</v>
      </c>
      <c r="Q1743" s="6" t="s">
        <v>24</v>
      </c>
    </row>
    <row r="1744" spans="1:17" x14ac:dyDescent="0.25">
      <c r="A1744" s="3">
        <v>2015</v>
      </c>
      <c r="B1744" s="3">
        <v>8</v>
      </c>
      <c r="C1744" s="4" t="s">
        <v>53</v>
      </c>
      <c r="D1744" s="4" t="s">
        <v>62</v>
      </c>
      <c r="E1744" s="4" t="s">
        <v>63</v>
      </c>
      <c r="F1744" s="4" t="s">
        <v>64</v>
      </c>
      <c r="G1744" s="11" t="s">
        <v>21</v>
      </c>
      <c r="H1744" s="5">
        <v>115842</v>
      </c>
      <c r="I1744" s="5">
        <v>41592</v>
      </c>
      <c r="J1744" s="3" t="s">
        <v>22</v>
      </c>
      <c r="K1744" s="3" t="s">
        <v>23</v>
      </c>
      <c r="L1744" s="47">
        <f t="shared" si="56"/>
        <v>109539.35308799999</v>
      </c>
      <c r="M1744" s="63">
        <f t="shared" si="57"/>
        <v>8.1054489600000015E-2</v>
      </c>
      <c r="N1744" s="7">
        <v>40739</v>
      </c>
      <c r="O1744" s="6" t="b">
        <v>0</v>
      </c>
      <c r="P1744" s="6" t="b">
        <v>0</v>
      </c>
      <c r="Q1744" s="6" t="s">
        <v>65</v>
      </c>
    </row>
    <row r="1745" spans="1:17" x14ac:dyDescent="0.25">
      <c r="A1745" s="3">
        <v>2015</v>
      </c>
      <c r="B1745" s="3">
        <v>8</v>
      </c>
      <c r="C1745" s="4" t="s">
        <v>53</v>
      </c>
      <c r="D1745" s="4" t="s">
        <v>66</v>
      </c>
      <c r="E1745" s="4" t="s">
        <v>67</v>
      </c>
      <c r="F1745" s="4" t="s">
        <v>68</v>
      </c>
      <c r="G1745" s="11" t="s">
        <v>21</v>
      </c>
      <c r="H1745" s="5">
        <v>182682.47959999999</v>
      </c>
      <c r="I1745" s="5">
        <v>68960.5</v>
      </c>
      <c r="J1745" s="3" t="s">
        <v>22</v>
      </c>
      <c r="K1745" s="3" t="s">
        <v>23</v>
      </c>
      <c r="L1745" s="47">
        <f t="shared" si="56"/>
        <v>181618.786272</v>
      </c>
      <c r="M1745" s="63">
        <f t="shared" si="57"/>
        <v>0.13439022240000001</v>
      </c>
      <c r="N1745" s="7">
        <v>40644</v>
      </c>
      <c r="O1745" s="6" t="b">
        <v>0</v>
      </c>
      <c r="P1745" s="6" t="b">
        <v>1</v>
      </c>
      <c r="Q1745" s="6" t="s">
        <v>15</v>
      </c>
    </row>
    <row r="1746" spans="1:17" x14ac:dyDescent="0.25">
      <c r="A1746" s="3">
        <v>2015</v>
      </c>
      <c r="B1746" s="3">
        <v>8</v>
      </c>
      <c r="C1746" s="4" t="s">
        <v>53</v>
      </c>
      <c r="D1746" s="4" t="s">
        <v>66</v>
      </c>
      <c r="E1746" s="4" t="s">
        <v>67</v>
      </c>
      <c r="F1746" s="4" t="s">
        <v>72</v>
      </c>
      <c r="G1746" s="11" t="s">
        <v>21</v>
      </c>
      <c r="H1746" s="5">
        <v>106574.9614</v>
      </c>
      <c r="I1746" s="5">
        <v>40064.199999999997</v>
      </c>
      <c r="J1746" s="3" t="s">
        <v>22</v>
      </c>
      <c r="K1746" s="3" t="s">
        <v>23</v>
      </c>
      <c r="L1746" s="47">
        <f t="shared" si="56"/>
        <v>105515.6412288</v>
      </c>
      <c r="M1746" s="63">
        <f t="shared" si="57"/>
        <v>7.8077112960000014E-2</v>
      </c>
      <c r="N1746" s="7">
        <v>40644</v>
      </c>
      <c r="O1746" s="6" t="b">
        <v>0</v>
      </c>
      <c r="P1746" s="6" t="b">
        <v>1</v>
      </c>
      <c r="Q1746" s="6" t="s">
        <v>15</v>
      </c>
    </row>
    <row r="1747" spans="1:17" x14ac:dyDescent="0.25">
      <c r="A1747" s="3">
        <v>2015</v>
      </c>
      <c r="B1747" s="3">
        <v>8</v>
      </c>
      <c r="C1747" s="4" t="s">
        <v>53</v>
      </c>
      <c r="D1747" s="4" t="s">
        <v>26</v>
      </c>
      <c r="E1747" s="4" t="s">
        <v>27</v>
      </c>
      <c r="F1747" s="4" t="s">
        <v>28</v>
      </c>
      <c r="G1747" s="11" t="s">
        <v>21</v>
      </c>
      <c r="H1747" s="5">
        <v>59489.468000000001</v>
      </c>
      <c r="I1747" s="5">
        <v>24932.799999999999</v>
      </c>
      <c r="J1747" s="3" t="s">
        <v>22</v>
      </c>
      <c r="K1747" s="3" t="s">
        <v>23</v>
      </c>
      <c r="L1747" s="47">
        <f t="shared" si="56"/>
        <v>65664.617779199994</v>
      </c>
      <c r="M1747" s="63">
        <f t="shared" si="57"/>
        <v>4.8589040639999997E-2</v>
      </c>
      <c r="N1747" s="7">
        <v>34700</v>
      </c>
      <c r="O1747" s="6" t="b">
        <v>1</v>
      </c>
      <c r="P1747" s="6" t="b">
        <v>0</v>
      </c>
      <c r="Q1747" s="6" t="s">
        <v>24</v>
      </c>
    </row>
    <row r="1748" spans="1:17" x14ac:dyDescent="0.25">
      <c r="A1748" s="3">
        <v>2015</v>
      </c>
      <c r="B1748" s="3">
        <v>8</v>
      </c>
      <c r="C1748" s="4" t="s">
        <v>53</v>
      </c>
      <c r="D1748" s="4" t="s">
        <v>73</v>
      </c>
      <c r="E1748" s="4" t="s">
        <v>74</v>
      </c>
      <c r="F1748" s="4"/>
      <c r="G1748" s="11" t="s">
        <v>21</v>
      </c>
      <c r="H1748" s="5">
        <v>243544</v>
      </c>
      <c r="I1748" s="5">
        <v>79237.9171584</v>
      </c>
      <c r="J1748" s="3" t="s">
        <v>22</v>
      </c>
      <c r="K1748" s="3" t="s">
        <v>42</v>
      </c>
      <c r="L1748" s="47">
        <f t="shared" si="56"/>
        <v>208686.04985506038</v>
      </c>
      <c r="M1748" s="63">
        <f t="shared" si="57"/>
        <v>0.15441885295828994</v>
      </c>
      <c r="N1748" s="7">
        <v>41136</v>
      </c>
      <c r="O1748" s="6" t="b">
        <v>0</v>
      </c>
      <c r="P1748" s="6" t="b">
        <v>0</v>
      </c>
      <c r="Q1748" s="6" t="s">
        <v>65</v>
      </c>
    </row>
    <row r="1749" spans="1:17" x14ac:dyDescent="0.25">
      <c r="A1749" s="3">
        <v>2015</v>
      </c>
      <c r="B1749" s="3">
        <v>8</v>
      </c>
      <c r="C1749" s="4" t="s">
        <v>53</v>
      </c>
      <c r="D1749" s="4" t="s">
        <v>29</v>
      </c>
      <c r="E1749" s="4" t="s">
        <v>30</v>
      </c>
      <c r="F1749" s="4" t="s">
        <v>31</v>
      </c>
      <c r="G1749" s="11" t="s">
        <v>21</v>
      </c>
      <c r="H1749" s="5">
        <v>113313</v>
      </c>
      <c r="I1749" s="5">
        <v>44134.2</v>
      </c>
      <c r="J1749" s="3" t="s">
        <v>22</v>
      </c>
      <c r="K1749" s="3" t="s">
        <v>23</v>
      </c>
      <c r="L1749" s="47">
        <f t="shared" si="56"/>
        <v>116234.65370879997</v>
      </c>
      <c r="M1749" s="63">
        <f t="shared" si="57"/>
        <v>8.6008728960000003E-2</v>
      </c>
      <c r="N1749" s="7">
        <v>35885</v>
      </c>
      <c r="O1749" s="6" t="b">
        <v>1</v>
      </c>
      <c r="P1749" s="6" t="b">
        <v>0</v>
      </c>
      <c r="Q1749" s="6" t="s">
        <v>24</v>
      </c>
    </row>
    <row r="1750" spans="1:17" x14ac:dyDescent="0.25">
      <c r="A1750" s="3">
        <v>2015</v>
      </c>
      <c r="B1750" s="3">
        <v>8</v>
      </c>
      <c r="C1750" s="4" t="s">
        <v>53</v>
      </c>
      <c r="D1750" s="4" t="s">
        <v>29</v>
      </c>
      <c r="E1750" s="4" t="s">
        <v>30</v>
      </c>
      <c r="F1750" s="4" t="s">
        <v>33</v>
      </c>
      <c r="G1750" s="11" t="s">
        <v>21</v>
      </c>
      <c r="H1750" s="5">
        <v>1</v>
      </c>
      <c r="I1750" s="5">
        <v>0.4</v>
      </c>
      <c r="J1750" s="3" t="s">
        <v>22</v>
      </c>
      <c r="K1750" s="3" t="s">
        <v>23</v>
      </c>
      <c r="L1750" s="47">
        <f t="shared" si="56"/>
        <v>1.0534656</v>
      </c>
      <c r="M1750" s="63">
        <f t="shared" si="57"/>
        <v>7.7952000000000014E-7</v>
      </c>
      <c r="N1750" s="7">
        <v>35885</v>
      </c>
      <c r="O1750" s="6" t="b">
        <v>1</v>
      </c>
      <c r="P1750" s="6" t="b">
        <v>0</v>
      </c>
      <c r="Q1750" s="6" t="s">
        <v>24</v>
      </c>
    </row>
    <row r="1751" spans="1:17" x14ac:dyDescent="0.25">
      <c r="A1751" s="3">
        <v>2015</v>
      </c>
      <c r="B1751" s="3">
        <v>8</v>
      </c>
      <c r="C1751" s="4" t="s">
        <v>53</v>
      </c>
      <c r="D1751" s="4" t="s">
        <v>29</v>
      </c>
      <c r="E1751" s="4" t="s">
        <v>34</v>
      </c>
      <c r="F1751" s="4" t="s">
        <v>35</v>
      </c>
      <c r="G1751" s="11" t="s">
        <v>21</v>
      </c>
      <c r="H1751" s="5">
        <v>45740.991000000002</v>
      </c>
      <c r="I1751" s="5">
        <v>20771</v>
      </c>
      <c r="J1751" s="3" t="s">
        <v>22</v>
      </c>
      <c r="K1751" s="3" t="s">
        <v>23</v>
      </c>
      <c r="L1751" s="47">
        <f t="shared" si="56"/>
        <v>54703.834943999995</v>
      </c>
      <c r="M1751" s="63">
        <f t="shared" si="57"/>
        <v>4.0478524800000006E-2</v>
      </c>
      <c r="N1751" s="7">
        <v>33970</v>
      </c>
      <c r="O1751" s="6" t="b">
        <v>1</v>
      </c>
      <c r="P1751" s="6" t="b">
        <v>0</v>
      </c>
      <c r="Q1751" s="6" t="s">
        <v>24</v>
      </c>
    </row>
    <row r="1752" spans="1:17" x14ac:dyDescent="0.25">
      <c r="A1752" s="3">
        <v>2015</v>
      </c>
      <c r="B1752" s="3">
        <v>8</v>
      </c>
      <c r="C1752" s="4" t="s">
        <v>53</v>
      </c>
      <c r="D1752" s="4" t="s">
        <v>29</v>
      </c>
      <c r="E1752" s="4" t="s">
        <v>34</v>
      </c>
      <c r="F1752" s="4" t="s">
        <v>37</v>
      </c>
      <c r="G1752" s="11" t="s">
        <v>21</v>
      </c>
      <c r="H1752" s="5">
        <v>84573.17</v>
      </c>
      <c r="I1752" s="5">
        <v>34523.699999999997</v>
      </c>
      <c r="J1752" s="3" t="s">
        <v>22</v>
      </c>
      <c r="K1752" s="3" t="s">
        <v>23</v>
      </c>
      <c r="L1752" s="47">
        <f t="shared" si="56"/>
        <v>90923.825836799981</v>
      </c>
      <c r="M1752" s="63">
        <f t="shared" si="57"/>
        <v>6.7279786559999999E-2</v>
      </c>
      <c r="N1752" s="7">
        <v>33970</v>
      </c>
      <c r="O1752" s="6" t="b">
        <v>1</v>
      </c>
      <c r="P1752" s="6" t="b">
        <v>0</v>
      </c>
      <c r="Q1752" s="6" t="s">
        <v>24</v>
      </c>
    </row>
    <row r="1753" spans="1:17" x14ac:dyDescent="0.25">
      <c r="A1753" s="3">
        <v>2015</v>
      </c>
      <c r="B1753" s="3">
        <v>8</v>
      </c>
      <c r="C1753" s="4" t="s">
        <v>53</v>
      </c>
      <c r="D1753" s="4" t="s">
        <v>29</v>
      </c>
      <c r="E1753" s="4" t="s">
        <v>34</v>
      </c>
      <c r="F1753" s="4" t="s">
        <v>39</v>
      </c>
      <c r="G1753" s="11" t="s">
        <v>21</v>
      </c>
      <c r="H1753" s="5">
        <v>84334.77</v>
      </c>
      <c r="I1753" s="5">
        <v>35833.599999999999</v>
      </c>
      <c r="J1753" s="3" t="s">
        <v>22</v>
      </c>
      <c r="K1753" s="3" t="s">
        <v>23</v>
      </c>
      <c r="L1753" s="47">
        <f t="shared" ref="L1753:L1816" si="58">I1753*0.02784*94.6</f>
        <v>94373.662310399988</v>
      </c>
      <c r="M1753" s="63">
        <f t="shared" si="57"/>
        <v>6.983251968000001E-2</v>
      </c>
      <c r="N1753" s="7">
        <v>33970</v>
      </c>
      <c r="O1753" s="6" t="b">
        <v>1</v>
      </c>
      <c r="P1753" s="6" t="b">
        <v>0</v>
      </c>
      <c r="Q1753" s="6" t="s">
        <v>24</v>
      </c>
    </row>
    <row r="1754" spans="1:17" x14ac:dyDescent="0.25">
      <c r="A1754" s="3">
        <v>2015</v>
      </c>
      <c r="B1754" s="3">
        <v>8</v>
      </c>
      <c r="C1754" s="4" t="s">
        <v>53</v>
      </c>
      <c r="D1754" s="4" t="s">
        <v>29</v>
      </c>
      <c r="E1754" s="4" t="s">
        <v>34</v>
      </c>
      <c r="F1754" s="4" t="s">
        <v>36</v>
      </c>
      <c r="G1754" s="11" t="s">
        <v>21</v>
      </c>
      <c r="H1754" s="5">
        <v>46164.42</v>
      </c>
      <c r="I1754" s="5">
        <v>22049.3</v>
      </c>
      <c r="J1754" s="3" t="s">
        <v>22</v>
      </c>
      <c r="K1754" s="3" t="s">
        <v>23</v>
      </c>
      <c r="L1754" s="47">
        <f t="shared" si="58"/>
        <v>58070.447635199991</v>
      </c>
      <c r="M1754" s="63">
        <f t="shared" si="57"/>
        <v>4.2969675839999999E-2</v>
      </c>
      <c r="N1754" s="7">
        <v>33970</v>
      </c>
      <c r="O1754" s="6" t="b">
        <v>1</v>
      </c>
      <c r="P1754" s="6" t="b">
        <v>0</v>
      </c>
      <c r="Q1754" s="6" t="s">
        <v>24</v>
      </c>
    </row>
    <row r="1755" spans="1:17" x14ac:dyDescent="0.25">
      <c r="A1755" s="3">
        <v>2015</v>
      </c>
      <c r="B1755" s="3">
        <v>8</v>
      </c>
      <c r="C1755" s="4" t="s">
        <v>53</v>
      </c>
      <c r="D1755" s="4" t="s">
        <v>59</v>
      </c>
      <c r="E1755" s="4" t="s">
        <v>60</v>
      </c>
      <c r="F1755" s="4"/>
      <c r="G1755" s="11" t="s">
        <v>21</v>
      </c>
      <c r="H1755" s="5">
        <v>189787</v>
      </c>
      <c r="I1755" s="5">
        <v>66017.787523999999</v>
      </c>
      <c r="J1755" s="3" t="s">
        <v>22</v>
      </c>
      <c r="K1755" s="3" t="s">
        <v>42</v>
      </c>
      <c r="L1755" s="47">
        <f t="shared" si="58"/>
        <v>173868.67036160792</v>
      </c>
      <c r="M1755" s="63">
        <f t="shared" si="57"/>
        <v>0.12865546432677122</v>
      </c>
      <c r="N1755" s="7">
        <v>40220</v>
      </c>
      <c r="O1755" s="6" t="b">
        <v>1</v>
      </c>
      <c r="P1755" s="6" t="b">
        <v>0</v>
      </c>
      <c r="Q1755" s="6" t="s">
        <v>24</v>
      </c>
    </row>
    <row r="1756" spans="1:17" x14ac:dyDescent="0.25">
      <c r="A1756" s="3">
        <v>2015</v>
      </c>
      <c r="B1756" s="3">
        <v>8</v>
      </c>
      <c r="C1756" s="4" t="s">
        <v>53</v>
      </c>
      <c r="D1756" s="4" t="s">
        <v>44</v>
      </c>
      <c r="E1756" s="4" t="s">
        <v>45</v>
      </c>
      <c r="F1756" s="4"/>
      <c r="G1756" s="11" t="s">
        <v>21</v>
      </c>
      <c r="H1756" s="5">
        <v>58064</v>
      </c>
      <c r="I1756" s="5">
        <v>20740.460799999997</v>
      </c>
      <c r="J1756" s="3" t="s">
        <v>22</v>
      </c>
      <c r="K1756" s="3" t="s">
        <v>42</v>
      </c>
      <c r="L1756" s="47">
        <f t="shared" si="58"/>
        <v>54623.404952371187</v>
      </c>
      <c r="M1756" s="63">
        <f t="shared" si="57"/>
        <v>4.0419010007039992E-2</v>
      </c>
      <c r="N1756" s="7">
        <v>25569</v>
      </c>
      <c r="O1756" s="6" t="b">
        <v>1</v>
      </c>
      <c r="P1756" s="6" t="b">
        <v>0</v>
      </c>
      <c r="Q1756" s="6" t="s">
        <v>24</v>
      </c>
    </row>
    <row r="1757" spans="1:17" x14ac:dyDescent="0.25">
      <c r="A1757" s="3">
        <v>2015</v>
      </c>
      <c r="B1757" s="3">
        <v>8</v>
      </c>
      <c r="C1757" s="4" t="s">
        <v>53</v>
      </c>
      <c r="D1757" s="4" t="s">
        <v>44</v>
      </c>
      <c r="E1757" s="4" t="s">
        <v>75</v>
      </c>
      <c r="F1757" s="4"/>
      <c r="G1757" s="11" t="s">
        <v>21</v>
      </c>
      <c r="H1757" s="5">
        <v>14677</v>
      </c>
      <c r="I1757" s="5">
        <v>4733.0389599999999</v>
      </c>
      <c r="J1757" s="3" t="s">
        <v>22</v>
      </c>
      <c r="K1757" s="3" t="s">
        <v>42</v>
      </c>
      <c r="L1757" s="47">
        <f t="shared" si="58"/>
        <v>12465.23431954944</v>
      </c>
      <c r="M1757" s="63">
        <f t="shared" si="57"/>
        <v>9.2237463252480018E-3</v>
      </c>
      <c r="N1757" s="7">
        <v>41210</v>
      </c>
      <c r="O1757" s="6" t="b">
        <v>0</v>
      </c>
      <c r="P1757" s="6" t="b">
        <v>0</v>
      </c>
      <c r="Q1757" s="6" t="s">
        <v>65</v>
      </c>
    </row>
    <row r="1758" spans="1:17" x14ac:dyDescent="0.25">
      <c r="A1758" s="3">
        <v>2015</v>
      </c>
      <c r="B1758" s="3">
        <v>8</v>
      </c>
      <c r="C1758" s="4" t="s">
        <v>53</v>
      </c>
      <c r="D1758" s="4" t="s">
        <v>46</v>
      </c>
      <c r="E1758" s="4" t="s">
        <v>47</v>
      </c>
      <c r="F1758" s="4"/>
      <c r="G1758" s="11" t="s">
        <v>21</v>
      </c>
      <c r="H1758" s="5">
        <v>81640</v>
      </c>
      <c r="I1758" s="5">
        <v>27626.975999999995</v>
      </c>
      <c r="J1758" s="3" t="s">
        <v>22</v>
      </c>
      <c r="K1758" s="3" t="s">
        <v>42</v>
      </c>
      <c r="L1758" s="47">
        <f t="shared" si="58"/>
        <v>72760.172120063973</v>
      </c>
      <c r="M1758" s="63">
        <f t="shared" si="57"/>
        <v>5.3839450828799998E-2</v>
      </c>
      <c r="N1758" s="7">
        <v>34700</v>
      </c>
      <c r="O1758" s="6" t="b">
        <v>1</v>
      </c>
      <c r="P1758" s="6" t="b">
        <v>0</v>
      </c>
      <c r="Q1758" s="6" t="s">
        <v>24</v>
      </c>
    </row>
    <row r="1759" spans="1:17" x14ac:dyDescent="0.25">
      <c r="A1759" s="3">
        <v>2015</v>
      </c>
      <c r="B1759" s="3">
        <v>8</v>
      </c>
      <c r="C1759" s="4" t="s">
        <v>53</v>
      </c>
      <c r="D1759" s="4" t="s">
        <v>46</v>
      </c>
      <c r="E1759" s="4" t="s">
        <v>48</v>
      </c>
      <c r="F1759" s="4"/>
      <c r="G1759" s="11" t="s">
        <v>21</v>
      </c>
      <c r="H1759" s="5">
        <v>96864.5</v>
      </c>
      <c r="I1759" s="5">
        <v>32778.946799999998</v>
      </c>
      <c r="J1759" s="3" t="s">
        <v>22</v>
      </c>
      <c r="K1759" s="3" t="s">
        <v>42</v>
      </c>
      <c r="L1759" s="47">
        <f t="shared" si="58"/>
        <v>86328.732145075192</v>
      </c>
      <c r="M1759" s="63">
        <f t="shared" si="57"/>
        <v>6.3879611523840002E-2</v>
      </c>
      <c r="N1759" s="7">
        <v>35065</v>
      </c>
      <c r="O1759" s="6" t="b">
        <v>1</v>
      </c>
      <c r="P1759" s="6" t="b">
        <v>0</v>
      </c>
      <c r="Q1759" s="6" t="s">
        <v>24</v>
      </c>
    </row>
    <row r="1760" spans="1:17" x14ac:dyDescent="0.25">
      <c r="A1760" s="3">
        <v>2015</v>
      </c>
      <c r="B1760" s="3">
        <v>8</v>
      </c>
      <c r="C1760" s="4" t="s">
        <v>53</v>
      </c>
      <c r="D1760" s="4" t="s">
        <v>46</v>
      </c>
      <c r="E1760" s="4" t="s">
        <v>58</v>
      </c>
      <c r="F1760" s="4"/>
      <c r="G1760" s="11" t="s">
        <v>21</v>
      </c>
      <c r="H1760" s="5">
        <v>107589</v>
      </c>
      <c r="I1760" s="5">
        <v>33965.847299999994</v>
      </c>
      <c r="J1760" s="3" t="s">
        <v>22</v>
      </c>
      <c r="K1760" s="3" t="s">
        <v>42</v>
      </c>
      <c r="L1760" s="47">
        <f t="shared" si="58"/>
        <v>89454.629263507188</v>
      </c>
      <c r="M1760" s="63">
        <f t="shared" si="57"/>
        <v>6.6192643218239991E-2</v>
      </c>
      <c r="N1760" s="7">
        <v>39814</v>
      </c>
      <c r="O1760" s="6" t="b">
        <v>1</v>
      </c>
      <c r="P1760" s="6" t="b">
        <v>0</v>
      </c>
      <c r="Q1760" s="6" t="s">
        <v>24</v>
      </c>
    </row>
    <row r="1761" spans="1:17" x14ac:dyDescent="0.25">
      <c r="A1761" s="3">
        <v>2015</v>
      </c>
      <c r="B1761" s="3">
        <v>8</v>
      </c>
      <c r="C1761" s="4" t="s">
        <v>53</v>
      </c>
      <c r="D1761" s="4" t="s">
        <v>46</v>
      </c>
      <c r="E1761" s="4" t="s">
        <v>61</v>
      </c>
      <c r="F1761" s="4"/>
      <c r="G1761" s="11" t="s">
        <v>21</v>
      </c>
      <c r="H1761" s="5">
        <v>97946</v>
      </c>
      <c r="I1761" s="5">
        <v>31367.2065</v>
      </c>
      <c r="J1761" s="3" t="s">
        <v>22</v>
      </c>
      <c r="K1761" s="3" t="s">
        <v>42</v>
      </c>
      <c r="L1761" s="47">
        <f t="shared" si="58"/>
        <v>82610.682539615998</v>
      </c>
      <c r="M1761" s="63">
        <f t="shared" si="57"/>
        <v>6.1128412027200006E-2</v>
      </c>
      <c r="N1761" s="7">
        <v>40179</v>
      </c>
      <c r="O1761" s="6" t="b">
        <v>1</v>
      </c>
      <c r="P1761" s="6" t="b">
        <v>0</v>
      </c>
      <c r="Q1761" s="6" t="s">
        <v>24</v>
      </c>
    </row>
    <row r="1762" spans="1:17" x14ac:dyDescent="0.25">
      <c r="A1762" s="3">
        <v>2015</v>
      </c>
      <c r="B1762" s="3">
        <v>8</v>
      </c>
      <c r="C1762" s="4" t="s">
        <v>53</v>
      </c>
      <c r="D1762" s="4" t="s">
        <v>46</v>
      </c>
      <c r="E1762" s="4" t="s">
        <v>77</v>
      </c>
      <c r="F1762" s="4"/>
      <c r="G1762" s="11" t="s">
        <v>21</v>
      </c>
      <c r="H1762" s="5">
        <v>35866.200000000004</v>
      </c>
      <c r="I1762" s="5">
        <v>11486.15055</v>
      </c>
      <c r="J1762" s="3" t="s">
        <v>22</v>
      </c>
      <c r="K1762" s="3" t="s">
        <v>42</v>
      </c>
      <c r="L1762" s="47">
        <f t="shared" si="58"/>
        <v>30250.661202115196</v>
      </c>
      <c r="M1762" s="63">
        <f t="shared" si="57"/>
        <v>2.238421019184E-2</v>
      </c>
      <c r="N1762" s="7">
        <v>42005</v>
      </c>
      <c r="O1762" s="6" t="b">
        <v>0</v>
      </c>
      <c r="P1762" s="6" t="b">
        <v>0</v>
      </c>
      <c r="Q1762" s="6" t="s">
        <v>65</v>
      </c>
    </row>
    <row r="1763" spans="1:17" x14ac:dyDescent="0.25">
      <c r="A1763" s="3">
        <v>2015</v>
      </c>
      <c r="B1763" s="3">
        <v>8</v>
      </c>
      <c r="C1763" s="4" t="s">
        <v>53</v>
      </c>
      <c r="D1763" s="4" t="s">
        <v>69</v>
      </c>
      <c r="E1763" s="4" t="s">
        <v>70</v>
      </c>
      <c r="F1763" s="4" t="s">
        <v>71</v>
      </c>
      <c r="G1763" s="11" t="s">
        <v>21</v>
      </c>
      <c r="H1763" s="5">
        <v>117783</v>
      </c>
      <c r="I1763" s="5">
        <v>41179.300000000003</v>
      </c>
      <c r="J1763" s="3" t="s">
        <v>22</v>
      </c>
      <c r="K1763" s="3" t="s">
        <v>23</v>
      </c>
      <c r="L1763" s="47">
        <f t="shared" si="58"/>
        <v>108452.4399552</v>
      </c>
      <c r="M1763" s="63">
        <f t="shared" si="57"/>
        <v>8.0250219840000012E-2</v>
      </c>
      <c r="N1763" s="7">
        <v>40760</v>
      </c>
      <c r="O1763" s="6" t="b">
        <v>0</v>
      </c>
      <c r="P1763" s="6" t="b">
        <v>0</v>
      </c>
      <c r="Q1763" s="6" t="s">
        <v>65</v>
      </c>
    </row>
    <row r="1764" spans="1:17" x14ac:dyDescent="0.25">
      <c r="A1764" s="3">
        <v>2015</v>
      </c>
      <c r="B1764" s="3">
        <v>9</v>
      </c>
      <c r="C1764" s="4" t="s">
        <v>54</v>
      </c>
      <c r="D1764" s="4" t="s">
        <v>18</v>
      </c>
      <c r="E1764" s="4" t="s">
        <v>76</v>
      </c>
      <c r="F1764" s="4"/>
      <c r="G1764" s="11" t="s">
        <v>21</v>
      </c>
      <c r="H1764" s="5">
        <v>47773</v>
      </c>
      <c r="I1764" s="5">
        <v>17064.515599999999</v>
      </c>
      <c r="J1764" s="3" t="s">
        <v>22</v>
      </c>
      <c r="K1764" s="3" t="s">
        <v>42</v>
      </c>
      <c r="L1764" s="47">
        <f t="shared" si="58"/>
        <v>44942.200413158396</v>
      </c>
      <c r="M1764" s="63">
        <f t="shared" si="57"/>
        <v>3.3255328001279998E-2</v>
      </c>
      <c r="N1764" s="7">
        <v>41348</v>
      </c>
      <c r="O1764" s="6" t="b">
        <v>0</v>
      </c>
      <c r="P1764" s="6" t="b">
        <v>0</v>
      </c>
      <c r="Q1764" s="6" t="s">
        <v>65</v>
      </c>
    </row>
    <row r="1765" spans="1:17" x14ac:dyDescent="0.25">
      <c r="A1765" s="3">
        <v>2015</v>
      </c>
      <c r="B1765" s="3">
        <v>9</v>
      </c>
      <c r="C1765" s="4" t="s">
        <v>54</v>
      </c>
      <c r="D1765" s="4" t="s">
        <v>18</v>
      </c>
      <c r="E1765" s="4" t="s">
        <v>19</v>
      </c>
      <c r="F1765" s="4" t="s">
        <v>25</v>
      </c>
      <c r="G1765" s="11" t="s">
        <v>21</v>
      </c>
      <c r="H1765" s="5">
        <v>97594.304000000004</v>
      </c>
      <c r="I1765" s="5">
        <v>36573.4</v>
      </c>
      <c r="J1765" s="3" t="s">
        <v>22</v>
      </c>
      <c r="K1765" s="3" t="s">
        <v>23</v>
      </c>
      <c r="L1765" s="47">
        <f t="shared" si="58"/>
        <v>96322.046937599996</v>
      </c>
      <c r="M1765" s="63">
        <f t="shared" si="57"/>
        <v>7.1274241920000009E-2</v>
      </c>
      <c r="N1765" s="7">
        <v>35527</v>
      </c>
      <c r="O1765" s="6" t="b">
        <v>1</v>
      </c>
      <c r="P1765" s="6" t="b">
        <v>0</v>
      </c>
      <c r="Q1765" s="6" t="s">
        <v>24</v>
      </c>
    </row>
    <row r="1766" spans="1:17" x14ac:dyDescent="0.25">
      <c r="A1766" s="3">
        <v>2015</v>
      </c>
      <c r="B1766" s="3">
        <v>9</v>
      </c>
      <c r="C1766" s="4" t="s">
        <v>54</v>
      </c>
      <c r="D1766" s="4" t="s">
        <v>18</v>
      </c>
      <c r="E1766" s="4" t="s">
        <v>19</v>
      </c>
      <c r="F1766" s="4" t="s">
        <v>20</v>
      </c>
      <c r="G1766" s="11" t="s">
        <v>21</v>
      </c>
      <c r="H1766" s="5">
        <v>89654.691399999996</v>
      </c>
      <c r="I1766" s="5">
        <v>33298.699999999997</v>
      </c>
      <c r="J1766" s="3" t="s">
        <v>22</v>
      </c>
      <c r="K1766" s="3" t="s">
        <v>23</v>
      </c>
      <c r="L1766" s="47">
        <f t="shared" si="58"/>
        <v>87697.587436799993</v>
      </c>
      <c r="M1766" s="63">
        <f t="shared" si="57"/>
        <v>6.4892506560000007E-2</v>
      </c>
      <c r="N1766" s="7">
        <v>35527</v>
      </c>
      <c r="O1766" s="6" t="b">
        <v>1</v>
      </c>
      <c r="P1766" s="6" t="b">
        <v>0</v>
      </c>
      <c r="Q1766" s="6" t="s">
        <v>24</v>
      </c>
    </row>
    <row r="1767" spans="1:17" x14ac:dyDescent="0.25">
      <c r="A1767" s="3">
        <v>2015</v>
      </c>
      <c r="B1767" s="3">
        <v>9</v>
      </c>
      <c r="C1767" s="4" t="s">
        <v>54</v>
      </c>
      <c r="D1767" s="4" t="s">
        <v>18</v>
      </c>
      <c r="E1767" s="4" t="s">
        <v>41</v>
      </c>
      <c r="F1767" s="4"/>
      <c r="G1767" s="11" t="s">
        <v>21</v>
      </c>
      <c r="H1767" s="5">
        <v>65159</v>
      </c>
      <c r="I1767" s="5">
        <v>25553.730824999995</v>
      </c>
      <c r="J1767" s="3" t="s">
        <v>22</v>
      </c>
      <c r="K1767" s="3" t="s">
        <v>42</v>
      </c>
      <c r="L1767" s="47">
        <f t="shared" si="58"/>
        <v>67299.940939492779</v>
      </c>
      <c r="M1767" s="63">
        <f t="shared" si="57"/>
        <v>4.9799110631759992E-2</v>
      </c>
      <c r="N1767" s="7">
        <v>23377</v>
      </c>
      <c r="O1767" s="6" t="b">
        <v>1</v>
      </c>
      <c r="P1767" s="6" t="b">
        <v>0</v>
      </c>
      <c r="Q1767" s="6" t="s">
        <v>24</v>
      </c>
    </row>
    <row r="1768" spans="1:17" x14ac:dyDescent="0.25">
      <c r="A1768" s="3">
        <v>2015</v>
      </c>
      <c r="B1768" s="3">
        <v>9</v>
      </c>
      <c r="C1768" s="4" t="s">
        <v>54</v>
      </c>
      <c r="D1768" s="4" t="s">
        <v>18</v>
      </c>
      <c r="E1768" s="4" t="s">
        <v>43</v>
      </c>
      <c r="F1768" s="4"/>
      <c r="G1768" s="11" t="s">
        <v>21</v>
      </c>
      <c r="H1768" s="5">
        <v>119486</v>
      </c>
      <c r="I1768" s="5">
        <v>44969.273015999999</v>
      </c>
      <c r="J1768" s="3" t="s">
        <v>22</v>
      </c>
      <c r="K1768" s="3" t="s">
        <v>42</v>
      </c>
      <c r="L1768" s="47">
        <f t="shared" si="58"/>
        <v>118433.95544841062</v>
      </c>
      <c r="M1768" s="63">
        <f t="shared" si="57"/>
        <v>8.7636119253580808E-2</v>
      </c>
      <c r="N1768" s="7">
        <v>28126</v>
      </c>
      <c r="O1768" s="6" t="b">
        <v>1</v>
      </c>
      <c r="P1768" s="6" t="b">
        <v>0</v>
      </c>
      <c r="Q1768" s="6" t="s">
        <v>24</v>
      </c>
    </row>
    <row r="1769" spans="1:17" x14ac:dyDescent="0.25">
      <c r="A1769" s="3">
        <v>2015</v>
      </c>
      <c r="B1769" s="3">
        <v>9</v>
      </c>
      <c r="C1769" s="4" t="s">
        <v>54</v>
      </c>
      <c r="D1769" s="4" t="s">
        <v>62</v>
      </c>
      <c r="E1769" s="4" t="s">
        <v>63</v>
      </c>
      <c r="F1769" s="4" t="s">
        <v>64</v>
      </c>
      <c r="G1769" s="11" t="s">
        <v>21</v>
      </c>
      <c r="H1769" s="5">
        <v>97845</v>
      </c>
      <c r="I1769" s="5">
        <v>35136.6</v>
      </c>
      <c r="J1769" s="3" t="s">
        <v>22</v>
      </c>
      <c r="K1769" s="3" t="s">
        <v>23</v>
      </c>
      <c r="L1769" s="47">
        <f t="shared" si="58"/>
        <v>92537.998502399991</v>
      </c>
      <c r="M1769" s="63">
        <f t="shared" si="57"/>
        <v>6.8474206080000002E-2</v>
      </c>
      <c r="N1769" s="7">
        <v>40739</v>
      </c>
      <c r="O1769" s="6" t="b">
        <v>0</v>
      </c>
      <c r="P1769" s="6" t="b">
        <v>0</v>
      </c>
      <c r="Q1769" s="6" t="s">
        <v>65</v>
      </c>
    </row>
    <row r="1770" spans="1:17" x14ac:dyDescent="0.25">
      <c r="A1770" s="3">
        <v>2015</v>
      </c>
      <c r="B1770" s="3">
        <v>9</v>
      </c>
      <c r="C1770" s="4" t="s">
        <v>54</v>
      </c>
      <c r="D1770" s="4" t="s">
        <v>66</v>
      </c>
      <c r="E1770" s="4" t="s">
        <v>67</v>
      </c>
      <c r="F1770" s="4" t="s">
        <v>68</v>
      </c>
      <c r="G1770" s="11" t="s">
        <v>21</v>
      </c>
      <c r="H1770" s="5">
        <v>175702.22140000001</v>
      </c>
      <c r="I1770" s="5">
        <v>66287.899999999994</v>
      </c>
      <c r="J1770" s="3" t="s">
        <v>22</v>
      </c>
      <c r="K1770" s="3" t="s">
        <v>23</v>
      </c>
      <c r="L1770" s="47">
        <f t="shared" si="58"/>
        <v>174580.05586559998</v>
      </c>
      <c r="M1770" s="63">
        <f t="shared" si="57"/>
        <v>0.12918185952</v>
      </c>
      <c r="N1770" s="7">
        <v>40644</v>
      </c>
      <c r="O1770" s="6" t="b">
        <v>0</v>
      </c>
      <c r="P1770" s="6" t="b">
        <v>1</v>
      </c>
      <c r="Q1770" s="6" t="s">
        <v>15</v>
      </c>
    </row>
    <row r="1771" spans="1:17" x14ac:dyDescent="0.25">
      <c r="A1771" s="3">
        <v>2015</v>
      </c>
      <c r="B1771" s="3">
        <v>9</v>
      </c>
      <c r="C1771" s="4" t="s">
        <v>54</v>
      </c>
      <c r="D1771" s="4" t="s">
        <v>66</v>
      </c>
      <c r="E1771" s="4" t="s">
        <v>67</v>
      </c>
      <c r="F1771" s="4" t="s">
        <v>72</v>
      </c>
      <c r="G1771" s="11" t="s">
        <v>21</v>
      </c>
      <c r="H1771" s="5">
        <v>187358.92980000001</v>
      </c>
      <c r="I1771" s="5">
        <v>70407.100000000006</v>
      </c>
      <c r="J1771" s="3" t="s">
        <v>22</v>
      </c>
      <c r="K1771" s="3" t="s">
        <v>23</v>
      </c>
      <c r="L1771" s="47">
        <f t="shared" si="58"/>
        <v>185428.64461439999</v>
      </c>
      <c r="M1771" s="63">
        <f t="shared" si="57"/>
        <v>0.13720935648000002</v>
      </c>
      <c r="N1771" s="7">
        <v>40644</v>
      </c>
      <c r="O1771" s="6" t="b">
        <v>0</v>
      </c>
      <c r="P1771" s="6" t="b">
        <v>1</v>
      </c>
      <c r="Q1771" s="6" t="s">
        <v>15</v>
      </c>
    </row>
    <row r="1772" spans="1:17" x14ac:dyDescent="0.25">
      <c r="A1772" s="3">
        <v>2015</v>
      </c>
      <c r="B1772" s="3">
        <v>9</v>
      </c>
      <c r="C1772" s="4" t="s">
        <v>54</v>
      </c>
      <c r="D1772" s="4" t="s">
        <v>26</v>
      </c>
      <c r="E1772" s="4" t="s">
        <v>27</v>
      </c>
      <c r="F1772" s="4" t="s">
        <v>28</v>
      </c>
      <c r="G1772" s="11" t="s">
        <v>21</v>
      </c>
      <c r="H1772" s="5">
        <v>83698.335000000006</v>
      </c>
      <c r="I1772" s="5">
        <v>35123.800000000003</v>
      </c>
      <c r="J1772" s="3" t="s">
        <v>22</v>
      </c>
      <c r="K1772" s="3" t="s">
        <v>23</v>
      </c>
      <c r="L1772" s="47">
        <f t="shared" si="58"/>
        <v>92504.287603200006</v>
      </c>
      <c r="M1772" s="63">
        <f t="shared" si="57"/>
        <v>6.844926144000002E-2</v>
      </c>
      <c r="N1772" s="7">
        <v>34700</v>
      </c>
      <c r="O1772" s="6" t="b">
        <v>1</v>
      </c>
      <c r="P1772" s="6" t="b">
        <v>0</v>
      </c>
      <c r="Q1772" s="6" t="s">
        <v>24</v>
      </c>
    </row>
    <row r="1773" spans="1:17" x14ac:dyDescent="0.25">
      <c r="A1773" s="3">
        <v>2015</v>
      </c>
      <c r="B1773" s="3">
        <v>9</v>
      </c>
      <c r="C1773" s="4" t="s">
        <v>54</v>
      </c>
      <c r="D1773" s="4" t="s">
        <v>73</v>
      </c>
      <c r="E1773" s="4" t="s">
        <v>74</v>
      </c>
      <c r="F1773" s="4"/>
      <c r="G1773" s="11" t="s">
        <v>21</v>
      </c>
      <c r="H1773" s="5">
        <v>186748</v>
      </c>
      <c r="I1773" s="5">
        <v>60759.134092799999</v>
      </c>
      <c r="J1773" s="3" t="s">
        <v>22</v>
      </c>
      <c r="K1773" s="3" t="s">
        <v>42</v>
      </c>
      <c r="L1773" s="47">
        <f t="shared" si="58"/>
        <v>160019.14413138002</v>
      </c>
      <c r="M1773" s="63">
        <f t="shared" si="57"/>
        <v>0.11840740052004865</v>
      </c>
      <c r="N1773" s="7">
        <v>41136</v>
      </c>
      <c r="O1773" s="6" t="b">
        <v>0</v>
      </c>
      <c r="P1773" s="6" t="b">
        <v>0</v>
      </c>
      <c r="Q1773" s="6" t="s">
        <v>65</v>
      </c>
    </row>
    <row r="1774" spans="1:17" x14ac:dyDescent="0.25">
      <c r="A1774" s="3">
        <v>2015</v>
      </c>
      <c r="B1774" s="3">
        <v>9</v>
      </c>
      <c r="C1774" s="4" t="s">
        <v>54</v>
      </c>
      <c r="D1774" s="4" t="s">
        <v>29</v>
      </c>
      <c r="E1774" s="4" t="s">
        <v>30</v>
      </c>
      <c r="F1774" s="4" t="s">
        <v>31</v>
      </c>
      <c r="G1774" s="11" t="s">
        <v>21</v>
      </c>
      <c r="H1774" s="5">
        <v>110361</v>
      </c>
      <c r="I1774" s="5">
        <v>42982.7</v>
      </c>
      <c r="J1774" s="3" t="s">
        <v>22</v>
      </c>
      <c r="K1774" s="3" t="s">
        <v>23</v>
      </c>
      <c r="L1774" s="47">
        <f t="shared" si="58"/>
        <v>113201.98961279998</v>
      </c>
      <c r="M1774" s="63">
        <f t="shared" si="57"/>
        <v>8.3764685760000013E-2</v>
      </c>
      <c r="N1774" s="7">
        <v>35885</v>
      </c>
      <c r="O1774" s="6" t="b">
        <v>1</v>
      </c>
      <c r="P1774" s="6" t="b">
        <v>0</v>
      </c>
      <c r="Q1774" s="6" t="s">
        <v>24</v>
      </c>
    </row>
    <row r="1775" spans="1:17" x14ac:dyDescent="0.25">
      <c r="A1775" s="3">
        <v>2015</v>
      </c>
      <c r="B1775" s="3">
        <v>9</v>
      </c>
      <c r="C1775" s="4" t="s">
        <v>54</v>
      </c>
      <c r="D1775" s="4" t="s">
        <v>29</v>
      </c>
      <c r="E1775" s="4" t="s">
        <v>30</v>
      </c>
      <c r="F1775" s="4" t="s">
        <v>33</v>
      </c>
      <c r="G1775" s="11" t="s">
        <v>21</v>
      </c>
      <c r="H1775" s="5">
        <v>67737</v>
      </c>
      <c r="I1775" s="5">
        <v>27444.400000000001</v>
      </c>
      <c r="J1775" s="3" t="s">
        <v>22</v>
      </c>
      <c r="K1775" s="3" t="s">
        <v>23</v>
      </c>
      <c r="L1775" s="47">
        <f t="shared" si="58"/>
        <v>72279.328281599999</v>
      </c>
      <c r="M1775" s="63">
        <f t="shared" si="57"/>
        <v>5.348364672E-2</v>
      </c>
      <c r="N1775" s="7">
        <v>35885</v>
      </c>
      <c r="O1775" s="6" t="b">
        <v>1</v>
      </c>
      <c r="P1775" s="6" t="b">
        <v>0</v>
      </c>
      <c r="Q1775" s="6" t="s">
        <v>24</v>
      </c>
    </row>
    <row r="1776" spans="1:17" x14ac:dyDescent="0.25">
      <c r="A1776" s="3">
        <v>2015</v>
      </c>
      <c r="B1776" s="3">
        <v>9</v>
      </c>
      <c r="C1776" s="4" t="s">
        <v>54</v>
      </c>
      <c r="D1776" s="4" t="s">
        <v>29</v>
      </c>
      <c r="E1776" s="4" t="s">
        <v>34</v>
      </c>
      <c r="F1776" s="4" t="s">
        <v>35</v>
      </c>
      <c r="G1776" s="11" t="s">
        <v>21</v>
      </c>
      <c r="H1776" s="5">
        <v>47245.3</v>
      </c>
      <c r="I1776" s="5">
        <v>21443.4</v>
      </c>
      <c r="J1776" s="3" t="s">
        <v>22</v>
      </c>
      <c r="K1776" s="3" t="s">
        <v>23</v>
      </c>
      <c r="L1776" s="47">
        <f t="shared" si="58"/>
        <v>56474.710617600002</v>
      </c>
      <c r="M1776" s="63">
        <f t="shared" si="57"/>
        <v>4.1788897920000012E-2</v>
      </c>
      <c r="N1776" s="7">
        <v>33970</v>
      </c>
      <c r="O1776" s="6" t="b">
        <v>1</v>
      </c>
      <c r="P1776" s="6" t="b">
        <v>0</v>
      </c>
      <c r="Q1776" s="6" t="s">
        <v>24</v>
      </c>
    </row>
    <row r="1777" spans="1:17" x14ac:dyDescent="0.25">
      <c r="A1777" s="3">
        <v>2015</v>
      </c>
      <c r="B1777" s="3">
        <v>9</v>
      </c>
      <c r="C1777" s="4" t="s">
        <v>54</v>
      </c>
      <c r="D1777" s="4" t="s">
        <v>29</v>
      </c>
      <c r="E1777" s="4" t="s">
        <v>34</v>
      </c>
      <c r="F1777" s="4" t="s">
        <v>37</v>
      </c>
      <c r="G1777" s="11" t="s">
        <v>21</v>
      </c>
      <c r="H1777" s="5">
        <v>83020.315000000002</v>
      </c>
      <c r="I1777" s="5">
        <v>33818.199999999997</v>
      </c>
      <c r="J1777" s="3" t="s">
        <v>22</v>
      </c>
      <c r="K1777" s="3" t="s">
        <v>23</v>
      </c>
      <c r="L1777" s="47">
        <f t="shared" si="58"/>
        <v>89065.775884799979</v>
      </c>
      <c r="M1777" s="63">
        <f t="shared" si="57"/>
        <v>6.5904908160000011E-2</v>
      </c>
      <c r="N1777" s="7">
        <v>33970</v>
      </c>
      <c r="O1777" s="6" t="b">
        <v>1</v>
      </c>
      <c r="P1777" s="6" t="b">
        <v>0</v>
      </c>
      <c r="Q1777" s="6" t="s">
        <v>24</v>
      </c>
    </row>
    <row r="1778" spans="1:17" x14ac:dyDescent="0.25">
      <c r="A1778" s="3">
        <v>2015</v>
      </c>
      <c r="B1778" s="3">
        <v>9</v>
      </c>
      <c r="C1778" s="4" t="s">
        <v>54</v>
      </c>
      <c r="D1778" s="4" t="s">
        <v>29</v>
      </c>
      <c r="E1778" s="4" t="s">
        <v>34</v>
      </c>
      <c r="F1778" s="4" t="s">
        <v>39</v>
      </c>
      <c r="G1778" s="11" t="s">
        <v>21</v>
      </c>
      <c r="H1778" s="5">
        <v>48925.224999999999</v>
      </c>
      <c r="I1778" s="5">
        <v>20815.099999999999</v>
      </c>
      <c r="J1778" s="3" t="s">
        <v>22</v>
      </c>
      <c r="K1778" s="3" t="s">
        <v>23</v>
      </c>
      <c r="L1778" s="47">
        <f t="shared" si="58"/>
        <v>54819.979526399999</v>
      </c>
      <c r="M1778" s="63">
        <f t="shared" si="57"/>
        <v>4.0564466880000004E-2</v>
      </c>
      <c r="N1778" s="7">
        <v>33970</v>
      </c>
      <c r="O1778" s="6" t="b">
        <v>1</v>
      </c>
      <c r="P1778" s="6" t="b">
        <v>0</v>
      </c>
      <c r="Q1778" s="6" t="s">
        <v>24</v>
      </c>
    </row>
    <row r="1779" spans="1:17" x14ac:dyDescent="0.25">
      <c r="A1779" s="3">
        <v>2015</v>
      </c>
      <c r="B1779" s="3">
        <v>9</v>
      </c>
      <c r="C1779" s="4" t="s">
        <v>54</v>
      </c>
      <c r="D1779" s="4" t="s">
        <v>29</v>
      </c>
      <c r="E1779" s="4" t="s">
        <v>34</v>
      </c>
      <c r="F1779" s="4" t="s">
        <v>36</v>
      </c>
      <c r="G1779" s="11" t="s">
        <v>21</v>
      </c>
      <c r="H1779" s="5">
        <v>45474.81</v>
      </c>
      <c r="I1779" s="5">
        <v>21718.400000000001</v>
      </c>
      <c r="J1779" s="3" t="s">
        <v>22</v>
      </c>
      <c r="K1779" s="3" t="s">
        <v>23</v>
      </c>
      <c r="L1779" s="47">
        <f t="shared" si="58"/>
        <v>57198.968217599999</v>
      </c>
      <c r="M1779" s="63">
        <f t="shared" si="57"/>
        <v>4.2324817920000007E-2</v>
      </c>
      <c r="N1779" s="7">
        <v>33970</v>
      </c>
      <c r="O1779" s="6" t="b">
        <v>1</v>
      </c>
      <c r="P1779" s="6" t="b">
        <v>0</v>
      </c>
      <c r="Q1779" s="6" t="s">
        <v>24</v>
      </c>
    </row>
    <row r="1780" spans="1:17" x14ac:dyDescent="0.25">
      <c r="A1780" s="3">
        <v>2015</v>
      </c>
      <c r="B1780" s="3">
        <v>9</v>
      </c>
      <c r="C1780" s="4" t="s">
        <v>54</v>
      </c>
      <c r="D1780" s="4" t="s">
        <v>59</v>
      </c>
      <c r="E1780" s="4" t="s">
        <v>60</v>
      </c>
      <c r="F1780" s="4"/>
      <c r="G1780" s="11" t="s">
        <v>21</v>
      </c>
      <c r="H1780" s="5">
        <v>158897</v>
      </c>
      <c r="I1780" s="5">
        <v>55272.639243999998</v>
      </c>
      <c r="J1780" s="3" t="s">
        <v>22</v>
      </c>
      <c r="K1780" s="3" t="s">
        <v>42</v>
      </c>
      <c r="L1780" s="47">
        <f t="shared" si="58"/>
        <v>145569.56016191002</v>
      </c>
      <c r="M1780" s="63">
        <f t="shared" si="57"/>
        <v>0.10771531935870721</v>
      </c>
      <c r="N1780" s="7">
        <v>40220</v>
      </c>
      <c r="O1780" s="6" t="b">
        <v>1</v>
      </c>
      <c r="P1780" s="6" t="b">
        <v>0</v>
      </c>
      <c r="Q1780" s="6" t="s">
        <v>24</v>
      </c>
    </row>
    <row r="1781" spans="1:17" x14ac:dyDescent="0.25">
      <c r="A1781" s="3">
        <v>2015</v>
      </c>
      <c r="B1781" s="3">
        <v>9</v>
      </c>
      <c r="C1781" s="4" t="s">
        <v>54</v>
      </c>
      <c r="D1781" s="4" t="s">
        <v>44</v>
      </c>
      <c r="E1781" s="4" t="s">
        <v>45</v>
      </c>
      <c r="F1781" s="4"/>
      <c r="G1781" s="11" t="s">
        <v>21</v>
      </c>
      <c r="H1781" s="5">
        <v>10236</v>
      </c>
      <c r="I1781" s="5">
        <v>3656.2991999999995</v>
      </c>
      <c r="J1781" s="3" t="s">
        <v>22</v>
      </c>
      <c r="K1781" s="3" t="s">
        <v>42</v>
      </c>
      <c r="L1781" s="47">
        <f t="shared" si="58"/>
        <v>9629.4635762687994</v>
      </c>
      <c r="M1781" s="63">
        <f t="shared" si="57"/>
        <v>7.1253958809599999E-3</v>
      </c>
      <c r="N1781" s="7">
        <v>25569</v>
      </c>
      <c r="O1781" s="6" t="b">
        <v>1</v>
      </c>
      <c r="P1781" s="6" t="b">
        <v>0</v>
      </c>
      <c r="Q1781" s="6" t="s">
        <v>24</v>
      </c>
    </row>
    <row r="1782" spans="1:17" x14ac:dyDescent="0.25">
      <c r="A1782" s="3">
        <v>2015</v>
      </c>
      <c r="B1782" s="3">
        <v>9</v>
      </c>
      <c r="C1782" s="4" t="s">
        <v>54</v>
      </c>
      <c r="D1782" s="4" t="s">
        <v>44</v>
      </c>
      <c r="E1782" s="4" t="s">
        <v>75</v>
      </c>
      <c r="F1782" s="4"/>
      <c r="G1782" s="11" t="s">
        <v>21</v>
      </c>
      <c r="H1782" s="5">
        <v>137436</v>
      </c>
      <c r="I1782" s="5">
        <v>44320.361279999997</v>
      </c>
      <c r="J1782" s="3" t="s">
        <v>22</v>
      </c>
      <c r="K1782" s="3" t="s">
        <v>42</v>
      </c>
      <c r="L1782" s="47">
        <f t="shared" si="58"/>
        <v>116724.93997012991</v>
      </c>
      <c r="M1782" s="63">
        <f t="shared" si="57"/>
        <v>8.6371520062463999E-2</v>
      </c>
      <c r="N1782" s="7">
        <v>41210</v>
      </c>
      <c r="O1782" s="6" t="b">
        <v>0</v>
      </c>
      <c r="P1782" s="6" t="b">
        <v>0</v>
      </c>
      <c r="Q1782" s="6" t="s">
        <v>65</v>
      </c>
    </row>
    <row r="1783" spans="1:17" x14ac:dyDescent="0.25">
      <c r="A1783" s="3">
        <v>2015</v>
      </c>
      <c r="B1783" s="3">
        <v>9</v>
      </c>
      <c r="C1783" s="4" t="s">
        <v>54</v>
      </c>
      <c r="D1783" s="4" t="s">
        <v>46</v>
      </c>
      <c r="E1783" s="4" t="s">
        <v>47</v>
      </c>
      <c r="F1783" s="4"/>
      <c r="G1783" s="11" t="s">
        <v>21</v>
      </c>
      <c r="H1783" s="5">
        <v>74478</v>
      </c>
      <c r="I1783" s="5">
        <v>25203.355199999998</v>
      </c>
      <c r="J1783" s="3" t="s">
        <v>22</v>
      </c>
      <c r="K1783" s="3" t="s">
        <v>42</v>
      </c>
      <c r="L1783" s="47">
        <f t="shared" si="58"/>
        <v>66377.169269452803</v>
      </c>
      <c r="M1783" s="63">
        <f t="shared" si="57"/>
        <v>4.9116298613760004E-2</v>
      </c>
      <c r="N1783" s="7">
        <v>34700</v>
      </c>
      <c r="O1783" s="6" t="b">
        <v>1</v>
      </c>
      <c r="P1783" s="6" t="b">
        <v>0</v>
      </c>
      <c r="Q1783" s="6" t="s">
        <v>24</v>
      </c>
    </row>
    <row r="1784" spans="1:17" x14ac:dyDescent="0.25">
      <c r="A1784" s="3">
        <v>2015</v>
      </c>
      <c r="B1784" s="3">
        <v>9</v>
      </c>
      <c r="C1784" s="4" t="s">
        <v>54</v>
      </c>
      <c r="D1784" s="4" t="s">
        <v>46</v>
      </c>
      <c r="E1784" s="4" t="s">
        <v>48</v>
      </c>
      <c r="F1784" s="4"/>
      <c r="G1784" s="11" t="s">
        <v>21</v>
      </c>
      <c r="H1784" s="5">
        <v>73164</v>
      </c>
      <c r="I1784" s="5">
        <v>24758.697599999996</v>
      </c>
      <c r="J1784" s="3" t="s">
        <v>22</v>
      </c>
      <c r="K1784" s="3" t="s">
        <v>42</v>
      </c>
      <c r="L1784" s="47">
        <f t="shared" si="58"/>
        <v>65206.090556006384</v>
      </c>
      <c r="M1784" s="63">
        <f t="shared" si="57"/>
        <v>4.8249749882879993E-2</v>
      </c>
      <c r="N1784" s="7">
        <v>35065</v>
      </c>
      <c r="O1784" s="6" t="b">
        <v>1</v>
      </c>
      <c r="P1784" s="6" t="b">
        <v>0</v>
      </c>
      <c r="Q1784" s="6" t="s">
        <v>24</v>
      </c>
    </row>
    <row r="1785" spans="1:17" x14ac:dyDescent="0.25">
      <c r="A1785" s="3">
        <v>2015</v>
      </c>
      <c r="B1785" s="3">
        <v>9</v>
      </c>
      <c r="C1785" s="4" t="s">
        <v>54</v>
      </c>
      <c r="D1785" s="4" t="s">
        <v>46</v>
      </c>
      <c r="E1785" s="4" t="s">
        <v>58</v>
      </c>
      <c r="F1785" s="4"/>
      <c r="G1785" s="11" t="s">
        <v>21</v>
      </c>
      <c r="H1785" s="5">
        <v>100552.21</v>
      </c>
      <c r="I1785" s="5">
        <v>31744.332697000005</v>
      </c>
      <c r="J1785" s="3" t="s">
        <v>22</v>
      </c>
      <c r="K1785" s="3" t="s">
        <v>42</v>
      </c>
      <c r="L1785" s="47">
        <f t="shared" si="58"/>
        <v>83603.906228111809</v>
      </c>
      <c r="M1785" s="63">
        <f t="shared" si="57"/>
        <v>6.1863355559913617E-2</v>
      </c>
      <c r="N1785" s="7">
        <v>39814</v>
      </c>
      <c r="O1785" s="6" t="b">
        <v>1</v>
      </c>
      <c r="P1785" s="6" t="b">
        <v>0</v>
      </c>
      <c r="Q1785" s="6" t="s">
        <v>24</v>
      </c>
    </row>
    <row r="1786" spans="1:17" x14ac:dyDescent="0.25">
      <c r="A1786" s="3">
        <v>2015</v>
      </c>
      <c r="B1786" s="3">
        <v>9</v>
      </c>
      <c r="C1786" s="4" t="s">
        <v>54</v>
      </c>
      <c r="D1786" s="4" t="s">
        <v>46</v>
      </c>
      <c r="E1786" s="4" t="s">
        <v>61</v>
      </c>
      <c r="F1786" s="4"/>
      <c r="G1786" s="11" t="s">
        <v>21</v>
      </c>
      <c r="H1786" s="5">
        <v>89893</v>
      </c>
      <c r="I1786" s="5">
        <v>28788.233250000001</v>
      </c>
      <c r="J1786" s="3" t="s">
        <v>22</v>
      </c>
      <c r="K1786" s="3" t="s">
        <v>42</v>
      </c>
      <c r="L1786" s="47">
        <f t="shared" si="58"/>
        <v>75818.533534128001</v>
      </c>
      <c r="M1786" s="63">
        <f t="shared" si="57"/>
        <v>5.6102508957600009E-2</v>
      </c>
      <c r="N1786" s="7">
        <v>40179</v>
      </c>
      <c r="O1786" s="6" t="b">
        <v>1</v>
      </c>
      <c r="P1786" s="6" t="b">
        <v>0</v>
      </c>
      <c r="Q1786" s="6" t="s">
        <v>24</v>
      </c>
    </row>
    <row r="1787" spans="1:17" x14ac:dyDescent="0.25">
      <c r="A1787" s="3">
        <v>2015</v>
      </c>
      <c r="B1787" s="3">
        <v>9</v>
      </c>
      <c r="C1787" s="4" t="s">
        <v>54</v>
      </c>
      <c r="D1787" s="4" t="s">
        <v>46</v>
      </c>
      <c r="E1787" s="4" t="s">
        <v>77</v>
      </c>
      <c r="F1787" s="4"/>
      <c r="G1787" s="11" t="s">
        <v>21</v>
      </c>
      <c r="H1787" s="5">
        <v>44033</v>
      </c>
      <c r="I1787" s="5">
        <v>14101.56825</v>
      </c>
      <c r="J1787" s="3" t="s">
        <v>22</v>
      </c>
      <c r="K1787" s="3" t="s">
        <v>42</v>
      </c>
      <c r="L1787" s="47">
        <f t="shared" si="58"/>
        <v>37138.792643567998</v>
      </c>
      <c r="M1787" s="63">
        <f t="shared" si="57"/>
        <v>2.7481136205600006E-2</v>
      </c>
      <c r="N1787" s="7">
        <v>42005</v>
      </c>
      <c r="O1787" s="6" t="b">
        <v>0</v>
      </c>
      <c r="P1787" s="6" t="b">
        <v>0</v>
      </c>
      <c r="Q1787" s="6" t="s">
        <v>65</v>
      </c>
    </row>
    <row r="1788" spans="1:17" x14ac:dyDescent="0.25">
      <c r="A1788" s="3">
        <v>2015</v>
      </c>
      <c r="B1788" s="3">
        <v>9</v>
      </c>
      <c r="C1788" s="4" t="s">
        <v>54</v>
      </c>
      <c r="D1788" s="4" t="s">
        <v>69</v>
      </c>
      <c r="E1788" s="4" t="s">
        <v>70</v>
      </c>
      <c r="F1788" s="4" t="s">
        <v>71</v>
      </c>
      <c r="G1788" s="11" t="s">
        <v>21</v>
      </c>
      <c r="H1788" s="5">
        <v>113917</v>
      </c>
      <c r="I1788" s="5">
        <v>39826.6</v>
      </c>
      <c r="J1788" s="3" t="s">
        <v>22</v>
      </c>
      <c r="K1788" s="3" t="s">
        <v>23</v>
      </c>
      <c r="L1788" s="47">
        <f t="shared" si="58"/>
        <v>104889.88266239999</v>
      </c>
      <c r="M1788" s="63">
        <f t="shared" si="57"/>
        <v>7.7614078079999996E-2</v>
      </c>
      <c r="N1788" s="7">
        <v>40760</v>
      </c>
      <c r="O1788" s="6" t="b">
        <v>0</v>
      </c>
      <c r="P1788" s="6" t="b">
        <v>0</v>
      </c>
      <c r="Q1788" s="6" t="s">
        <v>65</v>
      </c>
    </row>
    <row r="1789" spans="1:17" x14ac:dyDescent="0.25">
      <c r="A1789" s="3">
        <v>2015</v>
      </c>
      <c r="B1789" s="3">
        <v>10</v>
      </c>
      <c r="C1789" s="4" t="s">
        <v>55</v>
      </c>
      <c r="D1789" s="4" t="s">
        <v>18</v>
      </c>
      <c r="E1789" s="4" t="s">
        <v>76</v>
      </c>
      <c r="F1789" s="4"/>
      <c r="G1789" s="11" t="s">
        <v>21</v>
      </c>
      <c r="H1789" s="5">
        <v>173905</v>
      </c>
      <c r="I1789" s="5">
        <v>62118.865999999995</v>
      </c>
      <c r="J1789" s="3" t="s">
        <v>22</v>
      </c>
      <c r="K1789" s="3" t="s">
        <v>42</v>
      </c>
      <c r="L1789" s="47">
        <f t="shared" si="58"/>
        <v>163600.22110502396</v>
      </c>
      <c r="M1789" s="63">
        <f t="shared" si="57"/>
        <v>0.1210572460608</v>
      </c>
      <c r="N1789" s="7">
        <v>41348</v>
      </c>
      <c r="O1789" s="6" t="b">
        <v>0</v>
      </c>
      <c r="P1789" s="6" t="b">
        <v>0</v>
      </c>
      <c r="Q1789" s="6" t="s">
        <v>65</v>
      </c>
    </row>
    <row r="1790" spans="1:17" x14ac:dyDescent="0.25">
      <c r="A1790" s="3">
        <v>2015</v>
      </c>
      <c r="B1790" s="3">
        <v>10</v>
      </c>
      <c r="C1790" s="4" t="s">
        <v>55</v>
      </c>
      <c r="D1790" s="4" t="s">
        <v>18</v>
      </c>
      <c r="E1790" s="4" t="s">
        <v>19</v>
      </c>
      <c r="F1790" s="4" t="s">
        <v>20</v>
      </c>
      <c r="G1790" s="11" t="s">
        <v>21</v>
      </c>
      <c r="H1790" s="5">
        <v>95064.4905</v>
      </c>
      <c r="I1790" s="5">
        <v>35323.5</v>
      </c>
      <c r="J1790" s="3" t="s">
        <v>22</v>
      </c>
      <c r="K1790" s="3" t="s">
        <v>23</v>
      </c>
      <c r="L1790" s="47">
        <f t="shared" si="58"/>
        <v>93030.230303999997</v>
      </c>
      <c r="M1790" s="63">
        <f t="shared" si="57"/>
        <v>6.8838436800000014E-2</v>
      </c>
      <c r="N1790" s="7">
        <v>35527</v>
      </c>
      <c r="O1790" s="6" t="b">
        <v>1</v>
      </c>
      <c r="P1790" s="6" t="b">
        <v>0</v>
      </c>
      <c r="Q1790" s="6" t="s">
        <v>24</v>
      </c>
    </row>
    <row r="1791" spans="1:17" x14ac:dyDescent="0.25">
      <c r="A1791" s="3">
        <v>2015</v>
      </c>
      <c r="B1791" s="3">
        <v>10</v>
      </c>
      <c r="C1791" s="4" t="s">
        <v>55</v>
      </c>
      <c r="D1791" s="4" t="s">
        <v>18</v>
      </c>
      <c r="E1791" s="4" t="s">
        <v>19</v>
      </c>
      <c r="F1791" s="4" t="s">
        <v>25</v>
      </c>
      <c r="G1791" s="11" t="s">
        <v>21</v>
      </c>
      <c r="H1791" s="5">
        <v>80688.076700000005</v>
      </c>
      <c r="I1791" s="5">
        <v>30247.4</v>
      </c>
      <c r="J1791" s="3" t="s">
        <v>22</v>
      </c>
      <c r="K1791" s="3" t="s">
        <v>23</v>
      </c>
      <c r="L1791" s="47">
        <f t="shared" si="58"/>
        <v>79661.488473599995</v>
      </c>
      <c r="M1791" s="63">
        <f t="shared" si="57"/>
        <v>5.8946133120000008E-2</v>
      </c>
      <c r="N1791" s="7">
        <v>35527</v>
      </c>
      <c r="O1791" s="6" t="b">
        <v>1</v>
      </c>
      <c r="P1791" s="6" t="b">
        <v>0</v>
      </c>
      <c r="Q1791" s="6" t="s">
        <v>24</v>
      </c>
    </row>
    <row r="1792" spans="1:17" x14ac:dyDescent="0.25">
      <c r="A1792" s="3">
        <v>2015</v>
      </c>
      <c r="B1792" s="3">
        <v>10</v>
      </c>
      <c r="C1792" s="4" t="s">
        <v>55</v>
      </c>
      <c r="D1792" s="4" t="s">
        <v>18</v>
      </c>
      <c r="E1792" s="4" t="s">
        <v>41</v>
      </c>
      <c r="F1792" s="4"/>
      <c r="G1792" s="11" t="s">
        <v>21</v>
      </c>
      <c r="H1792" s="5">
        <v>44874</v>
      </c>
      <c r="I1792" s="5">
        <v>17598.460949999997</v>
      </c>
      <c r="J1792" s="3" t="s">
        <v>22</v>
      </c>
      <c r="K1792" s="3" t="s">
        <v>42</v>
      </c>
      <c r="L1792" s="47">
        <f t="shared" si="58"/>
        <v>46348.433059420793</v>
      </c>
      <c r="M1792" s="63">
        <f t="shared" si="57"/>
        <v>3.4295880699360001E-2</v>
      </c>
      <c r="N1792" s="7">
        <v>23377</v>
      </c>
      <c r="O1792" s="6" t="b">
        <v>1</v>
      </c>
      <c r="P1792" s="6" t="b">
        <v>0</v>
      </c>
      <c r="Q1792" s="6" t="s">
        <v>24</v>
      </c>
    </row>
    <row r="1793" spans="1:17" x14ac:dyDescent="0.25">
      <c r="A1793" s="3">
        <v>2015</v>
      </c>
      <c r="B1793" s="3">
        <v>10</v>
      </c>
      <c r="C1793" s="4" t="s">
        <v>55</v>
      </c>
      <c r="D1793" s="4" t="s">
        <v>18</v>
      </c>
      <c r="E1793" s="4" t="s">
        <v>43</v>
      </c>
      <c r="F1793" s="4"/>
      <c r="G1793" s="11" t="s">
        <v>21</v>
      </c>
      <c r="H1793" s="5">
        <v>97121</v>
      </c>
      <c r="I1793" s="5">
        <v>36552.071076</v>
      </c>
      <c r="J1793" s="3" t="s">
        <v>22</v>
      </c>
      <c r="K1793" s="3" t="s">
        <v>42</v>
      </c>
      <c r="L1793" s="47">
        <f t="shared" si="58"/>
        <v>96265.87371830245</v>
      </c>
      <c r="M1793" s="63">
        <f t="shared" si="57"/>
        <v>7.1232676112908802E-2</v>
      </c>
      <c r="N1793" s="7">
        <v>28126</v>
      </c>
      <c r="O1793" s="6" t="b">
        <v>1</v>
      </c>
      <c r="P1793" s="6" t="b">
        <v>0</v>
      </c>
      <c r="Q1793" s="6" t="s">
        <v>24</v>
      </c>
    </row>
    <row r="1794" spans="1:17" x14ac:dyDescent="0.25">
      <c r="A1794" s="3">
        <v>2015</v>
      </c>
      <c r="B1794" s="3">
        <v>10</v>
      </c>
      <c r="C1794" s="4" t="s">
        <v>55</v>
      </c>
      <c r="D1794" s="4" t="s">
        <v>62</v>
      </c>
      <c r="E1794" s="4" t="s">
        <v>63</v>
      </c>
      <c r="F1794" s="4" t="s">
        <v>64</v>
      </c>
      <c r="G1794" s="11" t="s">
        <v>21</v>
      </c>
      <c r="H1794" s="5">
        <v>110665</v>
      </c>
      <c r="I1794" s="5">
        <v>39838</v>
      </c>
      <c r="J1794" s="3" t="s">
        <v>22</v>
      </c>
      <c r="K1794" s="3" t="s">
        <v>23</v>
      </c>
      <c r="L1794" s="47">
        <f t="shared" si="58"/>
        <v>104919.906432</v>
      </c>
      <c r="M1794" s="63">
        <f t="shared" ref="M1794:M1857" si="59">I1794*0.02784*0.07/1000</f>
        <v>7.7636294400000014E-2</v>
      </c>
      <c r="N1794" s="7">
        <v>40739</v>
      </c>
      <c r="O1794" s="6" t="b">
        <v>0</v>
      </c>
      <c r="P1794" s="6" t="b">
        <v>0</v>
      </c>
      <c r="Q1794" s="6" t="s">
        <v>65</v>
      </c>
    </row>
    <row r="1795" spans="1:17" x14ac:dyDescent="0.25">
      <c r="A1795" s="3">
        <v>2015</v>
      </c>
      <c r="B1795" s="3">
        <v>10</v>
      </c>
      <c r="C1795" s="4" t="s">
        <v>55</v>
      </c>
      <c r="D1795" s="4" t="s">
        <v>66</v>
      </c>
      <c r="E1795" s="4" t="s">
        <v>67</v>
      </c>
      <c r="F1795" s="4" t="s">
        <v>72</v>
      </c>
      <c r="G1795" s="11" t="s">
        <v>21</v>
      </c>
      <c r="H1795" s="5">
        <v>192596.4247</v>
      </c>
      <c r="I1795" s="5">
        <v>72419.399999999994</v>
      </c>
      <c r="J1795" s="3" t="s">
        <v>22</v>
      </c>
      <c r="K1795" s="3" t="s">
        <v>23</v>
      </c>
      <c r="L1795" s="47">
        <f t="shared" si="58"/>
        <v>190728.36668159999</v>
      </c>
      <c r="M1795" s="63">
        <f t="shared" si="59"/>
        <v>0.14113092672000002</v>
      </c>
      <c r="N1795" s="7">
        <v>40644</v>
      </c>
      <c r="O1795" s="6" t="b">
        <v>0</v>
      </c>
      <c r="P1795" s="6" t="b">
        <v>1</v>
      </c>
      <c r="Q1795" s="6" t="s">
        <v>15</v>
      </c>
    </row>
    <row r="1796" spans="1:17" x14ac:dyDescent="0.25">
      <c r="A1796" s="3">
        <v>2015</v>
      </c>
      <c r="B1796" s="3">
        <v>10</v>
      </c>
      <c r="C1796" s="4" t="s">
        <v>55</v>
      </c>
      <c r="D1796" s="4" t="s">
        <v>66</v>
      </c>
      <c r="E1796" s="4" t="s">
        <v>67</v>
      </c>
      <c r="F1796" s="4" t="s">
        <v>68</v>
      </c>
      <c r="G1796" s="11" t="s">
        <v>21</v>
      </c>
      <c r="H1796" s="5">
        <v>188348.9632</v>
      </c>
      <c r="I1796" s="5">
        <v>70911.3</v>
      </c>
      <c r="J1796" s="3" t="s">
        <v>22</v>
      </c>
      <c r="K1796" s="3" t="s">
        <v>23</v>
      </c>
      <c r="L1796" s="47">
        <f t="shared" si="58"/>
        <v>186756.5380032</v>
      </c>
      <c r="M1796" s="63">
        <f t="shared" si="59"/>
        <v>0.13819194144000002</v>
      </c>
      <c r="N1796" s="7">
        <v>40644</v>
      </c>
      <c r="O1796" s="6" t="b">
        <v>0</v>
      </c>
      <c r="P1796" s="6" t="b">
        <v>1</v>
      </c>
      <c r="Q1796" s="6" t="s">
        <v>15</v>
      </c>
    </row>
    <row r="1797" spans="1:17" x14ac:dyDescent="0.25">
      <c r="A1797" s="3">
        <v>2015</v>
      </c>
      <c r="B1797" s="3">
        <v>10</v>
      </c>
      <c r="C1797" s="4" t="s">
        <v>55</v>
      </c>
      <c r="D1797" s="4" t="s">
        <v>26</v>
      </c>
      <c r="E1797" s="4" t="s">
        <v>27</v>
      </c>
      <c r="F1797" s="4" t="s">
        <v>28</v>
      </c>
      <c r="G1797" s="11" t="s">
        <v>21</v>
      </c>
      <c r="H1797" s="5">
        <v>42190.345000000001</v>
      </c>
      <c r="I1797" s="5">
        <v>17827.5</v>
      </c>
      <c r="J1797" s="3" t="s">
        <v>22</v>
      </c>
      <c r="K1797" s="3" t="s">
        <v>23</v>
      </c>
      <c r="L1797" s="47">
        <f t="shared" si="58"/>
        <v>46951.644959999998</v>
      </c>
      <c r="M1797" s="63">
        <f t="shared" si="59"/>
        <v>3.4742232000000012E-2</v>
      </c>
      <c r="N1797" s="7">
        <v>34700</v>
      </c>
      <c r="O1797" s="6" t="b">
        <v>1</v>
      </c>
      <c r="P1797" s="6" t="b">
        <v>0</v>
      </c>
      <c r="Q1797" s="6" t="s">
        <v>24</v>
      </c>
    </row>
    <row r="1798" spans="1:17" x14ac:dyDescent="0.25">
      <c r="A1798" s="3">
        <v>2015</v>
      </c>
      <c r="B1798" s="3">
        <v>10</v>
      </c>
      <c r="C1798" s="4" t="s">
        <v>55</v>
      </c>
      <c r="D1798" s="4" t="s">
        <v>73</v>
      </c>
      <c r="E1798" s="4" t="s">
        <v>74</v>
      </c>
      <c r="F1798" s="4"/>
      <c r="G1798" s="11" t="s">
        <v>21</v>
      </c>
      <c r="H1798" s="5">
        <v>228738</v>
      </c>
      <c r="I1798" s="5">
        <v>74420.7317568</v>
      </c>
      <c r="J1798" s="3" t="s">
        <v>22</v>
      </c>
      <c r="K1798" s="3" t="s">
        <v>42</v>
      </c>
      <c r="L1798" s="47">
        <f t="shared" si="58"/>
        <v>195999.20208154089</v>
      </c>
      <c r="M1798" s="63">
        <f t="shared" si="59"/>
        <v>0.14503112204765184</v>
      </c>
      <c r="N1798" s="7">
        <v>41136</v>
      </c>
      <c r="O1798" s="6" t="b">
        <v>0</v>
      </c>
      <c r="P1798" s="6" t="b">
        <v>0</v>
      </c>
      <c r="Q1798" s="6" t="s">
        <v>65</v>
      </c>
    </row>
    <row r="1799" spans="1:17" x14ac:dyDescent="0.25">
      <c r="A1799" s="3">
        <v>2015</v>
      </c>
      <c r="B1799" s="3">
        <v>10</v>
      </c>
      <c r="C1799" s="4" t="s">
        <v>55</v>
      </c>
      <c r="D1799" s="4" t="s">
        <v>29</v>
      </c>
      <c r="E1799" s="4" t="s">
        <v>30</v>
      </c>
      <c r="F1799" s="4" t="s">
        <v>31</v>
      </c>
      <c r="G1799" s="11" t="s">
        <v>21</v>
      </c>
      <c r="H1799" s="5">
        <v>114409</v>
      </c>
      <c r="I1799" s="5">
        <v>44553.9</v>
      </c>
      <c r="J1799" s="3" t="s">
        <v>22</v>
      </c>
      <c r="K1799" s="3" t="s">
        <v>23</v>
      </c>
      <c r="L1799" s="47">
        <f t="shared" si="58"/>
        <v>117340.0024896</v>
      </c>
      <c r="M1799" s="63">
        <f t="shared" si="59"/>
        <v>8.6826640320000009E-2</v>
      </c>
      <c r="N1799" s="7">
        <v>35885</v>
      </c>
      <c r="O1799" s="6" t="b">
        <v>1</v>
      </c>
      <c r="P1799" s="6" t="b">
        <v>0</v>
      </c>
      <c r="Q1799" s="6" t="s">
        <v>24</v>
      </c>
    </row>
    <row r="1800" spans="1:17" x14ac:dyDescent="0.25">
      <c r="A1800" s="3">
        <v>2015</v>
      </c>
      <c r="B1800" s="3">
        <v>10</v>
      </c>
      <c r="C1800" s="4" t="s">
        <v>55</v>
      </c>
      <c r="D1800" s="4" t="s">
        <v>29</v>
      </c>
      <c r="E1800" s="4" t="s">
        <v>30</v>
      </c>
      <c r="F1800" s="4" t="s">
        <v>33</v>
      </c>
      <c r="G1800" s="11" t="s">
        <v>21</v>
      </c>
      <c r="H1800" s="5">
        <v>106058</v>
      </c>
      <c r="I1800" s="5">
        <v>43047</v>
      </c>
      <c r="J1800" s="3" t="s">
        <v>22</v>
      </c>
      <c r="K1800" s="3" t="s">
        <v>23</v>
      </c>
      <c r="L1800" s="47">
        <f t="shared" si="58"/>
        <v>113371.334208</v>
      </c>
      <c r="M1800" s="63">
        <f t="shared" si="59"/>
        <v>8.3889993600000018E-2</v>
      </c>
      <c r="N1800" s="7">
        <v>35885</v>
      </c>
      <c r="O1800" s="6" t="b">
        <v>1</v>
      </c>
      <c r="P1800" s="6" t="b">
        <v>0</v>
      </c>
      <c r="Q1800" s="6" t="s">
        <v>24</v>
      </c>
    </row>
    <row r="1801" spans="1:17" x14ac:dyDescent="0.25">
      <c r="A1801" s="3">
        <v>2015</v>
      </c>
      <c r="B1801" s="3">
        <v>10</v>
      </c>
      <c r="C1801" s="4" t="s">
        <v>55</v>
      </c>
      <c r="D1801" s="4" t="s">
        <v>29</v>
      </c>
      <c r="E1801" s="4" t="s">
        <v>34</v>
      </c>
      <c r="F1801" s="4" t="s">
        <v>35</v>
      </c>
      <c r="G1801" s="11" t="s">
        <v>21</v>
      </c>
      <c r="H1801" s="5">
        <v>52409.824999999997</v>
      </c>
      <c r="I1801" s="5">
        <v>23822.799999999999</v>
      </c>
      <c r="J1801" s="3" t="s">
        <v>22</v>
      </c>
      <c r="K1801" s="3" t="s">
        <v>23</v>
      </c>
      <c r="L1801" s="47">
        <f t="shared" si="58"/>
        <v>62741.250739199997</v>
      </c>
      <c r="M1801" s="63">
        <f t="shared" si="59"/>
        <v>4.6425872640000011E-2</v>
      </c>
      <c r="N1801" s="7">
        <v>33970</v>
      </c>
      <c r="O1801" s="6" t="b">
        <v>1</v>
      </c>
      <c r="P1801" s="6" t="b">
        <v>0</v>
      </c>
      <c r="Q1801" s="6" t="s">
        <v>24</v>
      </c>
    </row>
    <row r="1802" spans="1:17" x14ac:dyDescent="0.25">
      <c r="A1802" s="3">
        <v>2015</v>
      </c>
      <c r="B1802" s="3">
        <v>10</v>
      </c>
      <c r="C1802" s="4" t="s">
        <v>55</v>
      </c>
      <c r="D1802" s="4" t="s">
        <v>29</v>
      </c>
      <c r="E1802" s="4" t="s">
        <v>34</v>
      </c>
      <c r="F1802" s="4" t="s">
        <v>36</v>
      </c>
      <c r="G1802" s="11" t="s">
        <v>21</v>
      </c>
      <c r="H1802" s="5">
        <v>51172.02</v>
      </c>
      <c r="I1802" s="5">
        <v>24430.400000000001</v>
      </c>
      <c r="J1802" s="3" t="s">
        <v>22</v>
      </c>
      <c r="K1802" s="3" t="s">
        <v>23</v>
      </c>
      <c r="L1802" s="47">
        <f t="shared" si="58"/>
        <v>64341.464985599996</v>
      </c>
      <c r="M1802" s="63">
        <f t="shared" si="59"/>
        <v>4.7609963520000007E-2</v>
      </c>
      <c r="N1802" s="7">
        <v>33970</v>
      </c>
      <c r="O1802" s="6" t="b">
        <v>1</v>
      </c>
      <c r="P1802" s="6" t="b">
        <v>0</v>
      </c>
      <c r="Q1802" s="6" t="s">
        <v>24</v>
      </c>
    </row>
    <row r="1803" spans="1:17" x14ac:dyDescent="0.25">
      <c r="A1803" s="3">
        <v>2015</v>
      </c>
      <c r="B1803" s="3">
        <v>10</v>
      </c>
      <c r="C1803" s="4" t="s">
        <v>55</v>
      </c>
      <c r="D1803" s="4" t="s">
        <v>29</v>
      </c>
      <c r="E1803" s="4" t="s">
        <v>34</v>
      </c>
      <c r="F1803" s="4" t="s">
        <v>37</v>
      </c>
      <c r="G1803" s="11" t="s">
        <v>21</v>
      </c>
      <c r="H1803" s="5">
        <v>83388.414999999994</v>
      </c>
      <c r="I1803" s="5">
        <v>34128.1</v>
      </c>
      <c r="J1803" s="3" t="s">
        <v>22</v>
      </c>
      <c r="K1803" s="3" t="s">
        <v>23</v>
      </c>
      <c r="L1803" s="47">
        <f t="shared" si="58"/>
        <v>89881.948358399997</v>
      </c>
      <c r="M1803" s="63">
        <f t="shared" si="59"/>
        <v>6.6508841280000008E-2</v>
      </c>
      <c r="N1803" s="7">
        <v>33970</v>
      </c>
      <c r="O1803" s="6" t="b">
        <v>1</v>
      </c>
      <c r="P1803" s="6" t="b">
        <v>0</v>
      </c>
      <c r="Q1803" s="6" t="s">
        <v>24</v>
      </c>
    </row>
    <row r="1804" spans="1:17" x14ac:dyDescent="0.25">
      <c r="A1804" s="3">
        <v>2015</v>
      </c>
      <c r="B1804" s="3">
        <v>10</v>
      </c>
      <c r="C1804" s="4" t="s">
        <v>55</v>
      </c>
      <c r="D1804" s="4" t="s">
        <v>59</v>
      </c>
      <c r="E1804" s="4" t="s">
        <v>60</v>
      </c>
      <c r="F1804" s="4"/>
      <c r="G1804" s="11" t="s">
        <v>21</v>
      </c>
      <c r="H1804" s="5">
        <v>181984</v>
      </c>
      <c r="I1804" s="5">
        <v>63303.498368</v>
      </c>
      <c r="J1804" s="3" t="s">
        <v>22</v>
      </c>
      <c r="K1804" s="3" t="s">
        <v>42</v>
      </c>
      <c r="L1804" s="47">
        <f t="shared" si="58"/>
        <v>166720.14472586036</v>
      </c>
      <c r="M1804" s="63">
        <f t="shared" si="59"/>
        <v>0.12336585761955841</v>
      </c>
      <c r="N1804" s="7">
        <v>40220</v>
      </c>
      <c r="O1804" s="6" t="b">
        <v>1</v>
      </c>
      <c r="P1804" s="6" t="b">
        <v>0</v>
      </c>
      <c r="Q1804" s="6" t="s">
        <v>24</v>
      </c>
    </row>
    <row r="1805" spans="1:17" x14ac:dyDescent="0.25">
      <c r="A1805" s="3">
        <v>2015</v>
      </c>
      <c r="B1805" s="3">
        <v>10</v>
      </c>
      <c r="C1805" s="4" t="s">
        <v>55</v>
      </c>
      <c r="D1805" s="4" t="s">
        <v>44</v>
      </c>
      <c r="E1805" s="4" t="s">
        <v>45</v>
      </c>
      <c r="F1805" s="4"/>
      <c r="G1805" s="11" t="s">
        <v>21</v>
      </c>
      <c r="H1805" s="5">
        <v>838</v>
      </c>
      <c r="I1805" s="5">
        <v>299.33359999999999</v>
      </c>
      <c r="J1805" s="3" t="s">
        <v>22</v>
      </c>
      <c r="K1805" s="3" t="s">
        <v>42</v>
      </c>
      <c r="L1805" s="47">
        <f t="shared" si="58"/>
        <v>788.34412631039993</v>
      </c>
      <c r="M1805" s="63">
        <f t="shared" si="59"/>
        <v>5.8334131968000005E-4</v>
      </c>
      <c r="N1805" s="7">
        <v>25569</v>
      </c>
      <c r="O1805" s="6" t="b">
        <v>1</v>
      </c>
      <c r="P1805" s="6" t="b">
        <v>0</v>
      </c>
      <c r="Q1805" s="6" t="s">
        <v>24</v>
      </c>
    </row>
    <row r="1806" spans="1:17" x14ac:dyDescent="0.25">
      <c r="A1806" s="3">
        <v>2015</v>
      </c>
      <c r="B1806" s="3">
        <v>10</v>
      </c>
      <c r="C1806" s="4" t="s">
        <v>55</v>
      </c>
      <c r="D1806" s="4" t="s">
        <v>44</v>
      </c>
      <c r="E1806" s="4" t="s">
        <v>75</v>
      </c>
      <c r="F1806" s="4"/>
      <c r="G1806" s="11" t="s">
        <v>21</v>
      </c>
      <c r="H1806" s="5">
        <v>63435</v>
      </c>
      <c r="I1806" s="5">
        <v>20456.518800000002</v>
      </c>
      <c r="J1806" s="3" t="s">
        <v>22</v>
      </c>
      <c r="K1806" s="3" t="s">
        <v>42</v>
      </c>
      <c r="L1806" s="47">
        <f t="shared" si="58"/>
        <v>53875.597128883193</v>
      </c>
      <c r="M1806" s="63">
        <f t="shared" si="59"/>
        <v>3.9865663837440002E-2</v>
      </c>
      <c r="N1806" s="7">
        <v>41210</v>
      </c>
      <c r="O1806" s="6" t="b">
        <v>0</v>
      </c>
      <c r="P1806" s="6" t="b">
        <v>0</v>
      </c>
      <c r="Q1806" s="6" t="s">
        <v>65</v>
      </c>
    </row>
    <row r="1807" spans="1:17" x14ac:dyDescent="0.25">
      <c r="A1807" s="3">
        <v>2015</v>
      </c>
      <c r="B1807" s="3">
        <v>10</v>
      </c>
      <c r="C1807" s="4" t="s">
        <v>55</v>
      </c>
      <c r="D1807" s="4" t="s">
        <v>46</v>
      </c>
      <c r="E1807" s="4" t="s">
        <v>47</v>
      </c>
      <c r="F1807" s="4"/>
      <c r="G1807" s="11" t="s">
        <v>21</v>
      </c>
      <c r="H1807" s="5">
        <v>41675</v>
      </c>
      <c r="I1807" s="5">
        <v>14102.82</v>
      </c>
      <c r="J1807" s="3" t="s">
        <v>22</v>
      </c>
      <c r="K1807" s="3" t="s">
        <v>42</v>
      </c>
      <c r="L1807" s="47">
        <f t="shared" si="58"/>
        <v>37142.089332479998</v>
      </c>
      <c r="M1807" s="63">
        <f t="shared" si="59"/>
        <v>2.7483575616000004E-2</v>
      </c>
      <c r="N1807" s="7">
        <v>34700</v>
      </c>
      <c r="O1807" s="6" t="b">
        <v>1</v>
      </c>
      <c r="P1807" s="6" t="b">
        <v>0</v>
      </c>
      <c r="Q1807" s="6" t="s">
        <v>24</v>
      </c>
    </row>
    <row r="1808" spans="1:17" x14ac:dyDescent="0.25">
      <c r="A1808" s="3">
        <v>2015</v>
      </c>
      <c r="B1808" s="3">
        <v>10</v>
      </c>
      <c r="C1808" s="4" t="s">
        <v>55</v>
      </c>
      <c r="D1808" s="4" t="s">
        <v>46</v>
      </c>
      <c r="E1808" s="4" t="s">
        <v>48</v>
      </c>
      <c r="F1808" s="4"/>
      <c r="G1808" s="11" t="s">
        <v>21</v>
      </c>
      <c r="H1808" s="5">
        <v>85281</v>
      </c>
      <c r="I1808" s="5">
        <v>28859.090399999997</v>
      </c>
      <c r="J1808" s="3" t="s">
        <v>22</v>
      </c>
      <c r="K1808" s="3" t="s">
        <v>42</v>
      </c>
      <c r="L1808" s="47">
        <f t="shared" si="58"/>
        <v>76005.147459225584</v>
      </c>
      <c r="M1808" s="63">
        <f t="shared" si="59"/>
        <v>5.6240595371519993E-2</v>
      </c>
      <c r="N1808" s="7">
        <v>35065</v>
      </c>
      <c r="O1808" s="6" t="b">
        <v>1</v>
      </c>
      <c r="P1808" s="6" t="b">
        <v>0</v>
      </c>
      <c r="Q1808" s="6" t="s">
        <v>24</v>
      </c>
    </row>
    <row r="1809" spans="1:17" x14ac:dyDescent="0.25">
      <c r="A1809" s="3">
        <v>2015</v>
      </c>
      <c r="B1809" s="3">
        <v>10</v>
      </c>
      <c r="C1809" s="4" t="s">
        <v>55</v>
      </c>
      <c r="D1809" s="4" t="s">
        <v>46</v>
      </c>
      <c r="E1809" s="4" t="s">
        <v>58</v>
      </c>
      <c r="F1809" s="4"/>
      <c r="G1809" s="11" t="s">
        <v>21</v>
      </c>
      <c r="H1809" s="5">
        <v>95838.6</v>
      </c>
      <c r="I1809" s="5">
        <v>30256.246020000002</v>
      </c>
      <c r="J1809" s="3" t="s">
        <v>22</v>
      </c>
      <c r="K1809" s="3" t="s">
        <v>42</v>
      </c>
      <c r="L1809" s="47">
        <f t="shared" si="58"/>
        <v>79684.785918017282</v>
      </c>
      <c r="M1809" s="63">
        <f t="shared" si="59"/>
        <v>5.8963372243776013E-2</v>
      </c>
      <c r="N1809" s="7">
        <v>39814</v>
      </c>
      <c r="O1809" s="6" t="b">
        <v>1</v>
      </c>
      <c r="P1809" s="6" t="b">
        <v>0</v>
      </c>
      <c r="Q1809" s="6" t="s">
        <v>24</v>
      </c>
    </row>
    <row r="1810" spans="1:17" x14ac:dyDescent="0.25">
      <c r="A1810" s="3">
        <v>2015</v>
      </c>
      <c r="B1810" s="3">
        <v>10</v>
      </c>
      <c r="C1810" s="4" t="s">
        <v>55</v>
      </c>
      <c r="D1810" s="4" t="s">
        <v>46</v>
      </c>
      <c r="E1810" s="4" t="s">
        <v>61</v>
      </c>
      <c r="F1810" s="4"/>
      <c r="G1810" s="11" t="s">
        <v>21</v>
      </c>
      <c r="H1810" s="5">
        <v>99908</v>
      </c>
      <c r="I1810" s="5">
        <v>31995.536999999997</v>
      </c>
      <c r="J1810" s="3" t="s">
        <v>22</v>
      </c>
      <c r="K1810" s="3" t="s">
        <v>42</v>
      </c>
      <c r="L1810" s="47">
        <f t="shared" si="58"/>
        <v>84265.493957567989</v>
      </c>
      <c r="M1810" s="63">
        <f t="shared" si="59"/>
        <v>6.2352902505600001E-2</v>
      </c>
      <c r="N1810" s="7">
        <v>40179</v>
      </c>
      <c r="O1810" s="6" t="b">
        <v>1</v>
      </c>
      <c r="P1810" s="6" t="b">
        <v>0</v>
      </c>
      <c r="Q1810" s="6" t="s">
        <v>24</v>
      </c>
    </row>
    <row r="1811" spans="1:17" x14ac:dyDescent="0.25">
      <c r="A1811" s="3">
        <v>2015</v>
      </c>
      <c r="B1811" s="3">
        <v>10</v>
      </c>
      <c r="C1811" s="4" t="s">
        <v>55</v>
      </c>
      <c r="D1811" s="4" t="s">
        <v>46</v>
      </c>
      <c r="E1811" s="4" t="s">
        <v>77</v>
      </c>
      <c r="F1811" s="4"/>
      <c r="G1811" s="11" t="s">
        <v>21</v>
      </c>
      <c r="H1811" s="5">
        <v>56447.000000000007</v>
      </c>
      <c r="I1811" s="5">
        <v>18077.151750000001</v>
      </c>
      <c r="J1811" s="3" t="s">
        <v>22</v>
      </c>
      <c r="K1811" s="3" t="s">
        <v>42</v>
      </c>
      <c r="L1811" s="47">
        <f t="shared" si="58"/>
        <v>47609.143786512002</v>
      </c>
      <c r="M1811" s="63">
        <f t="shared" si="59"/>
        <v>3.5228753330400001E-2</v>
      </c>
      <c r="N1811" s="7">
        <v>42005</v>
      </c>
      <c r="O1811" s="6" t="b">
        <v>0</v>
      </c>
      <c r="P1811" s="6" t="b">
        <v>0</v>
      </c>
      <c r="Q1811" s="6" t="s">
        <v>65</v>
      </c>
    </row>
    <row r="1812" spans="1:17" x14ac:dyDescent="0.25">
      <c r="A1812" s="3">
        <v>2015</v>
      </c>
      <c r="B1812" s="3">
        <v>10</v>
      </c>
      <c r="C1812" s="4" t="s">
        <v>55</v>
      </c>
      <c r="D1812" s="4" t="s">
        <v>69</v>
      </c>
      <c r="E1812" s="4" t="s">
        <v>70</v>
      </c>
      <c r="F1812" s="4" t="s">
        <v>71</v>
      </c>
      <c r="G1812" s="11" t="s">
        <v>21</v>
      </c>
      <c r="H1812" s="5">
        <v>88218</v>
      </c>
      <c r="I1812" s="5">
        <v>30886.1</v>
      </c>
      <c r="J1812" s="3" t="s">
        <v>22</v>
      </c>
      <c r="K1812" s="3" t="s">
        <v>23</v>
      </c>
      <c r="L1812" s="47">
        <f t="shared" si="58"/>
        <v>81343.609670399994</v>
      </c>
      <c r="M1812" s="63">
        <f t="shared" si="59"/>
        <v>6.0190831680000001E-2</v>
      </c>
      <c r="N1812" s="7">
        <v>40760</v>
      </c>
      <c r="O1812" s="6" t="b">
        <v>0</v>
      </c>
      <c r="P1812" s="6" t="b">
        <v>0</v>
      </c>
      <c r="Q1812" s="6" t="s">
        <v>65</v>
      </c>
    </row>
    <row r="1813" spans="1:17" x14ac:dyDescent="0.25">
      <c r="A1813" s="3">
        <v>2015</v>
      </c>
      <c r="B1813" s="3">
        <v>11</v>
      </c>
      <c r="C1813" s="4" t="s">
        <v>56</v>
      </c>
      <c r="D1813" s="4" t="s">
        <v>18</v>
      </c>
      <c r="E1813" s="4" t="s">
        <v>76</v>
      </c>
      <c r="F1813" s="4"/>
      <c r="G1813" s="11" t="s">
        <v>21</v>
      </c>
      <c r="H1813" s="5">
        <v>168790</v>
      </c>
      <c r="I1813" s="5">
        <v>60291.788</v>
      </c>
      <c r="J1813" s="3" t="s">
        <v>22</v>
      </c>
      <c r="K1813" s="3" t="s">
        <v>42</v>
      </c>
      <c r="L1813" s="47">
        <f t="shared" si="58"/>
        <v>158788.31155123201</v>
      </c>
      <c r="M1813" s="63">
        <f t="shared" si="59"/>
        <v>0.11749663645440002</v>
      </c>
      <c r="N1813" s="7">
        <v>41348</v>
      </c>
      <c r="O1813" s="6" t="b">
        <v>0</v>
      </c>
      <c r="P1813" s="6" t="b">
        <v>0</v>
      </c>
      <c r="Q1813" s="6" t="s">
        <v>65</v>
      </c>
    </row>
    <row r="1814" spans="1:17" x14ac:dyDescent="0.25">
      <c r="A1814" s="3">
        <v>2015</v>
      </c>
      <c r="B1814" s="3">
        <v>11</v>
      </c>
      <c r="C1814" s="4" t="s">
        <v>56</v>
      </c>
      <c r="D1814" s="4" t="s">
        <v>18</v>
      </c>
      <c r="E1814" s="4" t="s">
        <v>19</v>
      </c>
      <c r="F1814" s="4" t="s">
        <v>25</v>
      </c>
      <c r="G1814" s="11" t="s">
        <v>21</v>
      </c>
      <c r="H1814" s="5">
        <v>68916.493000000002</v>
      </c>
      <c r="I1814" s="5">
        <v>25884.1</v>
      </c>
      <c r="J1814" s="3" t="s">
        <v>22</v>
      </c>
      <c r="K1814" s="3" t="s">
        <v>23</v>
      </c>
      <c r="L1814" s="47">
        <f t="shared" si="58"/>
        <v>68170.0223424</v>
      </c>
      <c r="M1814" s="63">
        <f t="shared" si="59"/>
        <v>5.0442934080000001E-2</v>
      </c>
      <c r="N1814" s="7">
        <v>35527</v>
      </c>
      <c r="O1814" s="6" t="b">
        <v>1</v>
      </c>
      <c r="P1814" s="6" t="b">
        <v>0</v>
      </c>
      <c r="Q1814" s="6" t="s">
        <v>24</v>
      </c>
    </row>
    <row r="1815" spans="1:17" x14ac:dyDescent="0.25">
      <c r="A1815" s="3">
        <v>2015</v>
      </c>
      <c r="B1815" s="3">
        <v>11</v>
      </c>
      <c r="C1815" s="4" t="s">
        <v>56</v>
      </c>
      <c r="D1815" s="4" t="s">
        <v>18</v>
      </c>
      <c r="E1815" s="4" t="s">
        <v>19</v>
      </c>
      <c r="F1815" s="4" t="s">
        <v>20</v>
      </c>
      <c r="G1815" s="11" t="s">
        <v>21</v>
      </c>
      <c r="H1815" s="5">
        <v>86289.296300000002</v>
      </c>
      <c r="I1815" s="5">
        <v>32090.9</v>
      </c>
      <c r="J1815" s="3" t="s">
        <v>22</v>
      </c>
      <c r="K1815" s="3" t="s">
        <v>23</v>
      </c>
      <c r="L1815" s="47">
        <f t="shared" si="58"/>
        <v>84516.648057600003</v>
      </c>
      <c r="M1815" s="63">
        <f t="shared" si="59"/>
        <v>6.253874592E-2</v>
      </c>
      <c r="N1815" s="7">
        <v>35527</v>
      </c>
      <c r="O1815" s="6" t="b">
        <v>1</v>
      </c>
      <c r="P1815" s="6" t="b">
        <v>0</v>
      </c>
      <c r="Q1815" s="6" t="s">
        <v>24</v>
      </c>
    </row>
    <row r="1816" spans="1:17" x14ac:dyDescent="0.25">
      <c r="A1816" s="3">
        <v>2015</v>
      </c>
      <c r="B1816" s="3">
        <v>11</v>
      </c>
      <c r="C1816" s="4" t="s">
        <v>56</v>
      </c>
      <c r="D1816" s="4" t="s">
        <v>18</v>
      </c>
      <c r="E1816" s="4" t="s">
        <v>41</v>
      </c>
      <c r="F1816" s="4"/>
      <c r="G1816" s="11" t="s">
        <v>21</v>
      </c>
      <c r="H1816" s="5">
        <v>11981</v>
      </c>
      <c r="I1816" s="5">
        <v>4698.6486749999995</v>
      </c>
      <c r="J1816" s="3" t="s">
        <v>22</v>
      </c>
      <c r="K1816" s="3" t="s">
        <v>42</v>
      </c>
      <c r="L1816" s="47">
        <f t="shared" si="58"/>
        <v>12374.661863995199</v>
      </c>
      <c r="M1816" s="63">
        <f t="shared" si="59"/>
        <v>9.1567265378400004E-3</v>
      </c>
      <c r="N1816" s="7">
        <v>23377</v>
      </c>
      <c r="O1816" s="6" t="b">
        <v>1</v>
      </c>
      <c r="P1816" s="6" t="b">
        <v>0</v>
      </c>
      <c r="Q1816" s="6" t="s">
        <v>24</v>
      </c>
    </row>
    <row r="1817" spans="1:17" x14ac:dyDescent="0.25">
      <c r="A1817" s="3">
        <v>2015</v>
      </c>
      <c r="B1817" s="3">
        <v>11</v>
      </c>
      <c r="C1817" s="4" t="s">
        <v>56</v>
      </c>
      <c r="D1817" s="4" t="s">
        <v>18</v>
      </c>
      <c r="E1817" s="4" t="s">
        <v>43</v>
      </c>
      <c r="F1817" s="4"/>
      <c r="G1817" s="11" t="s">
        <v>21</v>
      </c>
      <c r="H1817" s="5">
        <v>39971</v>
      </c>
      <c r="I1817" s="5">
        <v>15043.325676</v>
      </c>
      <c r="J1817" s="3" t="s">
        <v>22</v>
      </c>
      <c r="K1817" s="3" t="s">
        <v>42</v>
      </c>
      <c r="L1817" s="47">
        <f t="shared" ref="L1817:L1880" si="60">I1817*0.02784*94.6</f>
        <v>39619.065273156863</v>
      </c>
      <c r="M1817" s="63">
        <f t="shared" si="59"/>
        <v>2.9316433077388803E-2</v>
      </c>
      <c r="N1817" s="7">
        <v>28126</v>
      </c>
      <c r="O1817" s="6" t="b">
        <v>1</v>
      </c>
      <c r="P1817" s="6" t="b">
        <v>0</v>
      </c>
      <c r="Q1817" s="6" t="s">
        <v>24</v>
      </c>
    </row>
    <row r="1818" spans="1:17" x14ac:dyDescent="0.25">
      <c r="A1818" s="3">
        <v>2015</v>
      </c>
      <c r="B1818" s="3">
        <v>11</v>
      </c>
      <c r="C1818" s="4" t="s">
        <v>56</v>
      </c>
      <c r="D1818" s="4" t="s">
        <v>62</v>
      </c>
      <c r="E1818" s="4" t="s">
        <v>63</v>
      </c>
      <c r="F1818" s="4" t="s">
        <v>64</v>
      </c>
      <c r="G1818" s="11" t="s">
        <v>21</v>
      </c>
      <c r="H1818" s="5">
        <v>107057</v>
      </c>
      <c r="I1818" s="5">
        <v>38576.199999999997</v>
      </c>
      <c r="J1818" s="3" t="s">
        <v>22</v>
      </c>
      <c r="K1818" s="3" t="s">
        <v>23</v>
      </c>
      <c r="L1818" s="47">
        <f t="shared" si="60"/>
        <v>101596.74919679998</v>
      </c>
      <c r="M1818" s="63">
        <f t="shared" si="59"/>
        <v>7.5177298559999994E-2</v>
      </c>
      <c r="N1818" s="7">
        <v>40739</v>
      </c>
      <c r="O1818" s="6" t="b">
        <v>0</v>
      </c>
      <c r="P1818" s="6" t="b">
        <v>0</v>
      </c>
      <c r="Q1818" s="6" t="s">
        <v>65</v>
      </c>
    </row>
    <row r="1819" spans="1:17" x14ac:dyDescent="0.25">
      <c r="A1819" s="3">
        <v>2015</v>
      </c>
      <c r="B1819" s="3">
        <v>11</v>
      </c>
      <c r="C1819" s="4" t="s">
        <v>56</v>
      </c>
      <c r="D1819" s="4" t="s">
        <v>66</v>
      </c>
      <c r="E1819" s="4" t="s">
        <v>67</v>
      </c>
      <c r="F1819" s="4" t="s">
        <v>68</v>
      </c>
      <c r="G1819" s="11" t="s">
        <v>21</v>
      </c>
      <c r="H1819" s="5">
        <v>178363.73610000001</v>
      </c>
      <c r="I1819" s="5">
        <v>67201.3</v>
      </c>
      <c r="J1819" s="3" t="s">
        <v>22</v>
      </c>
      <c r="K1819" s="3" t="s">
        <v>23</v>
      </c>
      <c r="L1819" s="47">
        <f t="shared" si="60"/>
        <v>176985.64456319998</v>
      </c>
      <c r="M1819" s="63">
        <f t="shared" si="59"/>
        <v>0.13096189344</v>
      </c>
      <c r="N1819" s="7">
        <v>40644</v>
      </c>
      <c r="O1819" s="6" t="b">
        <v>0</v>
      </c>
      <c r="P1819" s="6" t="b">
        <v>1</v>
      </c>
      <c r="Q1819" s="6" t="s">
        <v>15</v>
      </c>
    </row>
    <row r="1820" spans="1:17" x14ac:dyDescent="0.25">
      <c r="A1820" s="3">
        <v>2015</v>
      </c>
      <c r="B1820" s="3">
        <v>11</v>
      </c>
      <c r="C1820" s="4" t="s">
        <v>56</v>
      </c>
      <c r="D1820" s="4" t="s">
        <v>66</v>
      </c>
      <c r="E1820" s="4" t="s">
        <v>67</v>
      </c>
      <c r="F1820" s="4" t="s">
        <v>72</v>
      </c>
      <c r="G1820" s="11" t="s">
        <v>21</v>
      </c>
      <c r="H1820" s="5">
        <v>190338.46890000001</v>
      </c>
      <c r="I1820" s="5">
        <v>71469.2</v>
      </c>
      <c r="J1820" s="3" t="s">
        <v>22</v>
      </c>
      <c r="K1820" s="3" t="s">
        <v>23</v>
      </c>
      <c r="L1820" s="47">
        <f t="shared" si="60"/>
        <v>188225.85914879999</v>
      </c>
      <c r="M1820" s="63">
        <f t="shared" si="59"/>
        <v>0.13927917696000003</v>
      </c>
      <c r="N1820" s="7">
        <v>40644</v>
      </c>
      <c r="O1820" s="6" t="b">
        <v>0</v>
      </c>
      <c r="P1820" s="6" t="b">
        <v>1</v>
      </c>
      <c r="Q1820" s="6" t="s">
        <v>15</v>
      </c>
    </row>
    <row r="1821" spans="1:17" x14ac:dyDescent="0.25">
      <c r="A1821" s="3">
        <v>2015</v>
      </c>
      <c r="B1821" s="3">
        <v>11</v>
      </c>
      <c r="C1821" s="4" t="s">
        <v>56</v>
      </c>
      <c r="D1821" s="4" t="s">
        <v>26</v>
      </c>
      <c r="E1821" s="4" t="s">
        <v>27</v>
      </c>
      <c r="F1821" s="4" t="s">
        <v>28</v>
      </c>
      <c r="G1821" s="11" t="s">
        <v>21</v>
      </c>
      <c r="H1821" s="5">
        <v>70838.039999999994</v>
      </c>
      <c r="I1821" s="5">
        <v>29795.9</v>
      </c>
      <c r="J1821" s="3" t="s">
        <v>22</v>
      </c>
      <c r="K1821" s="3" t="s">
        <v>23</v>
      </c>
      <c r="L1821" s="47">
        <f t="shared" si="60"/>
        <v>78472.389177599995</v>
      </c>
      <c r="M1821" s="63">
        <f t="shared" si="59"/>
        <v>5.8066249920000014E-2</v>
      </c>
      <c r="N1821" s="7">
        <v>34700</v>
      </c>
      <c r="O1821" s="6" t="b">
        <v>1</v>
      </c>
      <c r="P1821" s="6" t="b">
        <v>0</v>
      </c>
      <c r="Q1821" s="6" t="s">
        <v>24</v>
      </c>
    </row>
    <row r="1822" spans="1:17" x14ac:dyDescent="0.25">
      <c r="A1822" s="3">
        <v>2015</v>
      </c>
      <c r="B1822" s="3">
        <v>11</v>
      </c>
      <c r="C1822" s="4" t="s">
        <v>56</v>
      </c>
      <c r="D1822" s="4" t="s">
        <v>73</v>
      </c>
      <c r="E1822" s="4" t="s">
        <v>74</v>
      </c>
      <c r="F1822" s="4"/>
      <c r="G1822" s="11" t="s">
        <v>21</v>
      </c>
      <c r="H1822" s="5">
        <v>27504</v>
      </c>
      <c r="I1822" s="5">
        <v>8948.5254143999991</v>
      </c>
      <c r="J1822" s="3" t="s">
        <v>22</v>
      </c>
      <c r="K1822" s="3" t="s">
        <v>42</v>
      </c>
      <c r="L1822" s="47">
        <f t="shared" si="60"/>
        <v>23567.409236990359</v>
      </c>
      <c r="M1822" s="63">
        <f t="shared" si="59"/>
        <v>1.7438886327582722E-2</v>
      </c>
      <c r="N1822" s="7">
        <v>41136</v>
      </c>
      <c r="O1822" s="6" t="b">
        <v>0</v>
      </c>
      <c r="P1822" s="6" t="b">
        <v>0</v>
      </c>
      <c r="Q1822" s="6" t="s">
        <v>65</v>
      </c>
    </row>
    <row r="1823" spans="1:17" x14ac:dyDescent="0.25">
      <c r="A1823" s="3">
        <v>2015</v>
      </c>
      <c r="B1823" s="3">
        <v>11</v>
      </c>
      <c r="C1823" s="4" t="s">
        <v>56</v>
      </c>
      <c r="D1823" s="4" t="s">
        <v>29</v>
      </c>
      <c r="E1823" s="4" t="s">
        <v>30</v>
      </c>
      <c r="F1823" s="4" t="s">
        <v>31</v>
      </c>
      <c r="G1823" s="11" t="s">
        <v>21</v>
      </c>
      <c r="H1823" s="5">
        <v>101662</v>
      </c>
      <c r="I1823" s="5">
        <v>39620.400000000001</v>
      </c>
      <c r="J1823" s="3" t="s">
        <v>22</v>
      </c>
      <c r="K1823" s="3" t="s">
        <v>23</v>
      </c>
      <c r="L1823" s="47">
        <f t="shared" si="60"/>
        <v>104346.8211456</v>
      </c>
      <c r="M1823" s="63">
        <f t="shared" si="59"/>
        <v>7.7212235520000005E-2</v>
      </c>
      <c r="N1823" s="7">
        <v>35885</v>
      </c>
      <c r="O1823" s="6" t="b">
        <v>1</v>
      </c>
      <c r="P1823" s="6" t="b">
        <v>0</v>
      </c>
      <c r="Q1823" s="6" t="s">
        <v>24</v>
      </c>
    </row>
    <row r="1824" spans="1:17" x14ac:dyDescent="0.25">
      <c r="A1824" s="3">
        <v>2015</v>
      </c>
      <c r="B1824" s="3">
        <v>11</v>
      </c>
      <c r="C1824" s="4" t="s">
        <v>56</v>
      </c>
      <c r="D1824" s="4" t="s">
        <v>29</v>
      </c>
      <c r="E1824" s="4" t="s">
        <v>30</v>
      </c>
      <c r="F1824" s="4" t="s">
        <v>33</v>
      </c>
      <c r="G1824" s="11" t="s">
        <v>21</v>
      </c>
      <c r="H1824" s="5">
        <v>91715</v>
      </c>
      <c r="I1824" s="5">
        <v>37236</v>
      </c>
      <c r="J1824" s="3" t="s">
        <v>22</v>
      </c>
      <c r="K1824" s="3" t="s">
        <v>23</v>
      </c>
      <c r="L1824" s="47">
        <f t="shared" si="60"/>
        <v>98067.112703999985</v>
      </c>
      <c r="M1824" s="63">
        <f t="shared" si="59"/>
        <v>7.2565516799999993E-2</v>
      </c>
      <c r="N1824" s="7">
        <v>35885</v>
      </c>
      <c r="O1824" s="6" t="b">
        <v>1</v>
      </c>
      <c r="P1824" s="6" t="b">
        <v>0</v>
      </c>
      <c r="Q1824" s="6" t="s">
        <v>24</v>
      </c>
    </row>
    <row r="1825" spans="1:17" x14ac:dyDescent="0.25">
      <c r="A1825" s="3">
        <v>2015</v>
      </c>
      <c r="B1825" s="3">
        <v>11</v>
      </c>
      <c r="C1825" s="4" t="s">
        <v>56</v>
      </c>
      <c r="D1825" s="4" t="s">
        <v>29</v>
      </c>
      <c r="E1825" s="4" t="s">
        <v>34</v>
      </c>
      <c r="F1825" s="4" t="s">
        <v>36</v>
      </c>
      <c r="G1825" s="11" t="s">
        <v>21</v>
      </c>
      <c r="H1825" s="5">
        <v>49895.77</v>
      </c>
      <c r="I1825" s="5">
        <v>23817.200000000001</v>
      </c>
      <c r="J1825" s="3" t="s">
        <v>22</v>
      </c>
      <c r="K1825" s="3" t="s">
        <v>23</v>
      </c>
      <c r="L1825" s="47">
        <f t="shared" si="60"/>
        <v>62726.502220800001</v>
      </c>
      <c r="M1825" s="63">
        <f t="shared" si="59"/>
        <v>4.6414959360000015E-2</v>
      </c>
      <c r="N1825" s="7">
        <v>33970</v>
      </c>
      <c r="O1825" s="6" t="b">
        <v>1</v>
      </c>
      <c r="P1825" s="6" t="b">
        <v>0</v>
      </c>
      <c r="Q1825" s="6" t="s">
        <v>24</v>
      </c>
    </row>
    <row r="1826" spans="1:17" x14ac:dyDescent="0.25">
      <c r="A1826" s="3">
        <v>2015</v>
      </c>
      <c r="B1826" s="3">
        <v>11</v>
      </c>
      <c r="C1826" s="4" t="s">
        <v>56</v>
      </c>
      <c r="D1826" s="4" t="s">
        <v>29</v>
      </c>
      <c r="E1826" s="4" t="s">
        <v>34</v>
      </c>
      <c r="F1826" s="4" t="s">
        <v>39</v>
      </c>
      <c r="G1826" s="11" t="s">
        <v>21</v>
      </c>
      <c r="H1826" s="5">
        <v>35348.775000000001</v>
      </c>
      <c r="I1826" s="5">
        <v>15033.3</v>
      </c>
      <c r="J1826" s="3" t="s">
        <v>22</v>
      </c>
      <c r="K1826" s="3" t="s">
        <v>23</v>
      </c>
      <c r="L1826" s="47">
        <f t="shared" si="60"/>
        <v>39592.661011199998</v>
      </c>
      <c r="M1826" s="63">
        <f t="shared" si="59"/>
        <v>2.9296895040000003E-2</v>
      </c>
      <c r="N1826" s="7">
        <v>33970</v>
      </c>
      <c r="O1826" s="6" t="b">
        <v>1</v>
      </c>
      <c r="P1826" s="6" t="b">
        <v>0</v>
      </c>
      <c r="Q1826" s="6" t="s">
        <v>24</v>
      </c>
    </row>
    <row r="1827" spans="1:17" x14ac:dyDescent="0.25">
      <c r="A1827" s="3">
        <v>2015</v>
      </c>
      <c r="B1827" s="3">
        <v>11</v>
      </c>
      <c r="C1827" s="4" t="s">
        <v>56</v>
      </c>
      <c r="D1827" s="4" t="s">
        <v>29</v>
      </c>
      <c r="E1827" s="4" t="s">
        <v>34</v>
      </c>
      <c r="F1827" s="4" t="s">
        <v>35</v>
      </c>
      <c r="G1827" s="11" t="s">
        <v>21</v>
      </c>
      <c r="H1827" s="5">
        <v>43421.574999999997</v>
      </c>
      <c r="I1827" s="5">
        <v>19728.7</v>
      </c>
      <c r="J1827" s="3" t="s">
        <v>22</v>
      </c>
      <c r="K1827" s="3" t="s">
        <v>23</v>
      </c>
      <c r="L1827" s="47">
        <f t="shared" si="60"/>
        <v>51958.766956799998</v>
      </c>
      <c r="M1827" s="63">
        <f t="shared" si="59"/>
        <v>3.8447290560000007E-2</v>
      </c>
      <c r="N1827" s="7">
        <v>33970</v>
      </c>
      <c r="O1827" s="6" t="b">
        <v>1</v>
      </c>
      <c r="P1827" s="6" t="b">
        <v>0</v>
      </c>
      <c r="Q1827" s="6" t="s">
        <v>24</v>
      </c>
    </row>
    <row r="1828" spans="1:17" x14ac:dyDescent="0.25">
      <c r="A1828" s="3">
        <v>2015</v>
      </c>
      <c r="B1828" s="3">
        <v>11</v>
      </c>
      <c r="C1828" s="4" t="s">
        <v>56</v>
      </c>
      <c r="D1828" s="4" t="s">
        <v>29</v>
      </c>
      <c r="E1828" s="4" t="s">
        <v>34</v>
      </c>
      <c r="F1828" s="4" t="s">
        <v>37</v>
      </c>
      <c r="G1828" s="11" t="s">
        <v>21</v>
      </c>
      <c r="H1828" s="5">
        <v>80210.744999999995</v>
      </c>
      <c r="I1828" s="5">
        <v>32727.1</v>
      </c>
      <c r="J1828" s="3" t="s">
        <v>22</v>
      </c>
      <c r="K1828" s="3" t="s">
        <v>23</v>
      </c>
      <c r="L1828" s="47">
        <f t="shared" si="60"/>
        <v>86192.185094399989</v>
      </c>
      <c r="M1828" s="63">
        <f t="shared" si="59"/>
        <v>6.3778572480000004E-2</v>
      </c>
      <c r="N1828" s="7">
        <v>33970</v>
      </c>
      <c r="O1828" s="6" t="b">
        <v>1</v>
      </c>
      <c r="P1828" s="6" t="b">
        <v>0</v>
      </c>
      <c r="Q1828" s="6" t="s">
        <v>24</v>
      </c>
    </row>
    <row r="1829" spans="1:17" x14ac:dyDescent="0.25">
      <c r="A1829" s="3">
        <v>2015</v>
      </c>
      <c r="B1829" s="3">
        <v>11</v>
      </c>
      <c r="C1829" s="4" t="s">
        <v>56</v>
      </c>
      <c r="D1829" s="4" t="s">
        <v>59</v>
      </c>
      <c r="E1829" s="4" t="s">
        <v>60</v>
      </c>
      <c r="F1829" s="4"/>
      <c r="G1829" s="11" t="s">
        <v>21</v>
      </c>
      <c r="H1829" s="5">
        <v>165197</v>
      </c>
      <c r="I1829" s="5">
        <v>57464.106844000002</v>
      </c>
      <c r="J1829" s="3" t="s">
        <v>22</v>
      </c>
      <c r="K1829" s="3" t="s">
        <v>42</v>
      </c>
      <c r="L1829" s="47">
        <f t="shared" si="60"/>
        <v>151341.14948719641</v>
      </c>
      <c r="M1829" s="63">
        <f t="shared" si="59"/>
        <v>0.11198605141758722</v>
      </c>
      <c r="N1829" s="7">
        <v>40220</v>
      </c>
      <c r="O1829" s="6" t="b">
        <v>1</v>
      </c>
      <c r="P1829" s="6" t="b">
        <v>0</v>
      </c>
      <c r="Q1829" s="6" t="s">
        <v>24</v>
      </c>
    </row>
    <row r="1830" spans="1:17" x14ac:dyDescent="0.25">
      <c r="A1830" s="3">
        <v>2015</v>
      </c>
      <c r="B1830" s="3">
        <v>11</v>
      </c>
      <c r="C1830" s="4" t="s">
        <v>56</v>
      </c>
      <c r="D1830" s="4" t="s">
        <v>44</v>
      </c>
      <c r="E1830" s="4" t="s">
        <v>75</v>
      </c>
      <c r="F1830" s="4"/>
      <c r="G1830" s="11" t="s">
        <v>21</v>
      </c>
      <c r="H1830" s="5">
        <v>31937</v>
      </c>
      <c r="I1830" s="5">
        <v>10299.043759999999</v>
      </c>
      <c r="J1830" s="3" t="s">
        <v>22</v>
      </c>
      <c r="K1830" s="3" t="s">
        <v>42</v>
      </c>
      <c r="L1830" s="47">
        <f t="shared" si="60"/>
        <v>27124.220785136633</v>
      </c>
      <c r="M1830" s="63">
        <f t="shared" si="59"/>
        <v>2.0070776479487996E-2</v>
      </c>
      <c r="N1830" s="7">
        <v>41210</v>
      </c>
      <c r="O1830" s="6" t="b">
        <v>0</v>
      </c>
      <c r="P1830" s="6" t="b">
        <v>0</v>
      </c>
      <c r="Q1830" s="6" t="s">
        <v>65</v>
      </c>
    </row>
    <row r="1831" spans="1:17" x14ac:dyDescent="0.25">
      <c r="A1831" s="3">
        <v>2015</v>
      </c>
      <c r="B1831" s="3">
        <v>11</v>
      </c>
      <c r="C1831" s="4" t="s">
        <v>56</v>
      </c>
      <c r="D1831" s="4" t="s">
        <v>46</v>
      </c>
      <c r="E1831" s="4" t="s">
        <v>47</v>
      </c>
      <c r="F1831" s="4"/>
      <c r="G1831" s="11" t="s">
        <v>21</v>
      </c>
      <c r="H1831" s="5">
        <v>67262</v>
      </c>
      <c r="I1831" s="5">
        <v>22761.460799999997</v>
      </c>
      <c r="J1831" s="3" t="s">
        <v>22</v>
      </c>
      <c r="K1831" s="3" t="s">
        <v>42</v>
      </c>
      <c r="L1831" s="47">
        <f t="shared" si="60"/>
        <v>59946.039896371192</v>
      </c>
      <c r="M1831" s="63">
        <f t="shared" si="59"/>
        <v>4.4357534807040001E-2</v>
      </c>
      <c r="N1831" s="7">
        <v>34700</v>
      </c>
      <c r="O1831" s="6" t="b">
        <v>1</v>
      </c>
      <c r="P1831" s="6" t="b">
        <v>0</v>
      </c>
      <c r="Q1831" s="6" t="s">
        <v>24</v>
      </c>
    </row>
    <row r="1832" spans="1:17" x14ac:dyDescent="0.25">
      <c r="A1832" s="3">
        <v>2015</v>
      </c>
      <c r="B1832" s="3">
        <v>11</v>
      </c>
      <c r="C1832" s="4" t="s">
        <v>56</v>
      </c>
      <c r="D1832" s="4" t="s">
        <v>46</v>
      </c>
      <c r="E1832" s="4" t="s">
        <v>48</v>
      </c>
      <c r="F1832" s="4"/>
      <c r="G1832" s="11" t="s">
        <v>21</v>
      </c>
      <c r="H1832" s="5">
        <v>29876</v>
      </c>
      <c r="I1832" s="5">
        <v>10110.038399999998</v>
      </c>
      <c r="J1832" s="3" t="s">
        <v>22</v>
      </c>
      <c r="K1832" s="3" t="s">
        <v>42</v>
      </c>
      <c r="L1832" s="47">
        <f t="shared" si="60"/>
        <v>26626.444172697593</v>
      </c>
      <c r="M1832" s="63">
        <f t="shared" si="59"/>
        <v>1.970244283392E-2</v>
      </c>
      <c r="N1832" s="7">
        <v>35065</v>
      </c>
      <c r="O1832" s="6" t="b">
        <v>1</v>
      </c>
      <c r="P1832" s="6" t="b">
        <v>0</v>
      </c>
      <c r="Q1832" s="6" t="s">
        <v>24</v>
      </c>
    </row>
    <row r="1833" spans="1:17" x14ac:dyDescent="0.25">
      <c r="A1833" s="3">
        <v>2015</v>
      </c>
      <c r="B1833" s="3">
        <v>11</v>
      </c>
      <c r="C1833" s="4" t="s">
        <v>56</v>
      </c>
      <c r="D1833" s="4" t="s">
        <v>46</v>
      </c>
      <c r="E1833" s="4" t="s">
        <v>58</v>
      </c>
      <c r="F1833" s="4"/>
      <c r="G1833" s="11" t="s">
        <v>21</v>
      </c>
      <c r="H1833" s="5">
        <v>102225.8</v>
      </c>
      <c r="I1833" s="5">
        <v>32272.68506</v>
      </c>
      <c r="J1833" s="3" t="s">
        <v>22</v>
      </c>
      <c r="K1833" s="3" t="s">
        <v>42</v>
      </c>
      <c r="L1833" s="47">
        <f t="shared" si="60"/>
        <v>84995.408825859835</v>
      </c>
      <c r="M1833" s="63">
        <f t="shared" si="59"/>
        <v>6.2893008644928E-2</v>
      </c>
      <c r="N1833" s="7">
        <v>39814</v>
      </c>
      <c r="O1833" s="6" t="b">
        <v>1</v>
      </c>
      <c r="P1833" s="6" t="b">
        <v>0</v>
      </c>
      <c r="Q1833" s="6" t="s">
        <v>24</v>
      </c>
    </row>
    <row r="1834" spans="1:17" x14ac:dyDescent="0.25">
      <c r="A1834" s="3">
        <v>2015</v>
      </c>
      <c r="B1834" s="3">
        <v>11</v>
      </c>
      <c r="C1834" s="4" t="s">
        <v>56</v>
      </c>
      <c r="D1834" s="4" t="s">
        <v>46</v>
      </c>
      <c r="E1834" s="4" t="s">
        <v>61</v>
      </c>
      <c r="F1834" s="4"/>
      <c r="G1834" s="11" t="s">
        <v>21</v>
      </c>
      <c r="H1834" s="5">
        <v>90191.5</v>
      </c>
      <c r="I1834" s="5">
        <v>28883.827874999999</v>
      </c>
      <c r="J1834" s="3" t="s">
        <v>22</v>
      </c>
      <c r="K1834" s="3" t="s">
        <v>42</v>
      </c>
      <c r="L1834" s="47">
        <f t="shared" si="60"/>
        <v>76070.297656583993</v>
      </c>
      <c r="M1834" s="63">
        <f t="shared" si="59"/>
        <v>5.6288803762800009E-2</v>
      </c>
      <c r="N1834" s="7">
        <v>40179</v>
      </c>
      <c r="O1834" s="6" t="b">
        <v>1</v>
      </c>
      <c r="P1834" s="6" t="b">
        <v>0</v>
      </c>
      <c r="Q1834" s="6" t="s">
        <v>24</v>
      </c>
    </row>
    <row r="1835" spans="1:17" x14ac:dyDescent="0.25">
      <c r="A1835" s="3">
        <v>2015</v>
      </c>
      <c r="B1835" s="3">
        <v>11</v>
      </c>
      <c r="C1835" s="4" t="s">
        <v>56</v>
      </c>
      <c r="D1835" s="4" t="s">
        <v>46</v>
      </c>
      <c r="E1835" s="4" t="s">
        <v>77</v>
      </c>
      <c r="F1835" s="4"/>
      <c r="G1835" s="11" t="s">
        <v>21</v>
      </c>
      <c r="H1835" s="5">
        <v>86785.600000000006</v>
      </c>
      <c r="I1835" s="5">
        <v>27793.088400000001</v>
      </c>
      <c r="J1835" s="3" t="s">
        <v>22</v>
      </c>
      <c r="K1835" s="3" t="s">
        <v>42</v>
      </c>
      <c r="L1835" s="47">
        <f t="shared" si="60"/>
        <v>73197.656367897594</v>
      </c>
      <c r="M1835" s="63">
        <f t="shared" si="59"/>
        <v>5.4163170673920007E-2</v>
      </c>
      <c r="N1835" s="7">
        <v>42005</v>
      </c>
      <c r="O1835" s="6" t="b">
        <v>0</v>
      </c>
      <c r="P1835" s="6" t="b">
        <v>0</v>
      </c>
      <c r="Q1835" s="6" t="s">
        <v>65</v>
      </c>
    </row>
    <row r="1836" spans="1:17" x14ac:dyDescent="0.25">
      <c r="A1836" s="3">
        <v>2015</v>
      </c>
      <c r="B1836" s="3">
        <v>11</v>
      </c>
      <c r="C1836" s="4" t="s">
        <v>56</v>
      </c>
      <c r="D1836" s="4" t="s">
        <v>69</v>
      </c>
      <c r="E1836" s="4" t="s">
        <v>70</v>
      </c>
      <c r="F1836" s="4" t="s">
        <v>71</v>
      </c>
      <c r="G1836" s="11" t="s">
        <v>21</v>
      </c>
      <c r="H1836" s="5">
        <v>111164</v>
      </c>
      <c r="I1836" s="5">
        <v>38923.5</v>
      </c>
      <c r="J1836" s="3" t="s">
        <v>22</v>
      </c>
      <c r="K1836" s="3" t="s">
        <v>23</v>
      </c>
      <c r="L1836" s="47">
        <f t="shared" si="60"/>
        <v>102511.42070399999</v>
      </c>
      <c r="M1836" s="63">
        <f t="shared" si="59"/>
        <v>7.5854116799999996E-2</v>
      </c>
      <c r="N1836" s="7">
        <v>40760</v>
      </c>
      <c r="O1836" s="6" t="b">
        <v>0</v>
      </c>
      <c r="P1836" s="6" t="b">
        <v>0</v>
      </c>
      <c r="Q1836" s="6" t="s">
        <v>65</v>
      </c>
    </row>
    <row r="1837" spans="1:17" x14ac:dyDescent="0.25">
      <c r="A1837" s="3">
        <v>2015</v>
      </c>
      <c r="B1837" s="3">
        <v>12</v>
      </c>
      <c r="C1837" s="4" t="s">
        <v>57</v>
      </c>
      <c r="D1837" s="4" t="s">
        <v>18</v>
      </c>
      <c r="E1837" s="4" t="s">
        <v>76</v>
      </c>
      <c r="F1837" s="4"/>
      <c r="G1837" s="11" t="s">
        <v>21</v>
      </c>
      <c r="H1837" s="5">
        <v>199068</v>
      </c>
      <c r="I1837" s="5">
        <v>71107.089599999992</v>
      </c>
      <c r="J1837" s="3" t="s">
        <v>22</v>
      </c>
      <c r="K1837" s="3" t="s">
        <v>42</v>
      </c>
      <c r="L1837" s="47">
        <f t="shared" si="60"/>
        <v>187272.18202429436</v>
      </c>
      <c r="M1837" s="63">
        <f t="shared" si="59"/>
        <v>0.13857349621248</v>
      </c>
      <c r="N1837" s="7">
        <v>41348</v>
      </c>
      <c r="O1837" s="6" t="b">
        <v>0</v>
      </c>
      <c r="P1837" s="6" t="b">
        <v>0</v>
      </c>
      <c r="Q1837" s="6" t="s">
        <v>65</v>
      </c>
    </row>
    <row r="1838" spans="1:17" x14ac:dyDescent="0.25">
      <c r="A1838" s="3">
        <v>2015</v>
      </c>
      <c r="B1838" s="3">
        <v>12</v>
      </c>
      <c r="C1838" s="4" t="s">
        <v>57</v>
      </c>
      <c r="D1838" s="4" t="s">
        <v>18</v>
      </c>
      <c r="E1838" s="4" t="s">
        <v>19</v>
      </c>
      <c r="F1838" s="4" t="s">
        <v>25</v>
      </c>
      <c r="G1838" s="11" t="s">
        <v>21</v>
      </c>
      <c r="H1838" s="5">
        <v>98243.692599999995</v>
      </c>
      <c r="I1838" s="5">
        <v>36840.699999999997</v>
      </c>
      <c r="J1838" s="3" t="s">
        <v>22</v>
      </c>
      <c r="K1838" s="3" t="s">
        <v>23</v>
      </c>
      <c r="L1838" s="47">
        <f t="shared" si="60"/>
        <v>97026.025324799994</v>
      </c>
      <c r="M1838" s="63">
        <f t="shared" si="59"/>
        <v>7.1795156159999998E-2</v>
      </c>
      <c r="N1838" s="7">
        <v>35527</v>
      </c>
      <c r="O1838" s="6" t="b">
        <v>1</v>
      </c>
      <c r="P1838" s="6" t="b">
        <v>0</v>
      </c>
      <c r="Q1838" s="6" t="s">
        <v>24</v>
      </c>
    </row>
    <row r="1839" spans="1:17" x14ac:dyDescent="0.25">
      <c r="A1839" s="3">
        <v>2015</v>
      </c>
      <c r="B1839" s="3">
        <v>12</v>
      </c>
      <c r="C1839" s="4" t="s">
        <v>57</v>
      </c>
      <c r="D1839" s="4" t="s">
        <v>18</v>
      </c>
      <c r="E1839" s="4" t="s">
        <v>19</v>
      </c>
      <c r="F1839" s="4" t="s">
        <v>20</v>
      </c>
      <c r="G1839" s="11" t="s">
        <v>21</v>
      </c>
      <c r="H1839" s="5">
        <v>82641.606799999994</v>
      </c>
      <c r="I1839" s="5">
        <v>30714.6</v>
      </c>
      <c r="J1839" s="3" t="s">
        <v>22</v>
      </c>
      <c r="K1839" s="3" t="s">
        <v>23</v>
      </c>
      <c r="L1839" s="47">
        <f t="shared" si="60"/>
        <v>80891.936294400002</v>
      </c>
      <c r="M1839" s="63">
        <f t="shared" si="59"/>
        <v>5.9856612480000009E-2</v>
      </c>
      <c r="N1839" s="7">
        <v>35527</v>
      </c>
      <c r="O1839" s="6" t="b">
        <v>1</v>
      </c>
      <c r="P1839" s="6" t="b">
        <v>0</v>
      </c>
      <c r="Q1839" s="6" t="s">
        <v>24</v>
      </c>
    </row>
    <row r="1840" spans="1:17" x14ac:dyDescent="0.25">
      <c r="A1840" s="3">
        <v>2015</v>
      </c>
      <c r="B1840" s="3">
        <v>12</v>
      </c>
      <c r="C1840" s="4" t="s">
        <v>57</v>
      </c>
      <c r="D1840" s="4" t="s">
        <v>18</v>
      </c>
      <c r="E1840" s="4" t="s">
        <v>41</v>
      </c>
      <c r="F1840" s="4"/>
      <c r="G1840" s="11" t="s">
        <v>21</v>
      </c>
      <c r="H1840" s="5">
        <v>55837</v>
      </c>
      <c r="I1840" s="5">
        <v>21897.875474999997</v>
      </c>
      <c r="J1840" s="3" t="s">
        <v>22</v>
      </c>
      <c r="K1840" s="3" t="s">
        <v>42</v>
      </c>
      <c r="L1840" s="47">
        <f t="shared" si="60"/>
        <v>57671.646314990387</v>
      </c>
      <c r="M1840" s="63">
        <f t="shared" si="59"/>
        <v>4.2674579725679999E-2</v>
      </c>
      <c r="N1840" s="7">
        <v>23377</v>
      </c>
      <c r="O1840" s="6" t="b">
        <v>1</v>
      </c>
      <c r="P1840" s="6" t="b">
        <v>0</v>
      </c>
      <c r="Q1840" s="6" t="s">
        <v>24</v>
      </c>
    </row>
    <row r="1841" spans="1:17" x14ac:dyDescent="0.25">
      <c r="A1841" s="3">
        <v>2015</v>
      </c>
      <c r="B1841" s="3">
        <v>12</v>
      </c>
      <c r="C1841" s="4" t="s">
        <v>57</v>
      </c>
      <c r="D1841" s="4" t="s">
        <v>18</v>
      </c>
      <c r="E1841" s="4" t="s">
        <v>43</v>
      </c>
      <c r="F1841" s="4"/>
      <c r="G1841" s="11" t="s">
        <v>21</v>
      </c>
      <c r="H1841" s="5">
        <v>70269</v>
      </c>
      <c r="I1841" s="5">
        <v>26446.159764</v>
      </c>
      <c r="J1841" s="3" t="s">
        <v>22</v>
      </c>
      <c r="K1841" s="3" t="s">
        <v>42</v>
      </c>
      <c r="L1841" s="47">
        <f t="shared" si="60"/>
        <v>69650.298908695288</v>
      </c>
      <c r="M1841" s="63">
        <f t="shared" si="59"/>
        <v>5.1538276148083199E-2</v>
      </c>
      <c r="N1841" s="7">
        <v>28126</v>
      </c>
      <c r="O1841" s="6" t="b">
        <v>1</v>
      </c>
      <c r="P1841" s="6" t="b">
        <v>0</v>
      </c>
      <c r="Q1841" s="6" t="s">
        <v>24</v>
      </c>
    </row>
    <row r="1842" spans="1:17" x14ac:dyDescent="0.25">
      <c r="A1842" s="3">
        <v>2015</v>
      </c>
      <c r="B1842" s="3">
        <v>12</v>
      </c>
      <c r="C1842" s="4" t="s">
        <v>57</v>
      </c>
      <c r="D1842" s="4" t="s">
        <v>62</v>
      </c>
      <c r="E1842" s="4" t="s">
        <v>63</v>
      </c>
      <c r="F1842" s="4" t="s">
        <v>64</v>
      </c>
      <c r="G1842" s="11" t="s">
        <v>21</v>
      </c>
      <c r="H1842" s="5">
        <v>115350</v>
      </c>
      <c r="I1842" s="5">
        <v>41425.699999999997</v>
      </c>
      <c r="J1842" s="3" t="s">
        <v>22</v>
      </c>
      <c r="K1842" s="3" t="s">
        <v>23</v>
      </c>
      <c r="L1842" s="47">
        <f t="shared" si="60"/>
        <v>109101.37476479998</v>
      </c>
      <c r="M1842" s="63">
        <f t="shared" si="59"/>
        <v>8.0730404159999991E-2</v>
      </c>
      <c r="N1842" s="7">
        <v>40739</v>
      </c>
      <c r="O1842" s="6" t="b">
        <v>0</v>
      </c>
      <c r="P1842" s="6" t="b">
        <v>0</v>
      </c>
      <c r="Q1842" s="6" t="s">
        <v>65</v>
      </c>
    </row>
    <row r="1843" spans="1:17" x14ac:dyDescent="0.25">
      <c r="A1843" s="3">
        <v>2015</v>
      </c>
      <c r="B1843" s="3">
        <v>12</v>
      </c>
      <c r="C1843" s="4" t="s">
        <v>57</v>
      </c>
      <c r="D1843" s="4" t="s">
        <v>66</v>
      </c>
      <c r="E1843" s="4" t="s">
        <v>67</v>
      </c>
      <c r="F1843" s="4" t="s">
        <v>72</v>
      </c>
      <c r="G1843" s="11" t="s">
        <v>21</v>
      </c>
      <c r="H1843" s="5">
        <v>193766.193</v>
      </c>
      <c r="I1843" s="5">
        <v>72961</v>
      </c>
      <c r="J1843" s="3" t="s">
        <v>22</v>
      </c>
      <c r="K1843" s="3" t="s">
        <v>23</v>
      </c>
      <c r="L1843" s="47">
        <f t="shared" si="60"/>
        <v>192154.759104</v>
      </c>
      <c r="M1843" s="63">
        <f t="shared" si="59"/>
        <v>0.1421863968</v>
      </c>
      <c r="N1843" s="7">
        <v>40644</v>
      </c>
      <c r="O1843" s="6" t="b">
        <v>0</v>
      </c>
      <c r="P1843" s="6" t="b">
        <v>1</v>
      </c>
      <c r="Q1843" s="6" t="s">
        <v>15</v>
      </c>
    </row>
    <row r="1844" spans="1:17" x14ac:dyDescent="0.25">
      <c r="A1844" s="3">
        <v>2015</v>
      </c>
      <c r="B1844" s="3">
        <v>12</v>
      </c>
      <c r="C1844" s="4" t="s">
        <v>57</v>
      </c>
      <c r="D1844" s="4" t="s">
        <v>66</v>
      </c>
      <c r="E1844" s="4" t="s">
        <v>67</v>
      </c>
      <c r="F1844" s="4" t="s">
        <v>68</v>
      </c>
      <c r="G1844" s="11" t="s">
        <v>21</v>
      </c>
      <c r="H1844" s="5">
        <v>166195.93770000001</v>
      </c>
      <c r="I1844" s="5">
        <v>63292.7</v>
      </c>
      <c r="J1844" s="3" t="s">
        <v>22</v>
      </c>
      <c r="K1844" s="3" t="s">
        <v>23</v>
      </c>
      <c r="L1844" s="47">
        <f t="shared" si="60"/>
        <v>166691.70545279997</v>
      </c>
      <c r="M1844" s="63">
        <f t="shared" si="59"/>
        <v>0.12334481376</v>
      </c>
      <c r="N1844" s="7">
        <v>40644</v>
      </c>
      <c r="O1844" s="6" t="b">
        <v>0</v>
      </c>
      <c r="P1844" s="6" t="b">
        <v>1</v>
      </c>
      <c r="Q1844" s="6" t="s">
        <v>15</v>
      </c>
    </row>
    <row r="1845" spans="1:17" x14ac:dyDescent="0.25">
      <c r="A1845" s="3">
        <v>2015</v>
      </c>
      <c r="B1845" s="3">
        <v>12</v>
      </c>
      <c r="C1845" s="4" t="s">
        <v>57</v>
      </c>
      <c r="D1845" s="4" t="s">
        <v>26</v>
      </c>
      <c r="E1845" s="4" t="s">
        <v>27</v>
      </c>
      <c r="F1845" s="4" t="s">
        <v>28</v>
      </c>
      <c r="G1845" s="11" t="s">
        <v>21</v>
      </c>
      <c r="H1845" s="5">
        <v>76411.73</v>
      </c>
      <c r="I1845" s="5">
        <v>32082.799999999999</v>
      </c>
      <c r="J1845" s="3" t="s">
        <v>22</v>
      </c>
      <c r="K1845" s="3" t="s">
        <v>23</v>
      </c>
      <c r="L1845" s="47">
        <f t="shared" si="60"/>
        <v>84495.315379199994</v>
      </c>
      <c r="M1845" s="63">
        <f t="shared" si="59"/>
        <v>6.2522960640000014E-2</v>
      </c>
      <c r="N1845" s="7">
        <v>34700</v>
      </c>
      <c r="O1845" s="6" t="b">
        <v>1</v>
      </c>
      <c r="P1845" s="6" t="b">
        <v>0</v>
      </c>
      <c r="Q1845" s="6" t="s">
        <v>24</v>
      </c>
    </row>
    <row r="1846" spans="1:17" x14ac:dyDescent="0.25">
      <c r="A1846" s="3">
        <v>2015</v>
      </c>
      <c r="B1846" s="3">
        <v>12</v>
      </c>
      <c r="C1846" s="4" t="s">
        <v>57</v>
      </c>
      <c r="D1846" s="4" t="s">
        <v>73</v>
      </c>
      <c r="E1846" s="4" t="s">
        <v>74</v>
      </c>
      <c r="F1846" s="4"/>
      <c r="G1846" s="11" t="s">
        <v>21</v>
      </c>
      <c r="H1846" s="5">
        <v>6755</v>
      </c>
      <c r="I1846" s="5">
        <v>2197.7635679999999</v>
      </c>
      <c r="J1846" s="3" t="s">
        <v>22</v>
      </c>
      <c r="K1846" s="3" t="s">
        <v>42</v>
      </c>
      <c r="L1846" s="47">
        <f t="shared" si="60"/>
        <v>5788.1707895531508</v>
      </c>
      <c r="M1846" s="63">
        <f t="shared" si="59"/>
        <v>4.2830016413184001E-3</v>
      </c>
      <c r="N1846" s="7">
        <v>41136</v>
      </c>
      <c r="O1846" s="6" t="b">
        <v>0</v>
      </c>
      <c r="P1846" s="6" t="b">
        <v>0</v>
      </c>
      <c r="Q1846" s="6" t="s">
        <v>65</v>
      </c>
    </row>
    <row r="1847" spans="1:17" x14ac:dyDescent="0.25">
      <c r="A1847" s="3">
        <v>2015</v>
      </c>
      <c r="B1847" s="3">
        <v>12</v>
      </c>
      <c r="C1847" s="4" t="s">
        <v>57</v>
      </c>
      <c r="D1847" s="4" t="s">
        <v>29</v>
      </c>
      <c r="E1847" s="4" t="s">
        <v>30</v>
      </c>
      <c r="F1847" s="4" t="s">
        <v>33</v>
      </c>
      <c r="G1847" s="11" t="s">
        <v>21</v>
      </c>
      <c r="H1847" s="5">
        <v>97988</v>
      </c>
      <c r="I1847" s="5">
        <v>39785.9</v>
      </c>
      <c r="J1847" s="3" t="s">
        <v>22</v>
      </c>
      <c r="K1847" s="3" t="s">
        <v>23</v>
      </c>
      <c r="L1847" s="47">
        <f t="shared" si="60"/>
        <v>104782.6925376</v>
      </c>
      <c r="M1847" s="63">
        <f t="shared" si="59"/>
        <v>7.7534761920000014E-2</v>
      </c>
      <c r="N1847" s="7">
        <v>35885</v>
      </c>
      <c r="O1847" s="6" t="b">
        <v>1</v>
      </c>
      <c r="P1847" s="6" t="b">
        <v>0</v>
      </c>
      <c r="Q1847" s="6" t="s">
        <v>24</v>
      </c>
    </row>
    <row r="1848" spans="1:17" x14ac:dyDescent="0.25">
      <c r="A1848" s="3">
        <v>2015</v>
      </c>
      <c r="B1848" s="3">
        <v>12</v>
      </c>
      <c r="C1848" s="4" t="s">
        <v>57</v>
      </c>
      <c r="D1848" s="4" t="s">
        <v>29</v>
      </c>
      <c r="E1848" s="4" t="s">
        <v>30</v>
      </c>
      <c r="F1848" s="4" t="s">
        <v>31</v>
      </c>
      <c r="G1848" s="11" t="s">
        <v>21</v>
      </c>
      <c r="H1848" s="5">
        <v>109650</v>
      </c>
      <c r="I1848" s="5">
        <v>42651.6</v>
      </c>
      <c r="J1848" s="3" t="s">
        <v>22</v>
      </c>
      <c r="K1848" s="3" t="s">
        <v>23</v>
      </c>
      <c r="L1848" s="47">
        <f t="shared" si="60"/>
        <v>112329.98346239999</v>
      </c>
      <c r="M1848" s="63">
        <f t="shared" si="59"/>
        <v>8.311943808000001E-2</v>
      </c>
      <c r="N1848" s="7">
        <v>35885</v>
      </c>
      <c r="O1848" s="6" t="b">
        <v>1</v>
      </c>
      <c r="P1848" s="6" t="b">
        <v>0</v>
      </c>
      <c r="Q1848" s="6" t="s">
        <v>24</v>
      </c>
    </row>
    <row r="1849" spans="1:17" x14ac:dyDescent="0.25">
      <c r="A1849" s="3">
        <v>2015</v>
      </c>
      <c r="B1849" s="3">
        <v>12</v>
      </c>
      <c r="C1849" s="4" t="s">
        <v>57</v>
      </c>
      <c r="D1849" s="4" t="s">
        <v>29</v>
      </c>
      <c r="E1849" s="4" t="s">
        <v>34</v>
      </c>
      <c r="F1849" s="4" t="s">
        <v>37</v>
      </c>
      <c r="G1849" s="11" t="s">
        <v>21</v>
      </c>
      <c r="H1849" s="5">
        <v>84586.531000000003</v>
      </c>
      <c r="I1849" s="5">
        <v>34539.1</v>
      </c>
      <c r="J1849" s="3" t="s">
        <v>22</v>
      </c>
      <c r="K1849" s="3" t="s">
        <v>23</v>
      </c>
      <c r="L1849" s="47">
        <f t="shared" si="60"/>
        <v>90964.384262399995</v>
      </c>
      <c r="M1849" s="63">
        <f t="shared" si="59"/>
        <v>6.7309798080000011E-2</v>
      </c>
      <c r="N1849" s="7">
        <v>33970</v>
      </c>
      <c r="O1849" s="6" t="b">
        <v>1</v>
      </c>
      <c r="P1849" s="6" t="b">
        <v>0</v>
      </c>
      <c r="Q1849" s="6" t="s">
        <v>24</v>
      </c>
    </row>
    <row r="1850" spans="1:17" x14ac:dyDescent="0.25">
      <c r="A1850" s="3">
        <v>2015</v>
      </c>
      <c r="B1850" s="3">
        <v>12</v>
      </c>
      <c r="C1850" s="4" t="s">
        <v>57</v>
      </c>
      <c r="D1850" s="4" t="s">
        <v>29</v>
      </c>
      <c r="E1850" s="4" t="s">
        <v>34</v>
      </c>
      <c r="F1850" s="4" t="s">
        <v>39</v>
      </c>
      <c r="G1850" s="11" t="s">
        <v>21</v>
      </c>
      <c r="H1850" s="5">
        <v>85052.725000000006</v>
      </c>
      <c r="I1850" s="5">
        <v>36067.4</v>
      </c>
      <c r="J1850" s="3" t="s">
        <v>22</v>
      </c>
      <c r="K1850" s="3" t="s">
        <v>23</v>
      </c>
      <c r="L1850" s="47">
        <f t="shared" si="60"/>
        <v>94989.412953599996</v>
      </c>
      <c r="M1850" s="63">
        <f t="shared" si="59"/>
        <v>7.0288149120000018E-2</v>
      </c>
      <c r="N1850" s="7">
        <v>33970</v>
      </c>
      <c r="O1850" s="6" t="b">
        <v>1</v>
      </c>
      <c r="P1850" s="6" t="b">
        <v>0</v>
      </c>
      <c r="Q1850" s="6" t="s">
        <v>24</v>
      </c>
    </row>
    <row r="1851" spans="1:17" x14ac:dyDescent="0.25">
      <c r="A1851" s="3">
        <v>2015</v>
      </c>
      <c r="B1851" s="3">
        <v>12</v>
      </c>
      <c r="C1851" s="4" t="s">
        <v>57</v>
      </c>
      <c r="D1851" s="4" t="s">
        <v>29</v>
      </c>
      <c r="E1851" s="4" t="s">
        <v>34</v>
      </c>
      <c r="F1851" s="4" t="s">
        <v>36</v>
      </c>
      <c r="G1851" s="11" t="s">
        <v>21</v>
      </c>
      <c r="H1851" s="5">
        <v>39621.19</v>
      </c>
      <c r="I1851" s="5">
        <v>18915</v>
      </c>
      <c r="J1851" s="3" t="s">
        <v>22</v>
      </c>
      <c r="K1851" s="3" t="s">
        <v>23</v>
      </c>
      <c r="L1851" s="47">
        <f t="shared" si="60"/>
        <v>49815.754560000001</v>
      </c>
      <c r="M1851" s="63">
        <f t="shared" si="59"/>
        <v>3.6861552000000006E-2</v>
      </c>
      <c r="N1851" s="7">
        <v>33970</v>
      </c>
      <c r="O1851" s="6" t="b">
        <v>1</v>
      </c>
      <c r="P1851" s="6" t="b">
        <v>0</v>
      </c>
      <c r="Q1851" s="6" t="s">
        <v>24</v>
      </c>
    </row>
    <row r="1852" spans="1:17" x14ac:dyDescent="0.25">
      <c r="A1852" s="3">
        <v>2015</v>
      </c>
      <c r="B1852" s="3">
        <v>12</v>
      </c>
      <c r="C1852" s="4" t="s">
        <v>57</v>
      </c>
      <c r="D1852" s="4" t="s">
        <v>29</v>
      </c>
      <c r="E1852" s="4" t="s">
        <v>34</v>
      </c>
      <c r="F1852" s="4" t="s">
        <v>35</v>
      </c>
      <c r="G1852" s="11" t="s">
        <v>21</v>
      </c>
      <c r="H1852" s="5">
        <v>52687.44</v>
      </c>
      <c r="I1852" s="5">
        <v>23954.1</v>
      </c>
      <c r="J1852" s="3" t="s">
        <v>22</v>
      </c>
      <c r="K1852" s="3" t="s">
        <v>23</v>
      </c>
      <c r="L1852" s="47">
        <f t="shared" si="60"/>
        <v>63087.050822399986</v>
      </c>
      <c r="M1852" s="63">
        <f t="shared" si="59"/>
        <v>4.6681750080000001E-2</v>
      </c>
      <c r="N1852" s="7">
        <v>33970</v>
      </c>
      <c r="O1852" s="6" t="b">
        <v>1</v>
      </c>
      <c r="P1852" s="6" t="b">
        <v>0</v>
      </c>
      <c r="Q1852" s="6" t="s">
        <v>24</v>
      </c>
    </row>
    <row r="1853" spans="1:17" x14ac:dyDescent="0.25">
      <c r="A1853" s="3">
        <v>2015</v>
      </c>
      <c r="B1853" s="3">
        <v>12</v>
      </c>
      <c r="C1853" s="4" t="s">
        <v>57</v>
      </c>
      <c r="D1853" s="4" t="s">
        <v>59</v>
      </c>
      <c r="E1853" s="4" t="s">
        <v>60</v>
      </c>
      <c r="F1853" s="4"/>
      <c r="G1853" s="11" t="s">
        <v>21</v>
      </c>
      <c r="H1853" s="5">
        <v>199523</v>
      </c>
      <c r="I1853" s="5">
        <v>69404.474596</v>
      </c>
      <c r="J1853" s="3" t="s">
        <v>22</v>
      </c>
      <c r="K1853" s="3" t="s">
        <v>42</v>
      </c>
      <c r="L1853" s="47">
        <f t="shared" si="60"/>
        <v>182788.06618239972</v>
      </c>
      <c r="M1853" s="63">
        <f t="shared" si="59"/>
        <v>0.13525544009268481</v>
      </c>
      <c r="N1853" s="7">
        <v>40220</v>
      </c>
      <c r="O1853" s="6" t="b">
        <v>1</v>
      </c>
      <c r="P1853" s="6" t="b">
        <v>0</v>
      </c>
      <c r="Q1853" s="6" t="s">
        <v>24</v>
      </c>
    </row>
    <row r="1854" spans="1:17" x14ac:dyDescent="0.25">
      <c r="A1854" s="3">
        <v>2015</v>
      </c>
      <c r="B1854" s="3">
        <v>12</v>
      </c>
      <c r="C1854" s="4" t="s">
        <v>57</v>
      </c>
      <c r="D1854" s="4" t="s">
        <v>44</v>
      </c>
      <c r="E1854" s="4" t="s">
        <v>75</v>
      </c>
      <c r="F1854" s="4"/>
      <c r="G1854" s="11" t="s">
        <v>21</v>
      </c>
      <c r="H1854" s="5">
        <v>161583</v>
      </c>
      <c r="I1854" s="5">
        <v>52107.285839999997</v>
      </c>
      <c r="J1854" s="3" t="s">
        <v>22</v>
      </c>
      <c r="K1854" s="3" t="s">
        <v>42</v>
      </c>
      <c r="L1854" s="47">
        <f t="shared" si="60"/>
        <v>137233.08285451774</v>
      </c>
      <c r="M1854" s="63">
        <f t="shared" si="59"/>
        <v>0.10154667864499201</v>
      </c>
      <c r="N1854" s="7">
        <v>41210</v>
      </c>
      <c r="O1854" s="6" t="b">
        <v>0</v>
      </c>
      <c r="P1854" s="6" t="b">
        <v>0</v>
      </c>
      <c r="Q1854" s="6" t="s">
        <v>65</v>
      </c>
    </row>
    <row r="1855" spans="1:17" x14ac:dyDescent="0.25">
      <c r="A1855" s="3">
        <v>2015</v>
      </c>
      <c r="B1855" s="3">
        <v>12</v>
      </c>
      <c r="C1855" s="4" t="s">
        <v>57</v>
      </c>
      <c r="D1855" s="4" t="s">
        <v>46</v>
      </c>
      <c r="E1855" s="4" t="s">
        <v>47</v>
      </c>
      <c r="F1855" s="4"/>
      <c r="G1855" s="11" t="s">
        <v>21</v>
      </c>
      <c r="H1855" s="5">
        <v>78004.23</v>
      </c>
      <c r="I1855" s="5">
        <v>26396.631431999998</v>
      </c>
      <c r="J1855" s="3" t="s">
        <v>22</v>
      </c>
      <c r="K1855" s="3" t="s">
        <v>42</v>
      </c>
      <c r="L1855" s="47">
        <f t="shared" si="60"/>
        <v>69519.857923726842</v>
      </c>
      <c r="M1855" s="63">
        <f t="shared" si="59"/>
        <v>5.1441755334681601E-2</v>
      </c>
      <c r="N1855" s="7">
        <v>34700</v>
      </c>
      <c r="O1855" s="6" t="b">
        <v>1</v>
      </c>
      <c r="P1855" s="6" t="b">
        <v>0</v>
      </c>
      <c r="Q1855" s="6" t="s">
        <v>24</v>
      </c>
    </row>
    <row r="1856" spans="1:17" x14ac:dyDescent="0.25">
      <c r="A1856" s="3">
        <v>2015</v>
      </c>
      <c r="B1856" s="3">
        <v>12</v>
      </c>
      <c r="C1856" s="4" t="s">
        <v>57</v>
      </c>
      <c r="D1856" s="4" t="s">
        <v>46</v>
      </c>
      <c r="E1856" s="4" t="s">
        <v>48</v>
      </c>
      <c r="F1856" s="4"/>
      <c r="G1856" s="11" t="s">
        <v>21</v>
      </c>
      <c r="H1856" s="5">
        <v>64326.43</v>
      </c>
      <c r="I1856" s="5">
        <v>21768.063911999998</v>
      </c>
      <c r="J1856" s="3" t="s">
        <v>22</v>
      </c>
      <c r="K1856" s="3" t="s">
        <v>42</v>
      </c>
      <c r="L1856" s="47">
        <f t="shared" si="60"/>
        <v>57329.766274733563</v>
      </c>
      <c r="M1856" s="63">
        <f t="shared" si="59"/>
        <v>4.2421602951705599E-2</v>
      </c>
      <c r="N1856" s="7">
        <v>35065</v>
      </c>
      <c r="O1856" s="6" t="b">
        <v>1</v>
      </c>
      <c r="P1856" s="6" t="b">
        <v>0</v>
      </c>
      <c r="Q1856" s="6" t="s">
        <v>24</v>
      </c>
    </row>
    <row r="1857" spans="1:17" x14ac:dyDescent="0.25">
      <c r="A1857" s="3">
        <v>2015</v>
      </c>
      <c r="B1857" s="3">
        <v>12</v>
      </c>
      <c r="C1857" s="4" t="s">
        <v>57</v>
      </c>
      <c r="D1857" s="4" t="s">
        <v>46</v>
      </c>
      <c r="E1857" s="4" t="s">
        <v>58</v>
      </c>
      <c r="F1857" s="4"/>
      <c r="G1857" s="11" t="s">
        <v>21</v>
      </c>
      <c r="H1857" s="5">
        <v>106539</v>
      </c>
      <c r="I1857" s="5">
        <v>33634.362299999993</v>
      </c>
      <c r="J1857" s="3" t="s">
        <v>22</v>
      </c>
      <c r="K1857" s="3" t="s">
        <v>42</v>
      </c>
      <c r="L1857" s="47">
        <f t="shared" si="60"/>
        <v>88581.609152467179</v>
      </c>
      <c r="M1857" s="63">
        <f t="shared" si="59"/>
        <v>6.5546645250239996E-2</v>
      </c>
      <c r="N1857" s="7">
        <v>39814</v>
      </c>
      <c r="O1857" s="6" t="b">
        <v>1</v>
      </c>
      <c r="P1857" s="6" t="b">
        <v>0</v>
      </c>
      <c r="Q1857" s="6" t="s">
        <v>24</v>
      </c>
    </row>
    <row r="1858" spans="1:17" x14ac:dyDescent="0.25">
      <c r="A1858" s="3">
        <v>2015</v>
      </c>
      <c r="B1858" s="3">
        <v>12</v>
      </c>
      <c r="C1858" s="4" t="s">
        <v>57</v>
      </c>
      <c r="D1858" s="4" t="s">
        <v>46</v>
      </c>
      <c r="E1858" s="4" t="s">
        <v>61</v>
      </c>
      <c r="F1858" s="4"/>
      <c r="G1858" s="11" t="s">
        <v>21</v>
      </c>
      <c r="H1858" s="5">
        <v>93465.2</v>
      </c>
      <c r="I1858" s="5">
        <v>29932.230299999999</v>
      </c>
      <c r="J1858" s="3" t="s">
        <v>22</v>
      </c>
      <c r="K1858" s="3" t="s">
        <v>42</v>
      </c>
      <c r="L1858" s="47">
        <f t="shared" si="60"/>
        <v>78831.437380819203</v>
      </c>
      <c r="M1858" s="63">
        <f t="shared" ref="M1858:M1921" si="61">I1858*0.02784*0.07/1000</f>
        <v>5.8331930408640008E-2</v>
      </c>
      <c r="N1858" s="7">
        <v>40179</v>
      </c>
      <c r="O1858" s="6" t="b">
        <v>1</v>
      </c>
      <c r="P1858" s="6" t="b">
        <v>0</v>
      </c>
      <c r="Q1858" s="6" t="s">
        <v>24</v>
      </c>
    </row>
    <row r="1859" spans="1:17" x14ac:dyDescent="0.25">
      <c r="A1859" s="3">
        <v>2015</v>
      </c>
      <c r="B1859" s="3">
        <v>12</v>
      </c>
      <c r="C1859" s="4" t="s">
        <v>57</v>
      </c>
      <c r="D1859" s="4" t="s">
        <v>46</v>
      </c>
      <c r="E1859" s="4" t="s">
        <v>77</v>
      </c>
      <c r="F1859" s="4"/>
      <c r="G1859" s="11" t="s">
        <v>21</v>
      </c>
      <c r="H1859" s="5">
        <v>68852.890000000014</v>
      </c>
      <c r="I1859" s="5">
        <v>22050.138022500003</v>
      </c>
      <c r="J1859" s="3" t="s">
        <v>22</v>
      </c>
      <c r="K1859" s="3" t="s">
        <v>42</v>
      </c>
      <c r="L1859" s="47">
        <f t="shared" si="60"/>
        <v>58072.65470488945</v>
      </c>
      <c r="M1859" s="63">
        <f t="shared" si="61"/>
        <v>4.297130897824801E-2</v>
      </c>
      <c r="N1859" s="7">
        <v>42005</v>
      </c>
      <c r="O1859" s="6" t="b">
        <v>0</v>
      </c>
      <c r="P1859" s="6" t="b">
        <v>0</v>
      </c>
      <c r="Q1859" s="6" t="s">
        <v>65</v>
      </c>
    </row>
    <row r="1860" spans="1:17" x14ac:dyDescent="0.25">
      <c r="A1860" s="3">
        <v>2015</v>
      </c>
      <c r="B1860" s="3">
        <v>12</v>
      </c>
      <c r="C1860" s="4" t="s">
        <v>57</v>
      </c>
      <c r="D1860" s="4" t="s">
        <v>69</v>
      </c>
      <c r="E1860" s="4" t="s">
        <v>70</v>
      </c>
      <c r="F1860" s="4" t="s">
        <v>71</v>
      </c>
      <c r="G1860" s="11" t="s">
        <v>21</v>
      </c>
      <c r="H1860" s="5">
        <v>115407</v>
      </c>
      <c r="I1860" s="5">
        <v>40398.300000000003</v>
      </c>
      <c r="J1860" s="3" t="s">
        <v>22</v>
      </c>
      <c r="K1860" s="3" t="s">
        <v>23</v>
      </c>
      <c r="L1860" s="47">
        <f t="shared" si="60"/>
        <v>106395.5483712</v>
      </c>
      <c r="M1860" s="63">
        <f t="shared" si="61"/>
        <v>7.8728207039999998E-2</v>
      </c>
      <c r="N1860" s="7">
        <v>40760</v>
      </c>
      <c r="O1860" s="6" t="b">
        <v>0</v>
      </c>
      <c r="P1860" s="6" t="b">
        <v>0</v>
      </c>
      <c r="Q1860" s="6" t="s">
        <v>65</v>
      </c>
    </row>
    <row r="1861" spans="1:17" x14ac:dyDescent="0.25">
      <c r="A1861" s="3">
        <v>2016</v>
      </c>
      <c r="B1861" s="3">
        <v>1</v>
      </c>
      <c r="C1861" s="4" t="s">
        <v>17</v>
      </c>
      <c r="D1861" s="4" t="s">
        <v>18</v>
      </c>
      <c r="E1861" s="4" t="s">
        <v>76</v>
      </c>
      <c r="F1861" s="4"/>
      <c r="G1861" s="11" t="s">
        <v>21</v>
      </c>
      <c r="H1861" s="5">
        <v>188168</v>
      </c>
      <c r="I1861" s="5">
        <v>67213.609599999996</v>
      </c>
      <c r="J1861" s="3" t="s">
        <v>22</v>
      </c>
      <c r="K1861" s="3" t="s">
        <v>42</v>
      </c>
      <c r="L1861" s="47">
        <f t="shared" si="60"/>
        <v>177018.06391357438</v>
      </c>
      <c r="M1861" s="63">
        <f t="shared" si="61"/>
        <v>0.13098588238848</v>
      </c>
      <c r="N1861" s="7">
        <v>41348</v>
      </c>
      <c r="O1861" s="6" t="b">
        <v>0</v>
      </c>
      <c r="P1861" s="6" t="b">
        <v>0</v>
      </c>
      <c r="Q1861" s="6" t="s">
        <v>65</v>
      </c>
    </row>
    <row r="1862" spans="1:17" x14ac:dyDescent="0.25">
      <c r="A1862" s="3">
        <v>2016</v>
      </c>
      <c r="B1862" s="3">
        <v>1</v>
      </c>
      <c r="C1862" s="4" t="s">
        <v>17</v>
      </c>
      <c r="D1862" s="4" t="s">
        <v>18</v>
      </c>
      <c r="E1862" s="4" t="s">
        <v>19</v>
      </c>
      <c r="F1862" s="4" t="s">
        <v>20</v>
      </c>
      <c r="G1862" s="11" t="s">
        <v>21</v>
      </c>
      <c r="H1862" s="5">
        <v>95148.817299999995</v>
      </c>
      <c r="I1862" s="5">
        <v>35371.9</v>
      </c>
      <c r="J1862" s="3" t="s">
        <v>22</v>
      </c>
      <c r="K1862" s="3" t="s">
        <v>23</v>
      </c>
      <c r="L1862" s="47">
        <f t="shared" si="60"/>
        <v>93157.699641599989</v>
      </c>
      <c r="M1862" s="63">
        <f t="shared" si="61"/>
        <v>6.8932758720000015E-2</v>
      </c>
      <c r="N1862" s="7">
        <v>35527</v>
      </c>
      <c r="O1862" s="6" t="b">
        <v>1</v>
      </c>
      <c r="P1862" s="6" t="b">
        <v>0</v>
      </c>
      <c r="Q1862" s="6" t="s">
        <v>24</v>
      </c>
    </row>
    <row r="1863" spans="1:17" x14ac:dyDescent="0.25">
      <c r="A1863" s="3">
        <v>2016</v>
      </c>
      <c r="B1863" s="3">
        <v>1</v>
      </c>
      <c r="C1863" s="4" t="s">
        <v>17</v>
      </c>
      <c r="D1863" s="4" t="s">
        <v>18</v>
      </c>
      <c r="E1863" s="4" t="s">
        <v>19</v>
      </c>
      <c r="F1863" s="4" t="s">
        <v>25</v>
      </c>
      <c r="G1863" s="11" t="s">
        <v>21</v>
      </c>
      <c r="H1863" s="5">
        <v>99700.822899999999</v>
      </c>
      <c r="I1863" s="5">
        <v>37389.300000000003</v>
      </c>
      <c r="J1863" s="3" t="s">
        <v>22</v>
      </c>
      <c r="K1863" s="3" t="s">
        <v>23</v>
      </c>
      <c r="L1863" s="47">
        <f t="shared" si="60"/>
        <v>98470.8533952</v>
      </c>
      <c r="M1863" s="63">
        <f t="shared" si="61"/>
        <v>7.286426784000001E-2</v>
      </c>
      <c r="N1863" s="7">
        <v>35527</v>
      </c>
      <c r="O1863" s="6" t="b">
        <v>1</v>
      </c>
      <c r="P1863" s="6" t="b">
        <v>0</v>
      </c>
      <c r="Q1863" s="6" t="s">
        <v>24</v>
      </c>
    </row>
    <row r="1864" spans="1:17" x14ac:dyDescent="0.25">
      <c r="A1864" s="3">
        <v>2016</v>
      </c>
      <c r="B1864" s="3">
        <v>1</v>
      </c>
      <c r="C1864" s="4" t="s">
        <v>17</v>
      </c>
      <c r="D1864" s="4" t="s">
        <v>18</v>
      </c>
      <c r="E1864" s="4" t="s">
        <v>41</v>
      </c>
      <c r="F1864" s="4"/>
      <c r="G1864" s="11" t="s">
        <v>21</v>
      </c>
      <c r="H1864" s="5">
        <v>59279</v>
      </c>
      <c r="I1864" s="5">
        <v>23247.741824999997</v>
      </c>
      <c r="J1864" s="3" t="s">
        <v>22</v>
      </c>
      <c r="K1864" s="3" t="s">
        <v>42</v>
      </c>
      <c r="L1864" s="47">
        <f t="shared" si="60"/>
        <v>61226.740725796786</v>
      </c>
      <c r="M1864" s="63">
        <f t="shared" si="61"/>
        <v>4.5305199268559998E-2</v>
      </c>
      <c r="N1864" s="7">
        <v>23377</v>
      </c>
      <c r="O1864" s="6" t="b">
        <v>1</v>
      </c>
      <c r="P1864" s="6" t="b">
        <v>0</v>
      </c>
      <c r="Q1864" s="6" t="s">
        <v>24</v>
      </c>
    </row>
    <row r="1865" spans="1:17" x14ac:dyDescent="0.25">
      <c r="A1865" s="3">
        <v>2016</v>
      </c>
      <c r="B1865" s="3">
        <v>1</v>
      </c>
      <c r="C1865" s="4" t="s">
        <v>17</v>
      </c>
      <c r="D1865" s="4" t="s">
        <v>18</v>
      </c>
      <c r="E1865" s="4" t="s">
        <v>43</v>
      </c>
      <c r="F1865" s="4"/>
      <c r="G1865" s="11" t="s">
        <v>21</v>
      </c>
      <c r="H1865" s="5">
        <v>108301</v>
      </c>
      <c r="I1865" s="5">
        <v>40759.731156000002</v>
      </c>
      <c r="J1865" s="3" t="s">
        <v>22</v>
      </c>
      <c r="K1865" s="3" t="s">
        <v>42</v>
      </c>
      <c r="L1865" s="47">
        <f t="shared" si="60"/>
        <v>107347.43659523559</v>
      </c>
      <c r="M1865" s="63">
        <f t="shared" si="61"/>
        <v>7.9432564076812817E-2</v>
      </c>
      <c r="N1865" s="7">
        <v>28126</v>
      </c>
      <c r="O1865" s="6" t="b">
        <v>1</v>
      </c>
      <c r="P1865" s="6" t="b">
        <v>0</v>
      </c>
      <c r="Q1865" s="6" t="s">
        <v>24</v>
      </c>
    </row>
    <row r="1866" spans="1:17" x14ac:dyDescent="0.25">
      <c r="A1866" s="3">
        <v>2016</v>
      </c>
      <c r="B1866" s="3">
        <v>1</v>
      </c>
      <c r="C1866" s="4" t="s">
        <v>17</v>
      </c>
      <c r="D1866" s="4" t="s">
        <v>62</v>
      </c>
      <c r="E1866" s="4" t="s">
        <v>63</v>
      </c>
      <c r="F1866" s="4" t="s">
        <v>64</v>
      </c>
      <c r="G1866" s="11" t="s">
        <v>21</v>
      </c>
      <c r="H1866" s="5">
        <v>114628</v>
      </c>
      <c r="I1866" s="5">
        <v>41400.9</v>
      </c>
      <c r="J1866" s="3" t="s">
        <v>22</v>
      </c>
      <c r="K1866" s="3" t="s">
        <v>23</v>
      </c>
      <c r="L1866" s="47">
        <f t="shared" si="60"/>
        <v>109036.05989759999</v>
      </c>
      <c r="M1866" s="63">
        <f t="shared" si="61"/>
        <v>8.0682073920000014E-2</v>
      </c>
      <c r="N1866" s="7">
        <v>40739</v>
      </c>
      <c r="O1866" s="6" t="b">
        <v>0</v>
      </c>
      <c r="P1866" s="6" t="b">
        <v>0</v>
      </c>
      <c r="Q1866" s="6" t="s">
        <v>65</v>
      </c>
    </row>
    <row r="1867" spans="1:17" x14ac:dyDescent="0.25">
      <c r="A1867" s="3">
        <v>2016</v>
      </c>
      <c r="B1867" s="3">
        <v>1</v>
      </c>
      <c r="C1867" s="4" t="s">
        <v>17</v>
      </c>
      <c r="D1867" s="4" t="s">
        <v>66</v>
      </c>
      <c r="E1867" s="4" t="s">
        <v>67</v>
      </c>
      <c r="F1867" s="4" t="s">
        <v>72</v>
      </c>
      <c r="G1867" s="11" t="s">
        <v>21</v>
      </c>
      <c r="H1867" s="5">
        <v>188653.28289999999</v>
      </c>
      <c r="I1867" s="5">
        <v>71217.600000000006</v>
      </c>
      <c r="J1867" s="3" t="s">
        <v>22</v>
      </c>
      <c r="K1867" s="3" t="s">
        <v>23</v>
      </c>
      <c r="L1867" s="47">
        <f t="shared" si="60"/>
        <v>187563.22928639999</v>
      </c>
      <c r="M1867" s="63">
        <f t="shared" si="61"/>
        <v>0.13878885888000003</v>
      </c>
      <c r="N1867" s="7">
        <v>40644</v>
      </c>
      <c r="O1867" s="6" t="b">
        <v>0</v>
      </c>
      <c r="P1867" s="6" t="b">
        <v>1</v>
      </c>
      <c r="Q1867" s="6" t="s">
        <v>15</v>
      </c>
    </row>
    <row r="1868" spans="1:17" x14ac:dyDescent="0.25">
      <c r="A1868" s="3">
        <v>2016</v>
      </c>
      <c r="B1868" s="3">
        <v>1</v>
      </c>
      <c r="C1868" s="4" t="s">
        <v>17</v>
      </c>
      <c r="D1868" s="4" t="s">
        <v>66</v>
      </c>
      <c r="E1868" s="4" t="s">
        <v>67</v>
      </c>
      <c r="F1868" s="4" t="s">
        <v>68</v>
      </c>
      <c r="G1868" s="11" t="s">
        <v>21</v>
      </c>
      <c r="H1868" s="5">
        <v>160271.70370000001</v>
      </c>
      <c r="I1868" s="5">
        <v>61305.2</v>
      </c>
      <c r="J1868" s="3" t="s">
        <v>22</v>
      </c>
      <c r="K1868" s="3" t="s">
        <v>23</v>
      </c>
      <c r="L1868" s="47">
        <f t="shared" si="60"/>
        <v>161457.29825279998</v>
      </c>
      <c r="M1868" s="63">
        <f t="shared" si="61"/>
        <v>0.11947157376000002</v>
      </c>
      <c r="N1868" s="7">
        <v>40644</v>
      </c>
      <c r="O1868" s="6" t="b">
        <v>0</v>
      </c>
      <c r="P1868" s="6" t="b">
        <v>1</v>
      </c>
      <c r="Q1868" s="6" t="s">
        <v>15</v>
      </c>
    </row>
    <row r="1869" spans="1:17" x14ac:dyDescent="0.25">
      <c r="A1869" s="3">
        <v>2016</v>
      </c>
      <c r="B1869" s="3">
        <v>1</v>
      </c>
      <c r="C1869" s="4" t="s">
        <v>17</v>
      </c>
      <c r="D1869" s="4" t="s">
        <v>26</v>
      </c>
      <c r="E1869" s="4" t="s">
        <v>27</v>
      </c>
      <c r="F1869" s="4" t="s">
        <v>28</v>
      </c>
      <c r="G1869" s="11" t="s">
        <v>21</v>
      </c>
      <c r="H1869" s="5">
        <v>81822.604000000007</v>
      </c>
      <c r="I1869" s="5">
        <v>34316.699999999997</v>
      </c>
      <c r="J1869" s="3" t="s">
        <v>22</v>
      </c>
      <c r="K1869" s="3" t="s">
        <v>23</v>
      </c>
      <c r="L1869" s="47">
        <f t="shared" si="60"/>
        <v>90378.657388799984</v>
      </c>
      <c r="M1869" s="63">
        <f t="shared" si="61"/>
        <v>6.6876384959999993E-2</v>
      </c>
      <c r="N1869" s="7">
        <v>34700</v>
      </c>
      <c r="O1869" s="6" t="b">
        <v>1</v>
      </c>
      <c r="P1869" s="6" t="b">
        <v>0</v>
      </c>
      <c r="Q1869" s="6" t="s">
        <v>24</v>
      </c>
    </row>
    <row r="1870" spans="1:17" x14ac:dyDescent="0.25">
      <c r="A1870" s="3">
        <v>2016</v>
      </c>
      <c r="B1870" s="3">
        <v>1</v>
      </c>
      <c r="C1870" s="4" t="s">
        <v>17</v>
      </c>
      <c r="D1870" s="4" t="s">
        <v>73</v>
      </c>
      <c r="E1870" s="4" t="s">
        <v>74</v>
      </c>
      <c r="F1870" s="4"/>
      <c r="G1870" s="11" t="s">
        <v>21</v>
      </c>
      <c r="H1870" s="5">
        <v>254142</v>
      </c>
      <c r="I1870" s="5">
        <v>82686.014611199993</v>
      </c>
      <c r="J1870" s="3" t="s">
        <v>22</v>
      </c>
      <c r="K1870" s="3" t="s">
        <v>42</v>
      </c>
      <c r="L1870" s="47">
        <f t="shared" si="60"/>
        <v>217767.17998499138</v>
      </c>
      <c r="M1870" s="63">
        <f t="shared" si="61"/>
        <v>0.16113850527430654</v>
      </c>
      <c r="N1870" s="7">
        <v>41136</v>
      </c>
      <c r="O1870" s="6" t="b">
        <v>0</v>
      </c>
      <c r="P1870" s="6" t="b">
        <v>0</v>
      </c>
      <c r="Q1870" s="6" t="s">
        <v>65</v>
      </c>
    </row>
    <row r="1871" spans="1:17" x14ac:dyDescent="0.25">
      <c r="A1871" s="3">
        <v>2016</v>
      </c>
      <c r="B1871" s="3">
        <v>1</v>
      </c>
      <c r="C1871" s="4" t="s">
        <v>17</v>
      </c>
      <c r="D1871" s="4" t="s">
        <v>29</v>
      </c>
      <c r="E1871" s="4" t="s">
        <v>30</v>
      </c>
      <c r="F1871" s="4" t="s">
        <v>33</v>
      </c>
      <c r="G1871" s="11" t="s">
        <v>21</v>
      </c>
      <c r="H1871" s="5">
        <v>106646</v>
      </c>
      <c r="I1871" s="5">
        <v>43237.3</v>
      </c>
      <c r="J1871" s="3" t="s">
        <v>22</v>
      </c>
      <c r="K1871" s="3" t="s">
        <v>23</v>
      </c>
      <c r="L1871" s="47">
        <f t="shared" si="60"/>
        <v>113872.52046720001</v>
      </c>
      <c r="M1871" s="63">
        <f t="shared" si="61"/>
        <v>8.4260850240000018E-2</v>
      </c>
      <c r="N1871" s="7">
        <v>35885</v>
      </c>
      <c r="O1871" s="6" t="b">
        <v>1</v>
      </c>
      <c r="P1871" s="6" t="b">
        <v>0</v>
      </c>
      <c r="Q1871" s="6" t="s">
        <v>24</v>
      </c>
    </row>
    <row r="1872" spans="1:17" x14ac:dyDescent="0.25">
      <c r="A1872" s="3">
        <v>2016</v>
      </c>
      <c r="B1872" s="3">
        <v>1</v>
      </c>
      <c r="C1872" s="4" t="s">
        <v>17</v>
      </c>
      <c r="D1872" s="4" t="s">
        <v>29</v>
      </c>
      <c r="E1872" s="4" t="s">
        <v>30</v>
      </c>
      <c r="F1872" s="4" t="s">
        <v>31</v>
      </c>
      <c r="G1872" s="11" t="s">
        <v>21</v>
      </c>
      <c r="H1872" s="5">
        <v>58527</v>
      </c>
      <c r="I1872" s="5">
        <v>22742</v>
      </c>
      <c r="J1872" s="3" t="s">
        <v>22</v>
      </c>
      <c r="K1872" s="3" t="s">
        <v>23</v>
      </c>
      <c r="L1872" s="47">
        <f t="shared" si="60"/>
        <v>59894.786688</v>
      </c>
      <c r="M1872" s="63">
        <f t="shared" si="61"/>
        <v>4.4319609600000004E-2</v>
      </c>
      <c r="N1872" s="7">
        <v>35885</v>
      </c>
      <c r="O1872" s="6" t="b">
        <v>1</v>
      </c>
      <c r="P1872" s="6" t="b">
        <v>0</v>
      </c>
      <c r="Q1872" s="6" t="s">
        <v>24</v>
      </c>
    </row>
    <row r="1873" spans="1:17" x14ac:dyDescent="0.25">
      <c r="A1873" s="3">
        <v>2016</v>
      </c>
      <c r="B1873" s="3">
        <v>1</v>
      </c>
      <c r="C1873" s="4" t="s">
        <v>17</v>
      </c>
      <c r="D1873" s="4" t="s">
        <v>29</v>
      </c>
      <c r="E1873" s="4" t="s">
        <v>34</v>
      </c>
      <c r="F1873" s="4" t="s">
        <v>35</v>
      </c>
      <c r="G1873" s="11" t="s">
        <v>21</v>
      </c>
      <c r="H1873" s="5">
        <v>55512.894999999997</v>
      </c>
      <c r="I1873" s="5">
        <v>25262.400000000001</v>
      </c>
      <c r="J1873" s="3" t="s">
        <v>22</v>
      </c>
      <c r="K1873" s="3" t="s">
        <v>23</v>
      </c>
      <c r="L1873" s="47">
        <f t="shared" si="60"/>
        <v>66532.673433600008</v>
      </c>
      <c r="M1873" s="63">
        <f t="shared" si="61"/>
        <v>4.9231365120000016E-2</v>
      </c>
      <c r="N1873" s="7">
        <v>33970</v>
      </c>
      <c r="O1873" s="6" t="b">
        <v>1</v>
      </c>
      <c r="P1873" s="6" t="b">
        <v>0</v>
      </c>
      <c r="Q1873" s="6" t="s">
        <v>24</v>
      </c>
    </row>
    <row r="1874" spans="1:17" x14ac:dyDescent="0.25">
      <c r="A1874" s="3">
        <v>2016</v>
      </c>
      <c r="B1874" s="3">
        <v>1</v>
      </c>
      <c r="C1874" s="4" t="s">
        <v>17</v>
      </c>
      <c r="D1874" s="4" t="s">
        <v>29</v>
      </c>
      <c r="E1874" s="4" t="s">
        <v>34</v>
      </c>
      <c r="F1874" s="4" t="s">
        <v>36</v>
      </c>
      <c r="G1874" s="11" t="s">
        <v>21</v>
      </c>
      <c r="H1874" s="5">
        <v>52199.605000000003</v>
      </c>
      <c r="I1874" s="5">
        <v>24916.799999999999</v>
      </c>
      <c r="J1874" s="3" t="s">
        <v>22</v>
      </c>
      <c r="K1874" s="3" t="s">
        <v>23</v>
      </c>
      <c r="L1874" s="47">
        <f t="shared" si="60"/>
        <v>65622.479155199995</v>
      </c>
      <c r="M1874" s="63">
        <f t="shared" si="61"/>
        <v>4.8557859840000009E-2</v>
      </c>
      <c r="N1874" s="7">
        <v>33970</v>
      </c>
      <c r="O1874" s="6" t="b">
        <v>1</v>
      </c>
      <c r="P1874" s="6" t="b">
        <v>0</v>
      </c>
      <c r="Q1874" s="6" t="s">
        <v>24</v>
      </c>
    </row>
    <row r="1875" spans="1:17" x14ac:dyDescent="0.25">
      <c r="A1875" s="3">
        <v>2016</v>
      </c>
      <c r="B1875" s="3">
        <v>1</v>
      </c>
      <c r="C1875" s="4" t="s">
        <v>17</v>
      </c>
      <c r="D1875" s="4" t="s">
        <v>29</v>
      </c>
      <c r="E1875" s="4" t="s">
        <v>34</v>
      </c>
      <c r="F1875" s="4" t="s">
        <v>39</v>
      </c>
      <c r="G1875" s="11" t="s">
        <v>21</v>
      </c>
      <c r="H1875" s="5">
        <v>85348.642999999996</v>
      </c>
      <c r="I1875" s="5">
        <v>36157.699999999997</v>
      </c>
      <c r="J1875" s="3" t="s">
        <v>22</v>
      </c>
      <c r="K1875" s="3" t="s">
        <v>23</v>
      </c>
      <c r="L1875" s="47">
        <f t="shared" si="60"/>
        <v>95227.232812799994</v>
      </c>
      <c r="M1875" s="63">
        <f t="shared" si="61"/>
        <v>7.0464125759999996E-2</v>
      </c>
      <c r="N1875" s="7">
        <v>33970</v>
      </c>
      <c r="O1875" s="6" t="b">
        <v>1</v>
      </c>
      <c r="P1875" s="6" t="b">
        <v>0</v>
      </c>
      <c r="Q1875" s="6" t="s">
        <v>24</v>
      </c>
    </row>
    <row r="1876" spans="1:17" x14ac:dyDescent="0.25">
      <c r="A1876" s="3">
        <v>2016</v>
      </c>
      <c r="B1876" s="3">
        <v>1</v>
      </c>
      <c r="C1876" s="4" t="s">
        <v>17</v>
      </c>
      <c r="D1876" s="4" t="s">
        <v>29</v>
      </c>
      <c r="E1876" s="4" t="s">
        <v>34</v>
      </c>
      <c r="F1876" s="4" t="s">
        <v>37</v>
      </c>
      <c r="G1876" s="11" t="s">
        <v>21</v>
      </c>
      <c r="H1876" s="5">
        <v>86122.414999999994</v>
      </c>
      <c r="I1876" s="5">
        <v>35091.199999999997</v>
      </c>
      <c r="J1876" s="3" t="s">
        <v>22</v>
      </c>
      <c r="K1876" s="3" t="s">
        <v>23</v>
      </c>
      <c r="L1876" s="47">
        <f t="shared" si="60"/>
        <v>92418.430156799994</v>
      </c>
      <c r="M1876" s="63">
        <f t="shared" si="61"/>
        <v>6.8385730559999997E-2</v>
      </c>
      <c r="N1876" s="7">
        <v>33970</v>
      </c>
      <c r="O1876" s="6" t="b">
        <v>1</v>
      </c>
      <c r="P1876" s="6" t="b">
        <v>0</v>
      </c>
      <c r="Q1876" s="6" t="s">
        <v>24</v>
      </c>
    </row>
    <row r="1877" spans="1:17" x14ac:dyDescent="0.25">
      <c r="A1877" s="3">
        <v>2016</v>
      </c>
      <c r="B1877" s="3">
        <v>1</v>
      </c>
      <c r="C1877" s="4" t="s">
        <v>17</v>
      </c>
      <c r="D1877" s="4" t="s">
        <v>59</v>
      </c>
      <c r="E1877" s="4" t="s">
        <v>60</v>
      </c>
      <c r="F1877" s="4"/>
      <c r="G1877" s="11" t="s">
        <v>21</v>
      </c>
      <c r="H1877" s="5">
        <v>97075</v>
      </c>
      <c r="I1877" s="5">
        <v>33767.732900000003</v>
      </c>
      <c r="J1877" s="3" t="s">
        <v>22</v>
      </c>
      <c r="K1877" s="3" t="s">
        <v>42</v>
      </c>
      <c r="L1877" s="47">
        <f t="shared" si="60"/>
        <v>88932.862500345596</v>
      </c>
      <c r="M1877" s="63">
        <f t="shared" si="61"/>
        <v>6.5806557875520019E-2</v>
      </c>
      <c r="N1877" s="7">
        <v>40220</v>
      </c>
      <c r="O1877" s="6" t="b">
        <v>1</v>
      </c>
      <c r="P1877" s="6" t="b">
        <v>0</v>
      </c>
      <c r="Q1877" s="6" t="s">
        <v>24</v>
      </c>
    </row>
    <row r="1878" spans="1:17" x14ac:dyDescent="0.25">
      <c r="A1878" s="3">
        <v>2016</v>
      </c>
      <c r="B1878" s="3">
        <v>1</v>
      </c>
      <c r="C1878" s="4" t="s">
        <v>17</v>
      </c>
      <c r="D1878" s="4" t="s">
        <v>44</v>
      </c>
      <c r="E1878" s="4" t="s">
        <v>45</v>
      </c>
      <c r="F1878" s="4"/>
      <c r="G1878" s="11" t="s">
        <v>21</v>
      </c>
      <c r="H1878" s="5">
        <v>14958</v>
      </c>
      <c r="I1878" s="5">
        <v>5342.9975999999997</v>
      </c>
      <c r="J1878" s="3" t="s">
        <v>22</v>
      </c>
      <c r="K1878" s="3" t="s">
        <v>42</v>
      </c>
      <c r="L1878" s="47">
        <f t="shared" si="60"/>
        <v>14071.660431206397</v>
      </c>
      <c r="M1878" s="63">
        <f t="shared" si="61"/>
        <v>1.0412433722879999E-2</v>
      </c>
      <c r="N1878" s="7">
        <v>25569</v>
      </c>
      <c r="O1878" s="6" t="b">
        <v>1</v>
      </c>
      <c r="P1878" s="6" t="b">
        <v>0</v>
      </c>
      <c r="Q1878" s="6" t="s">
        <v>24</v>
      </c>
    </row>
    <row r="1879" spans="1:17" x14ac:dyDescent="0.25">
      <c r="A1879" s="3">
        <v>2016</v>
      </c>
      <c r="B1879" s="3">
        <v>1</v>
      </c>
      <c r="C1879" s="4" t="s">
        <v>17</v>
      </c>
      <c r="D1879" s="4" t="s">
        <v>44</v>
      </c>
      <c r="E1879" s="4" t="s">
        <v>75</v>
      </c>
      <c r="F1879" s="4"/>
      <c r="G1879" s="11" t="s">
        <v>21</v>
      </c>
      <c r="H1879" s="5">
        <v>84119</v>
      </c>
      <c r="I1879" s="5">
        <v>27126.69512</v>
      </c>
      <c r="J1879" s="3" t="s">
        <v>22</v>
      </c>
      <c r="K1879" s="3" t="s">
        <v>42</v>
      </c>
      <c r="L1879" s="47">
        <f t="shared" si="60"/>
        <v>71442.60037651968</v>
      </c>
      <c r="M1879" s="63">
        <f t="shared" si="61"/>
        <v>5.2864503449856E-2</v>
      </c>
      <c r="N1879" s="7">
        <v>41210</v>
      </c>
      <c r="O1879" s="6" t="b">
        <v>0</v>
      </c>
      <c r="P1879" s="6" t="b">
        <v>0</v>
      </c>
      <c r="Q1879" s="6" t="s">
        <v>65</v>
      </c>
    </row>
    <row r="1880" spans="1:17" x14ac:dyDescent="0.25">
      <c r="A1880" s="3">
        <v>2016</v>
      </c>
      <c r="B1880" s="3">
        <v>1</v>
      </c>
      <c r="C1880" s="4" t="s">
        <v>17</v>
      </c>
      <c r="D1880" s="4" t="s">
        <v>46</v>
      </c>
      <c r="E1880" s="4" t="s">
        <v>47</v>
      </c>
      <c r="F1880" s="4"/>
      <c r="G1880" s="11" t="s">
        <v>21</v>
      </c>
      <c r="H1880" s="5">
        <v>74043.98</v>
      </c>
      <c r="I1880" s="5">
        <v>25056.482831999994</v>
      </c>
      <c r="J1880" s="3" t="s">
        <v>22</v>
      </c>
      <c r="K1880" s="3" t="s">
        <v>42</v>
      </c>
      <c r="L1880" s="47">
        <f t="shared" si="60"/>
        <v>65990.356801256436</v>
      </c>
      <c r="M1880" s="63">
        <f t="shared" si="61"/>
        <v>4.8830073743001599E-2</v>
      </c>
      <c r="N1880" s="7">
        <v>34700</v>
      </c>
      <c r="O1880" s="6" t="b">
        <v>1</v>
      </c>
      <c r="P1880" s="6" t="b">
        <v>0</v>
      </c>
      <c r="Q1880" s="6" t="s">
        <v>24</v>
      </c>
    </row>
    <row r="1881" spans="1:17" x14ac:dyDescent="0.25">
      <c r="A1881" s="3">
        <v>2016</v>
      </c>
      <c r="B1881" s="3">
        <v>1</v>
      </c>
      <c r="C1881" s="4" t="s">
        <v>17</v>
      </c>
      <c r="D1881" s="4" t="s">
        <v>46</v>
      </c>
      <c r="E1881" s="4" t="s">
        <v>48</v>
      </c>
      <c r="F1881" s="4"/>
      <c r="G1881" s="11" t="s">
        <v>21</v>
      </c>
      <c r="H1881" s="5">
        <v>88911.67</v>
      </c>
      <c r="I1881" s="5">
        <v>30087.709127999999</v>
      </c>
      <c r="J1881" s="3" t="s">
        <v>22</v>
      </c>
      <c r="K1881" s="3" t="s">
        <v>42</v>
      </c>
      <c r="L1881" s="47">
        <f t="shared" ref="L1881:L1944" si="62">I1881*0.02784*94.6</f>
        <v>79240.916372884982</v>
      </c>
      <c r="M1881" s="63">
        <f t="shared" si="61"/>
        <v>5.8634927548646402E-2</v>
      </c>
      <c r="N1881" s="7">
        <v>35065</v>
      </c>
      <c r="O1881" s="6" t="b">
        <v>1</v>
      </c>
      <c r="P1881" s="6" t="b">
        <v>0</v>
      </c>
      <c r="Q1881" s="6" t="s">
        <v>24</v>
      </c>
    </row>
    <row r="1882" spans="1:17" x14ac:dyDescent="0.25">
      <c r="A1882" s="3">
        <v>2016</v>
      </c>
      <c r="B1882" s="3">
        <v>1</v>
      </c>
      <c r="C1882" s="4" t="s">
        <v>17</v>
      </c>
      <c r="D1882" s="4" t="s">
        <v>46</v>
      </c>
      <c r="E1882" s="4" t="s">
        <v>58</v>
      </c>
      <c r="F1882" s="4"/>
      <c r="G1882" s="11" t="s">
        <v>21</v>
      </c>
      <c r="H1882" s="5">
        <v>98322.4</v>
      </c>
      <c r="I1882" s="5">
        <v>31040.381679999999</v>
      </c>
      <c r="J1882" s="3" t="s">
        <v>22</v>
      </c>
      <c r="K1882" s="3" t="s">
        <v>42</v>
      </c>
      <c r="L1882" s="47">
        <f t="shared" si="62"/>
        <v>81749.935776875514</v>
      </c>
      <c r="M1882" s="63">
        <f t="shared" si="61"/>
        <v>6.0491495817984006E-2</v>
      </c>
      <c r="N1882" s="7">
        <v>39814</v>
      </c>
      <c r="O1882" s="6" t="b">
        <v>1</v>
      </c>
      <c r="P1882" s="6" t="b">
        <v>0</v>
      </c>
      <c r="Q1882" s="6" t="s">
        <v>24</v>
      </c>
    </row>
    <row r="1883" spans="1:17" x14ac:dyDescent="0.25">
      <c r="A1883" s="3">
        <v>2016</v>
      </c>
      <c r="B1883" s="3">
        <v>1</v>
      </c>
      <c r="C1883" s="4" t="s">
        <v>17</v>
      </c>
      <c r="D1883" s="4" t="s">
        <v>46</v>
      </c>
      <c r="E1883" s="4" t="s">
        <v>61</v>
      </c>
      <c r="F1883" s="4"/>
      <c r="G1883" s="11" t="s">
        <v>21</v>
      </c>
      <c r="H1883" s="5">
        <v>27155</v>
      </c>
      <c r="I1883" s="5">
        <v>8696.3887500000001</v>
      </c>
      <c r="J1883" s="3" t="s">
        <v>22</v>
      </c>
      <c r="K1883" s="3" t="s">
        <v>42</v>
      </c>
      <c r="L1883" s="47">
        <f t="shared" si="62"/>
        <v>22903.36598088</v>
      </c>
      <c r="M1883" s="63">
        <f t="shared" si="61"/>
        <v>1.6947522396000003E-2</v>
      </c>
      <c r="N1883" s="7">
        <v>40179</v>
      </c>
      <c r="O1883" s="6" t="b">
        <v>1</v>
      </c>
      <c r="P1883" s="6" t="b">
        <v>0</v>
      </c>
      <c r="Q1883" s="6" t="s">
        <v>24</v>
      </c>
    </row>
    <row r="1884" spans="1:17" x14ac:dyDescent="0.25">
      <c r="A1884" s="3">
        <v>2016</v>
      </c>
      <c r="B1884" s="3">
        <v>1</v>
      </c>
      <c r="C1884" s="4" t="s">
        <v>17</v>
      </c>
      <c r="D1884" s="4" t="s">
        <v>46</v>
      </c>
      <c r="E1884" s="4" t="s">
        <v>77</v>
      </c>
      <c r="F1884" s="4"/>
      <c r="G1884" s="11" t="s">
        <v>21</v>
      </c>
      <c r="H1884" s="5">
        <v>99671.8</v>
      </c>
      <c r="I1884" s="5">
        <v>31919.893949999998</v>
      </c>
      <c r="J1884" s="3" t="s">
        <v>22</v>
      </c>
      <c r="K1884" s="3" t="s">
        <v>42</v>
      </c>
      <c r="L1884" s="47">
        <f t="shared" si="62"/>
        <v>84066.275579932786</v>
      </c>
      <c r="M1884" s="63">
        <f t="shared" si="61"/>
        <v>6.220548932976E-2</v>
      </c>
      <c r="N1884" s="7">
        <v>42005</v>
      </c>
      <c r="O1884" s="6" t="b">
        <v>0</v>
      </c>
      <c r="P1884" s="6" t="b">
        <v>0</v>
      </c>
      <c r="Q1884" s="6" t="s">
        <v>65</v>
      </c>
    </row>
    <row r="1885" spans="1:17" x14ac:dyDescent="0.25">
      <c r="A1885" s="3">
        <v>2016</v>
      </c>
      <c r="B1885" s="3">
        <v>1</v>
      </c>
      <c r="C1885" s="4" t="s">
        <v>17</v>
      </c>
      <c r="D1885" s="4" t="s">
        <v>69</v>
      </c>
      <c r="E1885" s="4" t="s">
        <v>70</v>
      </c>
      <c r="F1885" s="4" t="s">
        <v>71</v>
      </c>
      <c r="G1885" s="11" t="s">
        <v>21</v>
      </c>
      <c r="H1885" s="5">
        <v>115973</v>
      </c>
      <c r="I1885" s="5">
        <v>40581.1</v>
      </c>
      <c r="J1885" s="3" t="s">
        <v>22</v>
      </c>
      <c r="K1885" s="3" t="s">
        <v>23</v>
      </c>
      <c r="L1885" s="47">
        <f t="shared" si="62"/>
        <v>106876.9821504</v>
      </c>
      <c r="M1885" s="63">
        <f t="shared" si="61"/>
        <v>7.9084447680000017E-2</v>
      </c>
      <c r="N1885" s="7">
        <v>40760</v>
      </c>
      <c r="O1885" s="6" t="b">
        <v>0</v>
      </c>
      <c r="P1885" s="6" t="b">
        <v>0</v>
      </c>
      <c r="Q1885" s="6" t="s">
        <v>65</v>
      </c>
    </row>
    <row r="1886" spans="1:17" x14ac:dyDescent="0.25">
      <c r="A1886" s="3">
        <v>2016</v>
      </c>
      <c r="B1886" s="3">
        <v>2</v>
      </c>
      <c r="C1886" s="4" t="s">
        <v>38</v>
      </c>
      <c r="D1886" s="4" t="s">
        <v>18</v>
      </c>
      <c r="E1886" s="4" t="s">
        <v>76</v>
      </c>
      <c r="F1886" s="4"/>
      <c r="G1886" s="11" t="s">
        <v>21</v>
      </c>
      <c r="H1886" s="5">
        <v>173374</v>
      </c>
      <c r="I1886" s="5">
        <v>61929.19279999999</v>
      </c>
      <c r="J1886" s="3" t="s">
        <v>22</v>
      </c>
      <c r="K1886" s="3" t="s">
        <v>42</v>
      </c>
      <c r="L1886" s="47">
        <f t="shared" si="62"/>
        <v>163100.68562641914</v>
      </c>
      <c r="M1886" s="63">
        <f t="shared" si="61"/>
        <v>0.12068761092863999</v>
      </c>
      <c r="N1886" s="7">
        <v>41348</v>
      </c>
      <c r="O1886" s="6" t="b">
        <v>0</v>
      </c>
      <c r="P1886" s="6" t="b">
        <v>0</v>
      </c>
      <c r="Q1886" s="6" t="s">
        <v>65</v>
      </c>
    </row>
    <row r="1887" spans="1:17" x14ac:dyDescent="0.25">
      <c r="A1887" s="3">
        <v>2016</v>
      </c>
      <c r="B1887" s="3">
        <v>2</v>
      </c>
      <c r="C1887" s="4" t="s">
        <v>38</v>
      </c>
      <c r="D1887" s="4" t="s">
        <v>18</v>
      </c>
      <c r="E1887" s="4" t="s">
        <v>19</v>
      </c>
      <c r="F1887" s="4" t="s">
        <v>20</v>
      </c>
      <c r="G1887" s="11" t="s">
        <v>21</v>
      </c>
      <c r="H1887" s="5">
        <v>68627.296300000002</v>
      </c>
      <c r="I1887" s="5">
        <v>25542</v>
      </c>
      <c r="J1887" s="3" t="s">
        <v>22</v>
      </c>
      <c r="K1887" s="3" t="s">
        <v>23</v>
      </c>
      <c r="L1887" s="47">
        <f t="shared" si="62"/>
        <v>67269.045887999993</v>
      </c>
      <c r="M1887" s="63">
        <f t="shared" si="61"/>
        <v>4.977624960000001E-2</v>
      </c>
      <c r="N1887" s="7">
        <v>35527</v>
      </c>
      <c r="O1887" s="6" t="b">
        <v>1</v>
      </c>
      <c r="P1887" s="6" t="b">
        <v>0</v>
      </c>
      <c r="Q1887" s="6" t="s">
        <v>24</v>
      </c>
    </row>
    <row r="1888" spans="1:17" x14ac:dyDescent="0.25">
      <c r="A1888" s="3">
        <v>2016</v>
      </c>
      <c r="B1888" s="3">
        <v>2</v>
      </c>
      <c r="C1888" s="4" t="s">
        <v>38</v>
      </c>
      <c r="D1888" s="4" t="s">
        <v>18</v>
      </c>
      <c r="E1888" s="4" t="s">
        <v>19</v>
      </c>
      <c r="F1888" s="4" t="s">
        <v>25</v>
      </c>
      <c r="G1888" s="11" t="s">
        <v>21</v>
      </c>
      <c r="H1888" s="5">
        <v>87623.141699999993</v>
      </c>
      <c r="I1888" s="5">
        <v>32886.800000000003</v>
      </c>
      <c r="J1888" s="3" t="s">
        <v>22</v>
      </c>
      <c r="K1888" s="3" t="s">
        <v>23</v>
      </c>
      <c r="L1888" s="47">
        <f t="shared" si="62"/>
        <v>86612.781235200004</v>
      </c>
      <c r="M1888" s="63">
        <f t="shared" si="61"/>
        <v>6.4089795840000005E-2</v>
      </c>
      <c r="N1888" s="7">
        <v>35527</v>
      </c>
      <c r="O1888" s="6" t="b">
        <v>1</v>
      </c>
      <c r="P1888" s="6" t="b">
        <v>0</v>
      </c>
      <c r="Q1888" s="6" t="s">
        <v>24</v>
      </c>
    </row>
    <row r="1889" spans="1:17" x14ac:dyDescent="0.25">
      <c r="A1889" s="3">
        <v>2016</v>
      </c>
      <c r="B1889" s="3">
        <v>2</v>
      </c>
      <c r="C1889" s="4" t="s">
        <v>38</v>
      </c>
      <c r="D1889" s="4" t="s">
        <v>18</v>
      </c>
      <c r="E1889" s="4" t="s">
        <v>41</v>
      </c>
      <c r="F1889" s="4"/>
      <c r="G1889" s="11" t="s">
        <v>21</v>
      </c>
      <c r="H1889" s="5">
        <v>57501</v>
      </c>
      <c r="I1889" s="5">
        <v>22550.454674999997</v>
      </c>
      <c r="J1889" s="3" t="s">
        <v>22</v>
      </c>
      <c r="K1889" s="3" t="s">
        <v>42</v>
      </c>
      <c r="L1889" s="47">
        <f t="shared" si="62"/>
        <v>59390.320661179183</v>
      </c>
      <c r="M1889" s="63">
        <f t="shared" si="61"/>
        <v>4.3946326070639995E-2</v>
      </c>
      <c r="N1889" s="7">
        <v>23377</v>
      </c>
      <c r="O1889" s="6" t="b">
        <v>1</v>
      </c>
      <c r="P1889" s="6" t="b">
        <v>0</v>
      </c>
      <c r="Q1889" s="6" t="s">
        <v>24</v>
      </c>
    </row>
    <row r="1890" spans="1:17" x14ac:dyDescent="0.25">
      <c r="A1890" s="3">
        <v>2016</v>
      </c>
      <c r="B1890" s="3">
        <v>2</v>
      </c>
      <c r="C1890" s="4" t="s">
        <v>38</v>
      </c>
      <c r="D1890" s="4" t="s">
        <v>18</v>
      </c>
      <c r="E1890" s="4" t="s">
        <v>43</v>
      </c>
      <c r="F1890" s="4"/>
      <c r="G1890" s="11" t="s">
        <v>21</v>
      </c>
      <c r="H1890" s="5">
        <v>110116</v>
      </c>
      <c r="I1890" s="5">
        <v>41442.817296000001</v>
      </c>
      <c r="J1890" s="3" t="s">
        <v>22</v>
      </c>
      <c r="K1890" s="3" t="s">
        <v>42</v>
      </c>
      <c r="L1890" s="47">
        <f t="shared" si="62"/>
        <v>109146.45597105255</v>
      </c>
      <c r="M1890" s="63">
        <f t="shared" si="61"/>
        <v>8.0763762346444806E-2</v>
      </c>
      <c r="N1890" s="7">
        <v>28126</v>
      </c>
      <c r="O1890" s="6" t="b">
        <v>1</v>
      </c>
      <c r="P1890" s="6" t="b">
        <v>0</v>
      </c>
      <c r="Q1890" s="6" t="s">
        <v>24</v>
      </c>
    </row>
    <row r="1891" spans="1:17" x14ac:dyDescent="0.25">
      <c r="A1891" s="3">
        <v>2016</v>
      </c>
      <c r="B1891" s="3">
        <v>2</v>
      </c>
      <c r="C1891" s="4" t="s">
        <v>38</v>
      </c>
      <c r="D1891" s="4" t="s">
        <v>62</v>
      </c>
      <c r="E1891" s="4" t="s">
        <v>63</v>
      </c>
      <c r="F1891" s="4" t="s">
        <v>64</v>
      </c>
      <c r="G1891" s="11" t="s">
        <v>21</v>
      </c>
      <c r="H1891" s="5">
        <v>109980</v>
      </c>
      <c r="I1891" s="5">
        <v>39695</v>
      </c>
      <c r="J1891" s="3" t="s">
        <v>22</v>
      </c>
      <c r="K1891" s="3" t="s">
        <v>23</v>
      </c>
      <c r="L1891" s="47">
        <f t="shared" si="62"/>
        <v>104543.29247999999</v>
      </c>
      <c r="M1891" s="63">
        <f t="shared" si="61"/>
        <v>7.7357616000000004E-2</v>
      </c>
      <c r="N1891" s="7">
        <v>40739</v>
      </c>
      <c r="O1891" s="6" t="b">
        <v>0</v>
      </c>
      <c r="P1891" s="6" t="b">
        <v>0</v>
      </c>
      <c r="Q1891" s="6" t="s">
        <v>65</v>
      </c>
    </row>
    <row r="1892" spans="1:17" x14ac:dyDescent="0.25">
      <c r="A1892" s="3">
        <v>2016</v>
      </c>
      <c r="B1892" s="3">
        <v>2</v>
      </c>
      <c r="C1892" s="4" t="s">
        <v>38</v>
      </c>
      <c r="D1892" s="4" t="s">
        <v>66</v>
      </c>
      <c r="E1892" s="4" t="s">
        <v>67</v>
      </c>
      <c r="F1892" s="4" t="s">
        <v>72</v>
      </c>
      <c r="G1892" s="11" t="s">
        <v>21</v>
      </c>
      <c r="H1892" s="5">
        <v>183103.2947</v>
      </c>
      <c r="I1892" s="5">
        <v>68817.100000000006</v>
      </c>
      <c r="J1892" s="3" t="s">
        <v>22</v>
      </c>
      <c r="K1892" s="3" t="s">
        <v>23</v>
      </c>
      <c r="L1892" s="47">
        <f t="shared" si="62"/>
        <v>181241.1188544</v>
      </c>
      <c r="M1892" s="63">
        <f t="shared" si="61"/>
        <v>0.13411076448000003</v>
      </c>
      <c r="N1892" s="7">
        <v>40644</v>
      </c>
      <c r="O1892" s="6" t="b">
        <v>0</v>
      </c>
      <c r="P1892" s="6" t="b">
        <v>1</v>
      </c>
      <c r="Q1892" s="6" t="s">
        <v>15</v>
      </c>
    </row>
    <row r="1893" spans="1:17" x14ac:dyDescent="0.25">
      <c r="A1893" s="3">
        <v>2016</v>
      </c>
      <c r="B1893" s="3">
        <v>2</v>
      </c>
      <c r="C1893" s="4" t="s">
        <v>38</v>
      </c>
      <c r="D1893" s="4" t="s">
        <v>66</v>
      </c>
      <c r="E1893" s="4" t="s">
        <v>67</v>
      </c>
      <c r="F1893" s="4" t="s">
        <v>68</v>
      </c>
      <c r="G1893" s="11" t="s">
        <v>21</v>
      </c>
      <c r="H1893" s="5">
        <v>162392.4884</v>
      </c>
      <c r="I1893" s="5">
        <v>61380.9</v>
      </c>
      <c r="J1893" s="3" t="s">
        <v>22</v>
      </c>
      <c r="K1893" s="3" t="s">
        <v>23</v>
      </c>
      <c r="L1893" s="47">
        <f t="shared" si="62"/>
        <v>161656.66661759999</v>
      </c>
      <c r="M1893" s="63">
        <f t="shared" si="61"/>
        <v>0.11961909792000001</v>
      </c>
      <c r="N1893" s="7">
        <v>40644</v>
      </c>
      <c r="O1893" s="6" t="b">
        <v>0</v>
      </c>
      <c r="P1893" s="6" t="b">
        <v>1</v>
      </c>
      <c r="Q1893" s="6" t="s">
        <v>15</v>
      </c>
    </row>
    <row r="1894" spans="1:17" x14ac:dyDescent="0.25">
      <c r="A1894" s="3">
        <v>2016</v>
      </c>
      <c r="B1894" s="3">
        <v>2</v>
      </c>
      <c r="C1894" s="4" t="s">
        <v>38</v>
      </c>
      <c r="D1894" s="4" t="s">
        <v>26</v>
      </c>
      <c r="E1894" s="4" t="s">
        <v>27</v>
      </c>
      <c r="F1894" s="4" t="s">
        <v>28</v>
      </c>
      <c r="G1894" s="11" t="s">
        <v>21</v>
      </c>
      <c r="H1894" s="5">
        <v>80288.042000000001</v>
      </c>
      <c r="I1894" s="5">
        <v>33700</v>
      </c>
      <c r="J1894" s="3" t="s">
        <v>22</v>
      </c>
      <c r="K1894" s="3" t="s">
        <v>23</v>
      </c>
      <c r="L1894" s="47">
        <f t="shared" si="62"/>
        <v>88754.476799999989</v>
      </c>
      <c r="M1894" s="63">
        <f t="shared" si="61"/>
        <v>6.5674559999999993E-2</v>
      </c>
      <c r="N1894" s="7">
        <v>34700</v>
      </c>
      <c r="O1894" s="6" t="b">
        <v>1</v>
      </c>
      <c r="P1894" s="6" t="b">
        <v>0</v>
      </c>
      <c r="Q1894" s="6" t="s">
        <v>24</v>
      </c>
    </row>
    <row r="1895" spans="1:17" x14ac:dyDescent="0.25">
      <c r="A1895" s="3">
        <v>2016</v>
      </c>
      <c r="B1895" s="3">
        <v>2</v>
      </c>
      <c r="C1895" s="4" t="s">
        <v>38</v>
      </c>
      <c r="D1895" s="4" t="s">
        <v>73</v>
      </c>
      <c r="E1895" s="4" t="s">
        <v>74</v>
      </c>
      <c r="F1895" s="4"/>
      <c r="G1895" s="11" t="s">
        <v>21</v>
      </c>
      <c r="H1895" s="5">
        <v>229296</v>
      </c>
      <c r="I1895" s="5">
        <v>74602.2790656</v>
      </c>
      <c r="J1895" s="3" t="s">
        <v>22</v>
      </c>
      <c r="K1895" s="3" t="s">
        <v>42</v>
      </c>
      <c r="L1895" s="47">
        <f t="shared" si="62"/>
        <v>196477.33669302432</v>
      </c>
      <c r="M1895" s="63">
        <f t="shared" si="61"/>
        <v>0.1453849214430413</v>
      </c>
      <c r="N1895" s="7">
        <v>41136</v>
      </c>
      <c r="O1895" s="6" t="b">
        <v>0</v>
      </c>
      <c r="P1895" s="6" t="b">
        <v>0</v>
      </c>
      <c r="Q1895" s="6" t="s">
        <v>65</v>
      </c>
    </row>
    <row r="1896" spans="1:17" x14ac:dyDescent="0.25">
      <c r="A1896" s="3">
        <v>2016</v>
      </c>
      <c r="B1896" s="3">
        <v>2</v>
      </c>
      <c r="C1896" s="4" t="s">
        <v>38</v>
      </c>
      <c r="D1896" s="4" t="s">
        <v>29</v>
      </c>
      <c r="E1896" s="4" t="s">
        <v>30</v>
      </c>
      <c r="F1896" s="4" t="s">
        <v>33</v>
      </c>
      <c r="G1896" s="11" t="s">
        <v>21</v>
      </c>
      <c r="H1896" s="5">
        <v>89795</v>
      </c>
      <c r="I1896" s="5">
        <v>36173</v>
      </c>
      <c r="J1896" s="3" t="s">
        <v>22</v>
      </c>
      <c r="K1896" s="3" t="s">
        <v>23</v>
      </c>
      <c r="L1896" s="47">
        <f t="shared" si="62"/>
        <v>95267.527871999991</v>
      </c>
      <c r="M1896" s="63">
        <f t="shared" si="61"/>
        <v>7.0493942400000009E-2</v>
      </c>
      <c r="N1896" s="7">
        <v>35885</v>
      </c>
      <c r="O1896" s="6" t="b">
        <v>1</v>
      </c>
      <c r="P1896" s="6" t="b">
        <v>0</v>
      </c>
      <c r="Q1896" s="6" t="s">
        <v>24</v>
      </c>
    </row>
    <row r="1897" spans="1:17" x14ac:dyDescent="0.25">
      <c r="A1897" s="3">
        <v>2016</v>
      </c>
      <c r="B1897" s="3">
        <v>2</v>
      </c>
      <c r="C1897" s="4" t="s">
        <v>38</v>
      </c>
      <c r="D1897" s="4" t="s">
        <v>29</v>
      </c>
      <c r="E1897" s="4" t="s">
        <v>30</v>
      </c>
      <c r="F1897" s="4" t="s">
        <v>31</v>
      </c>
      <c r="G1897" s="11" t="s">
        <v>21</v>
      </c>
      <c r="H1897" s="5">
        <v>40745</v>
      </c>
      <c r="I1897" s="5">
        <v>15844.3</v>
      </c>
      <c r="J1897" s="3" t="s">
        <v>22</v>
      </c>
      <c r="K1897" s="3" t="s">
        <v>23</v>
      </c>
      <c r="L1897" s="47">
        <f t="shared" si="62"/>
        <v>41728.562515199992</v>
      </c>
      <c r="M1897" s="63">
        <f t="shared" si="61"/>
        <v>3.0877371840000001E-2</v>
      </c>
      <c r="N1897" s="7">
        <v>35885</v>
      </c>
      <c r="O1897" s="6" t="b">
        <v>1</v>
      </c>
      <c r="P1897" s="6" t="b">
        <v>0</v>
      </c>
      <c r="Q1897" s="6" t="s">
        <v>24</v>
      </c>
    </row>
    <row r="1898" spans="1:17" x14ac:dyDescent="0.25">
      <c r="A1898" s="3">
        <v>2016</v>
      </c>
      <c r="B1898" s="3">
        <v>2</v>
      </c>
      <c r="C1898" s="4" t="s">
        <v>38</v>
      </c>
      <c r="D1898" s="4" t="s">
        <v>29</v>
      </c>
      <c r="E1898" s="4" t="s">
        <v>34</v>
      </c>
      <c r="F1898" s="4" t="s">
        <v>36</v>
      </c>
      <c r="G1898" s="11" t="s">
        <v>21</v>
      </c>
      <c r="H1898" s="5">
        <v>37475.89</v>
      </c>
      <c r="I1898" s="5">
        <v>17903.599999999999</v>
      </c>
      <c r="J1898" s="3" t="s">
        <v>22</v>
      </c>
      <c r="K1898" s="3" t="s">
        <v>23</v>
      </c>
      <c r="L1898" s="47">
        <f t="shared" si="62"/>
        <v>47152.066790399993</v>
      </c>
      <c r="M1898" s="63">
        <f t="shared" si="61"/>
        <v>3.4890535680000001E-2</v>
      </c>
      <c r="N1898" s="7">
        <v>33970</v>
      </c>
      <c r="O1898" s="6" t="b">
        <v>1</v>
      </c>
      <c r="P1898" s="6" t="b">
        <v>0</v>
      </c>
      <c r="Q1898" s="6" t="s">
        <v>24</v>
      </c>
    </row>
    <row r="1899" spans="1:17" x14ac:dyDescent="0.25">
      <c r="A1899" s="3">
        <v>2016</v>
      </c>
      <c r="B1899" s="3">
        <v>2</v>
      </c>
      <c r="C1899" s="4" t="s">
        <v>38</v>
      </c>
      <c r="D1899" s="4" t="s">
        <v>29</v>
      </c>
      <c r="E1899" s="4" t="s">
        <v>34</v>
      </c>
      <c r="F1899" s="4" t="s">
        <v>35</v>
      </c>
      <c r="G1899" s="11" t="s">
        <v>21</v>
      </c>
      <c r="H1899" s="5">
        <v>40589.57</v>
      </c>
      <c r="I1899" s="5">
        <v>18353.2</v>
      </c>
      <c r="J1899" s="3" t="s">
        <v>22</v>
      </c>
      <c r="K1899" s="3" t="s">
        <v>23</v>
      </c>
      <c r="L1899" s="47">
        <f t="shared" si="62"/>
        <v>48336.162124800001</v>
      </c>
      <c r="M1899" s="63">
        <f t="shared" si="61"/>
        <v>3.576671616000001E-2</v>
      </c>
      <c r="N1899" s="7">
        <v>33970</v>
      </c>
      <c r="O1899" s="6" t="b">
        <v>1</v>
      </c>
      <c r="P1899" s="6" t="b">
        <v>0</v>
      </c>
      <c r="Q1899" s="6" t="s">
        <v>24</v>
      </c>
    </row>
    <row r="1900" spans="1:17" x14ac:dyDescent="0.25">
      <c r="A1900" s="3">
        <v>2016</v>
      </c>
      <c r="B1900" s="3">
        <v>2</v>
      </c>
      <c r="C1900" s="4" t="s">
        <v>38</v>
      </c>
      <c r="D1900" s="4" t="s">
        <v>29</v>
      </c>
      <c r="E1900" s="4" t="s">
        <v>34</v>
      </c>
      <c r="F1900" s="4" t="s">
        <v>37</v>
      </c>
      <c r="G1900" s="11" t="s">
        <v>21</v>
      </c>
      <c r="H1900" s="5">
        <v>79820.460000000006</v>
      </c>
      <c r="I1900" s="5">
        <v>32546</v>
      </c>
      <c r="J1900" s="3" t="s">
        <v>22</v>
      </c>
      <c r="K1900" s="3" t="s">
        <v>23</v>
      </c>
      <c r="L1900" s="47">
        <f t="shared" si="62"/>
        <v>85715.228543999998</v>
      </c>
      <c r="M1900" s="63">
        <f t="shared" si="61"/>
        <v>6.3425644800000014E-2</v>
      </c>
      <c r="N1900" s="7">
        <v>33970</v>
      </c>
      <c r="O1900" s="6" t="b">
        <v>1</v>
      </c>
      <c r="P1900" s="6" t="b">
        <v>0</v>
      </c>
      <c r="Q1900" s="6" t="s">
        <v>24</v>
      </c>
    </row>
    <row r="1901" spans="1:17" x14ac:dyDescent="0.25">
      <c r="A1901" s="3">
        <v>2016</v>
      </c>
      <c r="B1901" s="3">
        <v>2</v>
      </c>
      <c r="C1901" s="4" t="s">
        <v>38</v>
      </c>
      <c r="D1901" s="4" t="s">
        <v>29</v>
      </c>
      <c r="E1901" s="4" t="s">
        <v>34</v>
      </c>
      <c r="F1901" s="4" t="s">
        <v>39</v>
      </c>
      <c r="G1901" s="11" t="s">
        <v>21</v>
      </c>
      <c r="H1901" s="5">
        <v>80251.095000000001</v>
      </c>
      <c r="I1901" s="5">
        <v>34012.5</v>
      </c>
      <c r="J1901" s="3" t="s">
        <v>22</v>
      </c>
      <c r="K1901" s="3" t="s">
        <v>23</v>
      </c>
      <c r="L1901" s="47">
        <f t="shared" si="62"/>
        <v>89577.496799999994</v>
      </c>
      <c r="M1901" s="63">
        <f t="shared" si="61"/>
        <v>6.6283560000000005E-2</v>
      </c>
      <c r="N1901" s="7">
        <v>33970</v>
      </c>
      <c r="O1901" s="6" t="b">
        <v>1</v>
      </c>
      <c r="P1901" s="6" t="b">
        <v>0</v>
      </c>
      <c r="Q1901" s="6" t="s">
        <v>24</v>
      </c>
    </row>
    <row r="1902" spans="1:17" x14ac:dyDescent="0.25">
      <c r="A1902" s="3">
        <v>2016</v>
      </c>
      <c r="B1902" s="3">
        <v>2</v>
      </c>
      <c r="C1902" s="4" t="s">
        <v>38</v>
      </c>
      <c r="D1902" s="4" t="s">
        <v>59</v>
      </c>
      <c r="E1902" s="4" t="s">
        <v>60</v>
      </c>
      <c r="F1902" s="4"/>
      <c r="G1902" s="11" t="s">
        <v>21</v>
      </c>
      <c r="H1902" s="5">
        <v>155987</v>
      </c>
      <c r="I1902" s="5">
        <v>54260.389923999996</v>
      </c>
      <c r="J1902" s="3" t="s">
        <v>22</v>
      </c>
      <c r="K1902" s="3" t="s">
        <v>42</v>
      </c>
      <c r="L1902" s="47">
        <f t="shared" si="62"/>
        <v>142903.63556880152</v>
      </c>
      <c r="M1902" s="63">
        <f t="shared" si="61"/>
        <v>0.10574264788389119</v>
      </c>
      <c r="N1902" s="7">
        <v>40220</v>
      </c>
      <c r="O1902" s="6" t="b">
        <v>1</v>
      </c>
      <c r="P1902" s="6" t="b">
        <v>0</v>
      </c>
      <c r="Q1902" s="6" t="s">
        <v>24</v>
      </c>
    </row>
    <row r="1903" spans="1:17" x14ac:dyDescent="0.25">
      <c r="A1903" s="3">
        <v>2016</v>
      </c>
      <c r="B1903" s="3">
        <v>2</v>
      </c>
      <c r="C1903" s="4" t="s">
        <v>38</v>
      </c>
      <c r="D1903" s="4" t="s">
        <v>44</v>
      </c>
      <c r="E1903" s="4" t="s">
        <v>45</v>
      </c>
      <c r="F1903" s="4"/>
      <c r="G1903" s="11" t="s">
        <v>21</v>
      </c>
      <c r="H1903" s="5">
        <v>4184</v>
      </c>
      <c r="I1903" s="5">
        <v>1494.5247999999999</v>
      </c>
      <c r="J1903" s="3" t="s">
        <v>22</v>
      </c>
      <c r="K1903" s="3" t="s">
        <v>42</v>
      </c>
      <c r="L1903" s="47">
        <f t="shared" si="62"/>
        <v>3936.0761628671994</v>
      </c>
      <c r="M1903" s="63">
        <f t="shared" si="61"/>
        <v>2.9125299302399997E-3</v>
      </c>
      <c r="N1903" s="7">
        <v>25569</v>
      </c>
      <c r="O1903" s="6" t="b">
        <v>1</v>
      </c>
      <c r="P1903" s="6" t="b">
        <v>0</v>
      </c>
      <c r="Q1903" s="6" t="s">
        <v>24</v>
      </c>
    </row>
    <row r="1904" spans="1:17" x14ac:dyDescent="0.25">
      <c r="A1904" s="3">
        <v>2016</v>
      </c>
      <c r="B1904" s="3">
        <v>2</v>
      </c>
      <c r="C1904" s="4" t="s">
        <v>38</v>
      </c>
      <c r="D1904" s="4" t="s">
        <v>44</v>
      </c>
      <c r="E1904" s="4" t="s">
        <v>75</v>
      </c>
      <c r="F1904" s="4"/>
      <c r="G1904" s="11" t="s">
        <v>21</v>
      </c>
      <c r="H1904" s="5">
        <v>135684</v>
      </c>
      <c r="I1904" s="5">
        <v>43755.376319999996</v>
      </c>
      <c r="J1904" s="3" t="s">
        <v>22</v>
      </c>
      <c r="K1904" s="3" t="s">
        <v>42</v>
      </c>
      <c r="L1904" s="47">
        <f t="shared" si="62"/>
        <v>115236.95942043647</v>
      </c>
      <c r="M1904" s="63">
        <f t="shared" si="61"/>
        <v>8.5270477372416012E-2</v>
      </c>
      <c r="N1904" s="7">
        <v>41210</v>
      </c>
      <c r="O1904" s="6" t="b">
        <v>0</v>
      </c>
      <c r="P1904" s="6" t="b">
        <v>0</v>
      </c>
      <c r="Q1904" s="6" t="s">
        <v>65</v>
      </c>
    </row>
    <row r="1905" spans="1:17" x14ac:dyDescent="0.25">
      <c r="A1905" s="3">
        <v>2016</v>
      </c>
      <c r="B1905" s="3">
        <v>2</v>
      </c>
      <c r="C1905" s="4" t="s">
        <v>38</v>
      </c>
      <c r="D1905" s="4" t="s">
        <v>46</v>
      </c>
      <c r="E1905" s="4" t="s">
        <v>47</v>
      </c>
      <c r="F1905" s="4"/>
      <c r="G1905" s="11" t="s">
        <v>21</v>
      </c>
      <c r="H1905" s="5">
        <v>72050.399999999994</v>
      </c>
      <c r="I1905" s="5">
        <v>26820.040895999999</v>
      </c>
      <c r="J1905" s="3" t="s">
        <v>22</v>
      </c>
      <c r="K1905" s="3" t="s">
        <v>42</v>
      </c>
      <c r="L1905" s="47">
        <f t="shared" si="62"/>
        <v>70634.976186322936</v>
      </c>
      <c r="M1905" s="63">
        <f t="shared" si="61"/>
        <v>5.2266895698124809E-2</v>
      </c>
      <c r="N1905" s="7">
        <v>34700</v>
      </c>
      <c r="O1905" s="6" t="b">
        <v>1</v>
      </c>
      <c r="P1905" s="6" t="b">
        <v>0</v>
      </c>
      <c r="Q1905" s="6" t="s">
        <v>24</v>
      </c>
    </row>
    <row r="1906" spans="1:17" x14ac:dyDescent="0.25">
      <c r="A1906" s="3">
        <v>2016</v>
      </c>
      <c r="B1906" s="3">
        <v>2</v>
      </c>
      <c r="C1906" s="4" t="s">
        <v>38</v>
      </c>
      <c r="D1906" s="4" t="s">
        <v>46</v>
      </c>
      <c r="E1906" s="4" t="s">
        <v>48</v>
      </c>
      <c r="F1906" s="4"/>
      <c r="G1906" s="11" t="s">
        <v>21</v>
      </c>
      <c r="H1906" s="5">
        <v>85569.2</v>
      </c>
      <c r="I1906" s="5">
        <v>31932.714055999997</v>
      </c>
      <c r="J1906" s="3" t="s">
        <v>22</v>
      </c>
      <c r="K1906" s="3" t="s">
        <v>42</v>
      </c>
      <c r="L1906" s="47">
        <f t="shared" si="62"/>
        <v>84100.039431581172</v>
      </c>
      <c r="M1906" s="63">
        <f t="shared" si="61"/>
        <v>6.2230473152332801E-2</v>
      </c>
      <c r="N1906" s="7">
        <v>35065</v>
      </c>
      <c r="O1906" s="6" t="b">
        <v>1</v>
      </c>
      <c r="P1906" s="6" t="b">
        <v>0</v>
      </c>
      <c r="Q1906" s="6" t="s">
        <v>24</v>
      </c>
    </row>
    <row r="1907" spans="1:17" x14ac:dyDescent="0.25">
      <c r="A1907" s="3">
        <v>2016</v>
      </c>
      <c r="B1907" s="3">
        <v>2</v>
      </c>
      <c r="C1907" s="4" t="s">
        <v>38</v>
      </c>
      <c r="D1907" s="4" t="s">
        <v>46</v>
      </c>
      <c r="E1907" s="4" t="s">
        <v>58</v>
      </c>
      <c r="F1907" s="4"/>
      <c r="G1907" s="11" t="s">
        <v>21</v>
      </c>
      <c r="H1907" s="5">
        <v>103072.59999999999</v>
      </c>
      <c r="I1907" s="5">
        <v>35515.1073464</v>
      </c>
      <c r="J1907" s="3" t="s">
        <v>22</v>
      </c>
      <c r="K1907" s="3" t="s">
        <v>42</v>
      </c>
      <c r="L1907" s="47">
        <f t="shared" si="62"/>
        <v>93534.859674349194</v>
      </c>
      <c r="M1907" s="63">
        <f t="shared" si="61"/>
        <v>6.921184119666432E-2</v>
      </c>
      <c r="N1907" s="7">
        <v>39814</v>
      </c>
      <c r="O1907" s="6" t="b">
        <v>1</v>
      </c>
      <c r="P1907" s="6" t="b">
        <v>0</v>
      </c>
      <c r="Q1907" s="6" t="s">
        <v>24</v>
      </c>
    </row>
    <row r="1908" spans="1:17" x14ac:dyDescent="0.25">
      <c r="A1908" s="3">
        <v>2016</v>
      </c>
      <c r="B1908" s="3">
        <v>2</v>
      </c>
      <c r="C1908" s="4" t="s">
        <v>38</v>
      </c>
      <c r="D1908" s="4" t="s">
        <v>46</v>
      </c>
      <c r="E1908" s="4" t="s">
        <v>61</v>
      </c>
      <c r="F1908" s="4"/>
      <c r="G1908" s="11" t="s">
        <v>21</v>
      </c>
      <c r="H1908" s="5">
        <v>72084.399999999994</v>
      </c>
      <c r="I1908" s="5">
        <v>25327.574784</v>
      </c>
      <c r="J1908" s="3" t="s">
        <v>22</v>
      </c>
      <c r="K1908" s="3" t="s">
        <v>42</v>
      </c>
      <c r="L1908" s="47">
        <f t="shared" si="62"/>
        <v>66704.32191592858</v>
      </c>
      <c r="M1908" s="63">
        <f t="shared" si="61"/>
        <v>4.9358377739059205E-2</v>
      </c>
      <c r="N1908" s="7">
        <v>40179</v>
      </c>
      <c r="O1908" s="6" t="b">
        <v>1</v>
      </c>
      <c r="P1908" s="6" t="b">
        <v>0</v>
      </c>
      <c r="Q1908" s="6" t="s">
        <v>24</v>
      </c>
    </row>
    <row r="1909" spans="1:17" x14ac:dyDescent="0.25">
      <c r="A1909" s="3">
        <v>2016</v>
      </c>
      <c r="B1909" s="3">
        <v>2</v>
      </c>
      <c r="C1909" s="4" t="s">
        <v>38</v>
      </c>
      <c r="D1909" s="4" t="s">
        <v>46</v>
      </c>
      <c r="E1909" s="4" t="s">
        <v>77</v>
      </c>
      <c r="F1909" s="4"/>
      <c r="G1909" s="11" t="s">
        <v>21</v>
      </c>
      <c r="H1909" s="5">
        <v>73885.399999999994</v>
      </c>
      <c r="I1909" s="5">
        <v>25960.374143999998</v>
      </c>
      <c r="J1909" s="3" t="s">
        <v>22</v>
      </c>
      <c r="K1909" s="3" t="s">
        <v>42</v>
      </c>
      <c r="L1909" s="47">
        <f t="shared" si="62"/>
        <v>68370.902809583611</v>
      </c>
      <c r="M1909" s="63">
        <f t="shared" si="61"/>
        <v>5.0591577131827201E-2</v>
      </c>
      <c r="N1909" s="7">
        <v>42005</v>
      </c>
      <c r="O1909" s="6" t="b">
        <v>0</v>
      </c>
      <c r="P1909" s="6" t="b">
        <v>0</v>
      </c>
      <c r="Q1909" s="6" t="s">
        <v>65</v>
      </c>
    </row>
    <row r="1910" spans="1:17" x14ac:dyDescent="0.25">
      <c r="A1910" s="3">
        <v>2016</v>
      </c>
      <c r="B1910" s="3">
        <v>2</v>
      </c>
      <c r="C1910" s="4" t="s">
        <v>38</v>
      </c>
      <c r="D1910" s="4" t="s">
        <v>69</v>
      </c>
      <c r="E1910" s="4" t="s">
        <v>70</v>
      </c>
      <c r="F1910" s="4" t="s">
        <v>71</v>
      </c>
      <c r="G1910" s="11" t="s">
        <v>21</v>
      </c>
      <c r="H1910" s="5">
        <v>106160</v>
      </c>
      <c r="I1910" s="5">
        <v>37203</v>
      </c>
      <c r="J1910" s="3" t="s">
        <v>22</v>
      </c>
      <c r="K1910" s="3" t="s">
        <v>23</v>
      </c>
      <c r="L1910" s="47">
        <f t="shared" si="62"/>
        <v>97980.201791999993</v>
      </c>
      <c r="M1910" s="63">
        <f t="shared" si="61"/>
        <v>7.2501206400000018E-2</v>
      </c>
      <c r="N1910" s="7">
        <v>40760</v>
      </c>
      <c r="O1910" s="6" t="b">
        <v>0</v>
      </c>
      <c r="P1910" s="6" t="b">
        <v>0</v>
      </c>
      <c r="Q1910" s="6" t="s">
        <v>65</v>
      </c>
    </row>
    <row r="1911" spans="1:17" x14ac:dyDescent="0.25">
      <c r="A1911" s="3">
        <v>2016</v>
      </c>
      <c r="B1911" s="3">
        <v>3</v>
      </c>
      <c r="C1911" s="4" t="s">
        <v>40</v>
      </c>
      <c r="D1911" s="4" t="s">
        <v>18</v>
      </c>
      <c r="E1911" s="4" t="s">
        <v>76</v>
      </c>
      <c r="F1911" s="4"/>
      <c r="G1911" s="11" t="s">
        <v>21</v>
      </c>
      <c r="H1911" s="5">
        <v>195655</v>
      </c>
      <c r="I1911" s="5">
        <v>69887.965999999986</v>
      </c>
      <c r="J1911" s="3" t="s">
        <v>22</v>
      </c>
      <c r="K1911" s="3" t="s">
        <v>42</v>
      </c>
      <c r="L1911" s="47">
        <f t="shared" si="62"/>
        <v>184061.42008742396</v>
      </c>
      <c r="M1911" s="63">
        <f t="shared" si="61"/>
        <v>0.13619766814079998</v>
      </c>
      <c r="N1911" s="7">
        <v>41348</v>
      </c>
      <c r="O1911" s="6" t="b">
        <v>0</v>
      </c>
      <c r="P1911" s="6" t="b">
        <v>0</v>
      </c>
      <c r="Q1911" s="6" t="s">
        <v>65</v>
      </c>
    </row>
    <row r="1912" spans="1:17" x14ac:dyDescent="0.25">
      <c r="A1912" s="3">
        <v>2016</v>
      </c>
      <c r="B1912" s="3">
        <v>3</v>
      </c>
      <c r="C1912" s="4" t="s">
        <v>40</v>
      </c>
      <c r="D1912" s="4" t="s">
        <v>18</v>
      </c>
      <c r="E1912" s="4" t="s">
        <v>19</v>
      </c>
      <c r="F1912" s="4" t="s">
        <v>25</v>
      </c>
      <c r="G1912" s="11" t="s">
        <v>21</v>
      </c>
      <c r="H1912" s="5">
        <v>98899.422000000006</v>
      </c>
      <c r="I1912" s="5">
        <v>37083.699999999997</v>
      </c>
      <c r="J1912" s="3" t="s">
        <v>22</v>
      </c>
      <c r="K1912" s="3" t="s">
        <v>23</v>
      </c>
      <c r="L1912" s="47">
        <f t="shared" si="62"/>
        <v>97666.005676799992</v>
      </c>
      <c r="M1912" s="63">
        <f t="shared" si="61"/>
        <v>7.2268714560000002E-2</v>
      </c>
      <c r="N1912" s="7">
        <v>35527</v>
      </c>
      <c r="O1912" s="6" t="b">
        <v>1</v>
      </c>
      <c r="P1912" s="6" t="b">
        <v>0</v>
      </c>
      <c r="Q1912" s="6" t="s">
        <v>24</v>
      </c>
    </row>
    <row r="1913" spans="1:17" x14ac:dyDescent="0.25">
      <c r="A1913" s="3">
        <v>2016</v>
      </c>
      <c r="B1913" s="3">
        <v>3</v>
      </c>
      <c r="C1913" s="4" t="s">
        <v>40</v>
      </c>
      <c r="D1913" s="4" t="s">
        <v>18</v>
      </c>
      <c r="E1913" s="4" t="s">
        <v>19</v>
      </c>
      <c r="F1913" s="4" t="s">
        <v>20</v>
      </c>
      <c r="G1913" s="11" t="s">
        <v>21</v>
      </c>
      <c r="H1913" s="5">
        <v>96488.900500000003</v>
      </c>
      <c r="I1913" s="5">
        <v>35861.699999999997</v>
      </c>
      <c r="J1913" s="3" t="s">
        <v>22</v>
      </c>
      <c r="K1913" s="3" t="s">
        <v>23</v>
      </c>
      <c r="L1913" s="47">
        <f t="shared" si="62"/>
        <v>94447.668268799986</v>
      </c>
      <c r="M1913" s="63">
        <f t="shared" si="61"/>
        <v>6.9887280959999992E-2</v>
      </c>
      <c r="N1913" s="7">
        <v>35527</v>
      </c>
      <c r="O1913" s="6" t="b">
        <v>1</v>
      </c>
      <c r="P1913" s="6" t="b">
        <v>0</v>
      </c>
      <c r="Q1913" s="6" t="s">
        <v>24</v>
      </c>
    </row>
    <row r="1914" spans="1:17" x14ac:dyDescent="0.25">
      <c r="A1914" s="3">
        <v>2016</v>
      </c>
      <c r="B1914" s="3">
        <v>3</v>
      </c>
      <c r="C1914" s="4" t="s">
        <v>40</v>
      </c>
      <c r="D1914" s="4" t="s">
        <v>18</v>
      </c>
      <c r="E1914" s="4" t="s">
        <v>41</v>
      </c>
      <c r="F1914" s="4"/>
      <c r="G1914" s="11" t="s">
        <v>21</v>
      </c>
      <c r="H1914" s="5">
        <v>61249</v>
      </c>
      <c r="I1914" s="5">
        <v>24020.326574999999</v>
      </c>
      <c r="J1914" s="3" t="s">
        <v>22</v>
      </c>
      <c r="K1914" s="3" t="s">
        <v>42</v>
      </c>
      <c r="L1914" s="47">
        <f t="shared" si="62"/>
        <v>63261.469368820792</v>
      </c>
      <c r="M1914" s="63">
        <f t="shared" si="61"/>
        <v>4.6810812429359999E-2</v>
      </c>
      <c r="N1914" s="7">
        <v>23377</v>
      </c>
      <c r="O1914" s="6" t="b">
        <v>1</v>
      </c>
      <c r="P1914" s="6" t="b">
        <v>0</v>
      </c>
      <c r="Q1914" s="6" t="s">
        <v>24</v>
      </c>
    </row>
    <row r="1915" spans="1:17" x14ac:dyDescent="0.25">
      <c r="A1915" s="3">
        <v>2016</v>
      </c>
      <c r="B1915" s="3">
        <v>3</v>
      </c>
      <c r="C1915" s="4" t="s">
        <v>40</v>
      </c>
      <c r="D1915" s="4" t="s">
        <v>18</v>
      </c>
      <c r="E1915" s="4" t="s">
        <v>43</v>
      </c>
      <c r="F1915" s="4"/>
      <c r="G1915" s="11" t="s">
        <v>21</v>
      </c>
      <c r="H1915" s="5">
        <v>121255</v>
      </c>
      <c r="I1915" s="5">
        <v>45635.046779999997</v>
      </c>
      <c r="J1915" s="3" t="s">
        <v>22</v>
      </c>
      <c r="K1915" s="3" t="s">
        <v>42</v>
      </c>
      <c r="L1915" s="47">
        <f t="shared" si="62"/>
        <v>120187.37984280189</v>
      </c>
      <c r="M1915" s="63">
        <f t="shared" si="61"/>
        <v>8.8933579164863996E-2</v>
      </c>
      <c r="N1915" s="7">
        <v>28126</v>
      </c>
      <c r="O1915" s="6" t="b">
        <v>1</v>
      </c>
      <c r="P1915" s="6" t="b">
        <v>0</v>
      </c>
      <c r="Q1915" s="6" t="s">
        <v>24</v>
      </c>
    </row>
    <row r="1916" spans="1:17" x14ac:dyDescent="0.25">
      <c r="A1916" s="3">
        <v>2016</v>
      </c>
      <c r="B1916" s="3">
        <v>3</v>
      </c>
      <c r="C1916" s="4" t="s">
        <v>40</v>
      </c>
      <c r="D1916" s="4" t="s">
        <v>62</v>
      </c>
      <c r="E1916" s="4" t="s">
        <v>63</v>
      </c>
      <c r="F1916" s="4" t="s">
        <v>64</v>
      </c>
      <c r="G1916" s="11" t="s">
        <v>21</v>
      </c>
      <c r="H1916" s="5">
        <v>80022</v>
      </c>
      <c r="I1916" s="5">
        <v>29018.7</v>
      </c>
      <c r="J1916" s="3" t="s">
        <v>22</v>
      </c>
      <c r="K1916" s="3" t="s">
        <v>23</v>
      </c>
      <c r="L1916" s="47">
        <f t="shared" si="62"/>
        <v>76425.505516799996</v>
      </c>
      <c r="M1916" s="63">
        <f t="shared" si="61"/>
        <v>5.6551642560000011E-2</v>
      </c>
      <c r="N1916" s="7">
        <v>40739</v>
      </c>
      <c r="O1916" s="6" t="b">
        <v>0</v>
      </c>
      <c r="P1916" s="6" t="b">
        <v>0</v>
      </c>
      <c r="Q1916" s="6" t="s">
        <v>65</v>
      </c>
    </row>
    <row r="1917" spans="1:17" x14ac:dyDescent="0.25">
      <c r="A1917" s="3">
        <v>2016</v>
      </c>
      <c r="B1917" s="3">
        <v>3</v>
      </c>
      <c r="C1917" s="4" t="s">
        <v>40</v>
      </c>
      <c r="D1917" s="4" t="s">
        <v>66</v>
      </c>
      <c r="E1917" s="4" t="s">
        <v>67</v>
      </c>
      <c r="F1917" s="4" t="s">
        <v>68</v>
      </c>
      <c r="G1917" s="11" t="s">
        <v>21</v>
      </c>
      <c r="H1917" s="5">
        <v>187592.84080000001</v>
      </c>
      <c r="I1917" s="5">
        <v>70729.100000000006</v>
      </c>
      <c r="J1917" s="3" t="s">
        <v>22</v>
      </c>
      <c r="K1917" s="3" t="s">
        <v>23</v>
      </c>
      <c r="L1917" s="47">
        <f t="shared" si="62"/>
        <v>186276.68442240002</v>
      </c>
      <c r="M1917" s="63">
        <f t="shared" si="61"/>
        <v>0.13783687008000003</v>
      </c>
      <c r="N1917" s="7">
        <v>40644</v>
      </c>
      <c r="O1917" s="6" t="b">
        <v>0</v>
      </c>
      <c r="P1917" s="6" t="b">
        <v>1</v>
      </c>
      <c r="Q1917" s="6" t="s">
        <v>15</v>
      </c>
    </row>
    <row r="1918" spans="1:17" x14ac:dyDescent="0.25">
      <c r="A1918" s="3">
        <v>2016</v>
      </c>
      <c r="B1918" s="3">
        <v>3</v>
      </c>
      <c r="C1918" s="4" t="s">
        <v>40</v>
      </c>
      <c r="D1918" s="4" t="s">
        <v>66</v>
      </c>
      <c r="E1918" s="4" t="s">
        <v>67</v>
      </c>
      <c r="F1918" s="4" t="s">
        <v>72</v>
      </c>
      <c r="G1918" s="11" t="s">
        <v>21</v>
      </c>
      <c r="H1918" s="5">
        <v>198515.4161</v>
      </c>
      <c r="I1918" s="5">
        <v>74631.600000000006</v>
      </c>
      <c r="J1918" s="3" t="s">
        <v>22</v>
      </c>
      <c r="K1918" s="3" t="s">
        <v>23</v>
      </c>
      <c r="L1918" s="47">
        <f t="shared" si="62"/>
        <v>196554.55818240001</v>
      </c>
      <c r="M1918" s="63">
        <f t="shared" si="61"/>
        <v>0.14544206208000002</v>
      </c>
      <c r="N1918" s="7">
        <v>40644</v>
      </c>
      <c r="O1918" s="6" t="b">
        <v>0</v>
      </c>
      <c r="P1918" s="6" t="b">
        <v>1</v>
      </c>
      <c r="Q1918" s="6" t="s">
        <v>15</v>
      </c>
    </row>
    <row r="1919" spans="1:17" x14ac:dyDescent="0.25">
      <c r="A1919" s="3">
        <v>2016</v>
      </c>
      <c r="B1919" s="3">
        <v>3</v>
      </c>
      <c r="C1919" s="4" t="s">
        <v>40</v>
      </c>
      <c r="D1919" s="4" t="s">
        <v>26</v>
      </c>
      <c r="E1919" s="4" t="s">
        <v>27</v>
      </c>
      <c r="F1919" s="4" t="s">
        <v>28</v>
      </c>
      <c r="G1919" s="11" t="s">
        <v>21</v>
      </c>
      <c r="H1919" s="5">
        <v>92706.668999999994</v>
      </c>
      <c r="I1919" s="5">
        <v>38885.5</v>
      </c>
      <c r="J1919" s="3" t="s">
        <v>22</v>
      </c>
      <c r="K1919" s="3" t="s">
        <v>23</v>
      </c>
      <c r="L1919" s="47">
        <f t="shared" si="62"/>
        <v>102411.341472</v>
      </c>
      <c r="M1919" s="63">
        <f t="shared" si="61"/>
        <v>7.5780062400000001E-2</v>
      </c>
      <c r="N1919" s="7">
        <v>34700</v>
      </c>
      <c r="O1919" s="6" t="b">
        <v>1</v>
      </c>
      <c r="P1919" s="6" t="b">
        <v>0</v>
      </c>
      <c r="Q1919" s="6" t="s">
        <v>24</v>
      </c>
    </row>
    <row r="1920" spans="1:17" x14ac:dyDescent="0.25">
      <c r="A1920" s="3">
        <v>2016</v>
      </c>
      <c r="B1920" s="3">
        <v>3</v>
      </c>
      <c r="C1920" s="4" t="s">
        <v>40</v>
      </c>
      <c r="D1920" s="4" t="s">
        <v>73</v>
      </c>
      <c r="E1920" s="4" t="s">
        <v>74</v>
      </c>
      <c r="F1920" s="4"/>
      <c r="G1920" s="11" t="s">
        <v>21</v>
      </c>
      <c r="H1920" s="5">
        <v>216071</v>
      </c>
      <c r="I1920" s="5">
        <v>70299.477705600002</v>
      </c>
      <c r="J1920" s="3" t="s">
        <v>22</v>
      </c>
      <c r="K1920" s="3" t="s">
        <v>42</v>
      </c>
      <c r="L1920" s="47">
        <f t="shared" si="62"/>
        <v>185145.20365204132</v>
      </c>
      <c r="M1920" s="63">
        <f t="shared" si="61"/>
        <v>0.13699962215267331</v>
      </c>
      <c r="N1920" s="7">
        <v>41136</v>
      </c>
      <c r="O1920" s="6" t="b">
        <v>0</v>
      </c>
      <c r="P1920" s="6" t="b">
        <v>0</v>
      </c>
      <c r="Q1920" s="6" t="s">
        <v>65</v>
      </c>
    </row>
    <row r="1921" spans="1:17" x14ac:dyDescent="0.25">
      <c r="A1921" s="3">
        <v>2016</v>
      </c>
      <c r="B1921" s="3">
        <v>3</v>
      </c>
      <c r="C1921" s="4" t="s">
        <v>40</v>
      </c>
      <c r="D1921" s="4" t="s">
        <v>29</v>
      </c>
      <c r="E1921" s="4" t="s">
        <v>30</v>
      </c>
      <c r="F1921" s="4" t="s">
        <v>33</v>
      </c>
      <c r="G1921" s="11" t="s">
        <v>21</v>
      </c>
      <c r="H1921" s="5">
        <v>105209</v>
      </c>
      <c r="I1921" s="5">
        <v>42603.7</v>
      </c>
      <c r="J1921" s="3" t="s">
        <v>22</v>
      </c>
      <c r="K1921" s="3" t="s">
        <v>23</v>
      </c>
      <c r="L1921" s="47">
        <f t="shared" si="62"/>
        <v>112203.8309568</v>
      </c>
      <c r="M1921" s="63">
        <f t="shared" si="61"/>
        <v>8.3026090560000002E-2</v>
      </c>
      <c r="N1921" s="7">
        <v>35885</v>
      </c>
      <c r="O1921" s="6" t="b">
        <v>1</v>
      </c>
      <c r="P1921" s="6" t="b">
        <v>0</v>
      </c>
      <c r="Q1921" s="6" t="s">
        <v>24</v>
      </c>
    </row>
    <row r="1922" spans="1:17" x14ac:dyDescent="0.25">
      <c r="A1922" s="3">
        <v>2016</v>
      </c>
      <c r="B1922" s="3">
        <v>3</v>
      </c>
      <c r="C1922" s="4" t="s">
        <v>40</v>
      </c>
      <c r="D1922" s="4" t="s">
        <v>29</v>
      </c>
      <c r="E1922" s="4" t="s">
        <v>30</v>
      </c>
      <c r="F1922" s="4" t="s">
        <v>31</v>
      </c>
      <c r="G1922" s="11" t="s">
        <v>21</v>
      </c>
      <c r="H1922" s="5">
        <v>111031</v>
      </c>
      <c r="I1922" s="5">
        <v>43193</v>
      </c>
      <c r="J1922" s="3" t="s">
        <v>22</v>
      </c>
      <c r="K1922" s="3" t="s">
        <v>23</v>
      </c>
      <c r="L1922" s="47">
        <f t="shared" si="62"/>
        <v>113755.849152</v>
      </c>
      <c r="M1922" s="63">
        <f t="shared" ref="M1922:M1985" si="63">I1922*0.02784*0.07/1000</f>
        <v>8.4174518400000009E-2</v>
      </c>
      <c r="N1922" s="7">
        <v>35885</v>
      </c>
      <c r="O1922" s="6" t="b">
        <v>1</v>
      </c>
      <c r="P1922" s="6" t="b">
        <v>0</v>
      </c>
      <c r="Q1922" s="6" t="s">
        <v>24</v>
      </c>
    </row>
    <row r="1923" spans="1:17" x14ac:dyDescent="0.25">
      <c r="A1923" s="3">
        <v>2016</v>
      </c>
      <c r="B1923" s="3">
        <v>3</v>
      </c>
      <c r="C1923" s="4" t="s">
        <v>40</v>
      </c>
      <c r="D1923" s="4" t="s">
        <v>29</v>
      </c>
      <c r="E1923" s="4" t="s">
        <v>34</v>
      </c>
      <c r="F1923" s="4" t="s">
        <v>37</v>
      </c>
      <c r="G1923" s="11" t="s">
        <v>21</v>
      </c>
      <c r="H1923" s="5">
        <v>63519.860999999997</v>
      </c>
      <c r="I1923" s="5">
        <v>25919.4</v>
      </c>
      <c r="J1923" s="3" t="s">
        <v>22</v>
      </c>
      <c r="K1923" s="3" t="s">
        <v>23</v>
      </c>
      <c r="L1923" s="47">
        <f t="shared" si="62"/>
        <v>68262.9906816</v>
      </c>
      <c r="M1923" s="63">
        <f t="shared" si="63"/>
        <v>5.0511726720000004E-2</v>
      </c>
      <c r="N1923" s="7">
        <v>33970</v>
      </c>
      <c r="O1923" s="6" t="b">
        <v>1</v>
      </c>
      <c r="P1923" s="6" t="b">
        <v>0</v>
      </c>
      <c r="Q1923" s="6" t="s">
        <v>24</v>
      </c>
    </row>
    <row r="1924" spans="1:17" x14ac:dyDescent="0.25">
      <c r="A1924" s="3">
        <v>2016</v>
      </c>
      <c r="B1924" s="3">
        <v>3</v>
      </c>
      <c r="C1924" s="4" t="s">
        <v>40</v>
      </c>
      <c r="D1924" s="4" t="s">
        <v>29</v>
      </c>
      <c r="E1924" s="4" t="s">
        <v>34</v>
      </c>
      <c r="F1924" s="4" t="s">
        <v>36</v>
      </c>
      <c r="G1924" s="11" t="s">
        <v>21</v>
      </c>
      <c r="H1924" s="5">
        <v>35206.28</v>
      </c>
      <c r="I1924" s="5">
        <v>16823.5</v>
      </c>
      <c r="J1924" s="3" t="s">
        <v>22</v>
      </c>
      <c r="K1924" s="3" t="s">
        <v>23</v>
      </c>
      <c r="L1924" s="47">
        <f t="shared" si="62"/>
        <v>44307.446303999997</v>
      </c>
      <c r="M1924" s="63">
        <f t="shared" si="63"/>
        <v>3.2785636800000004E-2</v>
      </c>
      <c r="N1924" s="7">
        <v>33970</v>
      </c>
      <c r="O1924" s="6" t="b">
        <v>1</v>
      </c>
      <c r="P1924" s="6" t="b">
        <v>0</v>
      </c>
      <c r="Q1924" s="6" t="s">
        <v>24</v>
      </c>
    </row>
    <row r="1925" spans="1:17" x14ac:dyDescent="0.25">
      <c r="A1925" s="3">
        <v>2016</v>
      </c>
      <c r="B1925" s="3">
        <v>3</v>
      </c>
      <c r="C1925" s="4" t="s">
        <v>40</v>
      </c>
      <c r="D1925" s="4" t="s">
        <v>29</v>
      </c>
      <c r="E1925" s="4" t="s">
        <v>34</v>
      </c>
      <c r="F1925" s="4" t="s">
        <v>39</v>
      </c>
      <c r="G1925" s="11" t="s">
        <v>21</v>
      </c>
      <c r="H1925" s="5">
        <v>88729.684999999998</v>
      </c>
      <c r="I1925" s="5">
        <v>37533.9</v>
      </c>
      <c r="J1925" s="3" t="s">
        <v>22</v>
      </c>
      <c r="K1925" s="3" t="s">
        <v>23</v>
      </c>
      <c r="L1925" s="47">
        <f t="shared" si="62"/>
        <v>98851.681209600007</v>
      </c>
      <c r="M1925" s="63">
        <f t="shared" si="63"/>
        <v>7.3146064320000009E-2</v>
      </c>
      <c r="N1925" s="7">
        <v>33970</v>
      </c>
      <c r="O1925" s="6" t="b">
        <v>1</v>
      </c>
      <c r="P1925" s="6" t="b">
        <v>0</v>
      </c>
      <c r="Q1925" s="6" t="s">
        <v>24</v>
      </c>
    </row>
    <row r="1926" spans="1:17" x14ac:dyDescent="0.25">
      <c r="A1926" s="3">
        <v>2016</v>
      </c>
      <c r="B1926" s="3">
        <v>3</v>
      </c>
      <c r="C1926" s="4" t="s">
        <v>40</v>
      </c>
      <c r="D1926" s="4" t="s">
        <v>29</v>
      </c>
      <c r="E1926" s="4" t="s">
        <v>34</v>
      </c>
      <c r="F1926" s="4" t="s">
        <v>35</v>
      </c>
      <c r="G1926" s="11" t="s">
        <v>21</v>
      </c>
      <c r="H1926" s="5">
        <v>48155.785000000003</v>
      </c>
      <c r="I1926" s="5">
        <v>21845</v>
      </c>
      <c r="J1926" s="3" t="s">
        <v>22</v>
      </c>
      <c r="K1926" s="3" t="s">
        <v>23</v>
      </c>
      <c r="L1926" s="47">
        <f t="shared" si="62"/>
        <v>57532.390079999997</v>
      </c>
      <c r="M1926" s="63">
        <f t="shared" si="63"/>
        <v>4.2571536E-2</v>
      </c>
      <c r="N1926" s="7">
        <v>33970</v>
      </c>
      <c r="O1926" s="6" t="b">
        <v>1</v>
      </c>
      <c r="P1926" s="6" t="b">
        <v>0</v>
      </c>
      <c r="Q1926" s="6" t="s">
        <v>24</v>
      </c>
    </row>
    <row r="1927" spans="1:17" x14ac:dyDescent="0.25">
      <c r="A1927" s="3">
        <v>2016</v>
      </c>
      <c r="B1927" s="3">
        <v>3</v>
      </c>
      <c r="C1927" s="4" t="s">
        <v>40</v>
      </c>
      <c r="D1927" s="4" t="s">
        <v>59</v>
      </c>
      <c r="E1927" s="4" t="s">
        <v>60</v>
      </c>
      <c r="F1927" s="4"/>
      <c r="G1927" s="11" t="s">
        <v>21</v>
      </c>
      <c r="H1927" s="5">
        <v>196301</v>
      </c>
      <c r="I1927" s="5">
        <v>68283.695452</v>
      </c>
      <c r="J1927" s="3" t="s">
        <v>22</v>
      </c>
      <c r="K1927" s="3" t="s">
        <v>42</v>
      </c>
      <c r="L1927" s="47">
        <f t="shared" si="62"/>
        <v>179836.31049889611</v>
      </c>
      <c r="M1927" s="63">
        <f t="shared" si="63"/>
        <v>0.13307126569685762</v>
      </c>
      <c r="N1927" s="7">
        <v>40220</v>
      </c>
      <c r="O1927" s="6" t="b">
        <v>1</v>
      </c>
      <c r="P1927" s="6" t="b">
        <v>0</v>
      </c>
      <c r="Q1927" s="6" t="s">
        <v>24</v>
      </c>
    </row>
    <row r="1928" spans="1:17" x14ac:dyDescent="0.25">
      <c r="A1928" s="3">
        <v>2016</v>
      </c>
      <c r="B1928" s="3">
        <v>3</v>
      </c>
      <c r="C1928" s="4" t="s">
        <v>40</v>
      </c>
      <c r="D1928" s="4" t="s">
        <v>44</v>
      </c>
      <c r="E1928" s="4" t="s">
        <v>45</v>
      </c>
      <c r="F1928" s="4"/>
      <c r="G1928" s="11" t="s">
        <v>21</v>
      </c>
      <c r="H1928" s="5">
        <v>61797</v>
      </c>
      <c r="I1928" s="5">
        <v>22073.8884</v>
      </c>
      <c r="J1928" s="3" t="s">
        <v>22</v>
      </c>
      <c r="K1928" s="3" t="s">
        <v>42</v>
      </c>
      <c r="L1928" s="47">
        <f t="shared" si="62"/>
        <v>58135.205219097596</v>
      </c>
      <c r="M1928" s="63">
        <f t="shared" si="63"/>
        <v>4.3017593713919999E-2</v>
      </c>
      <c r="N1928" s="7">
        <v>25569</v>
      </c>
      <c r="O1928" s="6" t="b">
        <v>1</v>
      </c>
      <c r="P1928" s="6" t="b">
        <v>0</v>
      </c>
      <c r="Q1928" s="6" t="s">
        <v>24</v>
      </c>
    </row>
    <row r="1929" spans="1:17" x14ac:dyDescent="0.25">
      <c r="A1929" s="3">
        <v>2016</v>
      </c>
      <c r="B1929" s="3">
        <v>3</v>
      </c>
      <c r="C1929" s="4" t="s">
        <v>40</v>
      </c>
      <c r="D1929" s="4" t="s">
        <v>44</v>
      </c>
      <c r="E1929" s="4" t="s">
        <v>75</v>
      </c>
      <c r="F1929" s="4"/>
      <c r="G1929" s="11" t="s">
        <v>21</v>
      </c>
      <c r="H1929" s="5">
        <v>254610</v>
      </c>
      <c r="I1929" s="5">
        <v>82106.632800000007</v>
      </c>
      <c r="J1929" s="3" t="s">
        <v>22</v>
      </c>
      <c r="K1929" s="3" t="s">
        <v>42</v>
      </c>
      <c r="L1929" s="47">
        <f t="shared" si="62"/>
        <v>216241.28296657919</v>
      </c>
      <c r="M1929" s="63">
        <f t="shared" si="63"/>
        <v>0.16000940600064004</v>
      </c>
      <c r="N1929" s="7">
        <v>41210</v>
      </c>
      <c r="O1929" s="6" t="b">
        <v>0</v>
      </c>
      <c r="P1929" s="6" t="b">
        <v>0</v>
      </c>
      <c r="Q1929" s="6" t="s">
        <v>65</v>
      </c>
    </row>
    <row r="1930" spans="1:17" x14ac:dyDescent="0.25">
      <c r="A1930" s="3">
        <v>2016</v>
      </c>
      <c r="B1930" s="3">
        <v>3</v>
      </c>
      <c r="C1930" s="4" t="s">
        <v>40</v>
      </c>
      <c r="D1930" s="4" t="s">
        <v>46</v>
      </c>
      <c r="E1930" s="4" t="s">
        <v>47</v>
      </c>
      <c r="F1930" s="4"/>
      <c r="G1930" s="11" t="s">
        <v>21</v>
      </c>
      <c r="H1930" s="5">
        <v>91979.6</v>
      </c>
      <c r="I1930" s="5">
        <v>34238.486303999998</v>
      </c>
      <c r="J1930" s="3" t="s">
        <v>22</v>
      </c>
      <c r="K1930" s="3" t="s">
        <v>42</v>
      </c>
      <c r="L1930" s="47">
        <f t="shared" si="62"/>
        <v>90172.668793337842</v>
      </c>
      <c r="M1930" s="63">
        <f t="shared" si="63"/>
        <v>6.6723962109235202E-2</v>
      </c>
      <c r="N1930" s="7">
        <v>34700</v>
      </c>
      <c r="O1930" s="6" t="b">
        <v>1</v>
      </c>
      <c r="P1930" s="6" t="b">
        <v>0</v>
      </c>
      <c r="Q1930" s="6" t="s">
        <v>24</v>
      </c>
    </row>
    <row r="1931" spans="1:17" x14ac:dyDescent="0.25">
      <c r="A1931" s="3">
        <v>2016</v>
      </c>
      <c r="B1931" s="3">
        <v>3</v>
      </c>
      <c r="C1931" s="4" t="s">
        <v>40</v>
      </c>
      <c r="D1931" s="4" t="s">
        <v>46</v>
      </c>
      <c r="E1931" s="4" t="s">
        <v>48</v>
      </c>
      <c r="F1931" s="4"/>
      <c r="G1931" s="11" t="s">
        <v>21</v>
      </c>
      <c r="H1931" s="5">
        <v>94251.599999999991</v>
      </c>
      <c r="I1931" s="5">
        <v>35172.812087999999</v>
      </c>
      <c r="J1931" s="3" t="s">
        <v>22</v>
      </c>
      <c r="K1931" s="3" t="s">
        <v>42</v>
      </c>
      <c r="L1931" s="47">
        <f t="shared" si="62"/>
        <v>92633.368974930418</v>
      </c>
      <c r="M1931" s="63">
        <f t="shared" si="63"/>
        <v>6.8544776197094412E-2</v>
      </c>
      <c r="N1931" s="7">
        <v>35065</v>
      </c>
      <c r="O1931" s="6" t="b">
        <v>1</v>
      </c>
      <c r="P1931" s="6" t="b">
        <v>0</v>
      </c>
      <c r="Q1931" s="6" t="s">
        <v>24</v>
      </c>
    </row>
    <row r="1932" spans="1:17" x14ac:dyDescent="0.25">
      <c r="A1932" s="3">
        <v>2016</v>
      </c>
      <c r="B1932" s="3">
        <v>3</v>
      </c>
      <c r="C1932" s="4" t="s">
        <v>40</v>
      </c>
      <c r="D1932" s="4" t="s">
        <v>46</v>
      </c>
      <c r="E1932" s="4" t="s">
        <v>58</v>
      </c>
      <c r="F1932" s="4"/>
      <c r="G1932" s="11" t="s">
        <v>21</v>
      </c>
      <c r="H1932" s="5">
        <v>108091.20000000003</v>
      </c>
      <c r="I1932" s="5">
        <v>37244.336236800009</v>
      </c>
      <c r="J1932" s="3" t="s">
        <v>22</v>
      </c>
      <c r="K1932" s="3" t="s">
        <v>42</v>
      </c>
      <c r="L1932" s="47">
        <f t="shared" si="62"/>
        <v>98089.067550755659</v>
      </c>
      <c r="M1932" s="63">
        <f t="shared" si="63"/>
        <v>7.2581762458275856E-2</v>
      </c>
      <c r="N1932" s="7">
        <v>39814</v>
      </c>
      <c r="O1932" s="6" t="b">
        <v>1</v>
      </c>
      <c r="P1932" s="6" t="b">
        <v>0</v>
      </c>
      <c r="Q1932" s="6" t="s">
        <v>24</v>
      </c>
    </row>
    <row r="1933" spans="1:17" x14ac:dyDescent="0.25">
      <c r="A1933" s="3">
        <v>2016</v>
      </c>
      <c r="B1933" s="3">
        <v>3</v>
      </c>
      <c r="C1933" s="4" t="s">
        <v>40</v>
      </c>
      <c r="D1933" s="4" t="s">
        <v>46</v>
      </c>
      <c r="E1933" s="4" t="s">
        <v>61</v>
      </c>
      <c r="F1933" s="4"/>
      <c r="G1933" s="11" t="s">
        <v>21</v>
      </c>
      <c r="H1933" s="5">
        <v>101173.6</v>
      </c>
      <c r="I1933" s="5">
        <v>35548.356096000003</v>
      </c>
      <c r="J1933" s="3" t="s">
        <v>22</v>
      </c>
      <c r="K1933" s="3" t="s">
        <v>42</v>
      </c>
      <c r="L1933" s="47">
        <f t="shared" si="62"/>
        <v>93622.42570921575</v>
      </c>
      <c r="M1933" s="63">
        <f t="shared" si="63"/>
        <v>6.9276636359884805E-2</v>
      </c>
      <c r="N1933" s="7">
        <v>40179</v>
      </c>
      <c r="O1933" s="6" t="b">
        <v>1</v>
      </c>
      <c r="P1933" s="6" t="b">
        <v>0</v>
      </c>
      <c r="Q1933" s="6" t="s">
        <v>24</v>
      </c>
    </row>
    <row r="1934" spans="1:17" x14ac:dyDescent="0.25">
      <c r="A1934" s="3">
        <v>2016</v>
      </c>
      <c r="B1934" s="3">
        <v>3</v>
      </c>
      <c r="C1934" s="4" t="s">
        <v>40</v>
      </c>
      <c r="D1934" s="4" t="s">
        <v>46</v>
      </c>
      <c r="E1934" s="4" t="s">
        <v>77</v>
      </c>
      <c r="F1934" s="4"/>
      <c r="G1934" s="11" t="s">
        <v>21</v>
      </c>
      <c r="H1934" s="5">
        <v>88830.6</v>
      </c>
      <c r="I1934" s="5">
        <v>31211.519616000001</v>
      </c>
      <c r="J1934" s="3" t="s">
        <v>22</v>
      </c>
      <c r="K1934" s="3" t="s">
        <v>42</v>
      </c>
      <c r="L1934" s="47">
        <f t="shared" si="62"/>
        <v>82200.655597953024</v>
      </c>
      <c r="M1934" s="63">
        <f t="shared" si="63"/>
        <v>6.0825009427660809E-2</v>
      </c>
      <c r="N1934" s="7">
        <v>42005</v>
      </c>
      <c r="O1934" s="6" t="b">
        <v>0</v>
      </c>
      <c r="P1934" s="6" t="b">
        <v>0</v>
      </c>
      <c r="Q1934" s="6" t="s">
        <v>65</v>
      </c>
    </row>
    <row r="1935" spans="1:17" x14ac:dyDescent="0.25">
      <c r="A1935" s="3">
        <v>2016</v>
      </c>
      <c r="B1935" s="3">
        <v>3</v>
      </c>
      <c r="C1935" s="4" t="s">
        <v>40</v>
      </c>
      <c r="D1935" s="4" t="s">
        <v>69</v>
      </c>
      <c r="E1935" s="4" t="s">
        <v>70</v>
      </c>
      <c r="F1935" s="4" t="s">
        <v>71</v>
      </c>
      <c r="G1935" s="11" t="s">
        <v>21</v>
      </c>
      <c r="H1935" s="5">
        <v>101029</v>
      </c>
      <c r="I1935" s="5">
        <v>35802.9</v>
      </c>
      <c r="J1935" s="3" t="s">
        <v>22</v>
      </c>
      <c r="K1935" s="3" t="s">
        <v>23</v>
      </c>
      <c r="L1935" s="47">
        <f t="shared" si="62"/>
        <v>94292.80882559999</v>
      </c>
      <c r="M1935" s="63">
        <f t="shared" si="63"/>
        <v>6.9772691520000013E-2</v>
      </c>
      <c r="N1935" s="7">
        <v>40760</v>
      </c>
      <c r="O1935" s="6" t="b">
        <v>0</v>
      </c>
      <c r="P1935" s="6" t="b">
        <v>0</v>
      </c>
      <c r="Q1935" s="6" t="s">
        <v>65</v>
      </c>
    </row>
    <row r="1936" spans="1:17" x14ac:dyDescent="0.25">
      <c r="A1936" s="3">
        <v>2016</v>
      </c>
      <c r="B1936" s="3">
        <v>4</v>
      </c>
      <c r="C1936" s="4" t="s">
        <v>49</v>
      </c>
      <c r="D1936" s="4" t="s">
        <v>18</v>
      </c>
      <c r="E1936" s="4" t="s">
        <v>76</v>
      </c>
      <c r="F1936" s="4"/>
      <c r="G1936" s="11" t="s">
        <v>21</v>
      </c>
      <c r="H1936" s="5">
        <v>179723</v>
      </c>
      <c r="I1936" s="5">
        <v>64197.0556</v>
      </c>
      <c r="J1936" s="3" t="s">
        <v>22</v>
      </c>
      <c r="K1936" s="3" t="s">
        <v>42</v>
      </c>
      <c r="L1936" s="47">
        <f t="shared" si="62"/>
        <v>169073.47423971837</v>
      </c>
      <c r="M1936" s="63">
        <f t="shared" si="63"/>
        <v>0.12510722195328</v>
      </c>
      <c r="N1936" s="7">
        <v>41348</v>
      </c>
      <c r="O1936" s="6" t="b">
        <v>0</v>
      </c>
      <c r="P1936" s="6" t="b">
        <v>0</v>
      </c>
      <c r="Q1936" s="6" t="s">
        <v>65</v>
      </c>
    </row>
    <row r="1937" spans="1:17" x14ac:dyDescent="0.25">
      <c r="A1937" s="3">
        <v>2016</v>
      </c>
      <c r="B1937" s="3">
        <v>4</v>
      </c>
      <c r="C1937" s="4" t="s">
        <v>49</v>
      </c>
      <c r="D1937" s="4" t="s">
        <v>18</v>
      </c>
      <c r="E1937" s="4" t="s">
        <v>19</v>
      </c>
      <c r="F1937" s="4" t="s">
        <v>20</v>
      </c>
      <c r="G1937" s="11" t="s">
        <v>21</v>
      </c>
      <c r="H1937" s="5">
        <v>93109.584300000002</v>
      </c>
      <c r="I1937" s="5">
        <v>34599.800000000003</v>
      </c>
      <c r="J1937" s="3" t="s">
        <v>22</v>
      </c>
      <c r="K1937" s="3" t="s">
        <v>23</v>
      </c>
      <c r="L1937" s="47">
        <f t="shared" si="62"/>
        <v>91124.247667200005</v>
      </c>
      <c r="M1937" s="63">
        <f t="shared" si="63"/>
        <v>6.7428090240000016E-2</v>
      </c>
      <c r="N1937" s="7">
        <v>35527</v>
      </c>
      <c r="O1937" s="6" t="b">
        <v>1</v>
      </c>
      <c r="P1937" s="6" t="b">
        <v>0</v>
      </c>
      <c r="Q1937" s="6" t="s">
        <v>24</v>
      </c>
    </row>
    <row r="1938" spans="1:17" x14ac:dyDescent="0.25">
      <c r="A1938" s="3">
        <v>2016</v>
      </c>
      <c r="B1938" s="3">
        <v>4</v>
      </c>
      <c r="C1938" s="4" t="s">
        <v>49</v>
      </c>
      <c r="D1938" s="4" t="s">
        <v>18</v>
      </c>
      <c r="E1938" s="4" t="s">
        <v>19</v>
      </c>
      <c r="F1938" s="4" t="s">
        <v>25</v>
      </c>
      <c r="G1938" s="11" t="s">
        <v>21</v>
      </c>
      <c r="H1938" s="5">
        <v>86378.825800000006</v>
      </c>
      <c r="I1938" s="5">
        <v>28975</v>
      </c>
      <c r="J1938" s="3" t="s">
        <v>22</v>
      </c>
      <c r="K1938" s="3" t="s">
        <v>23</v>
      </c>
      <c r="L1938" s="47">
        <f t="shared" si="62"/>
        <v>76310.414399999994</v>
      </c>
      <c r="M1938" s="63">
        <f t="shared" si="63"/>
        <v>5.6466480000000006E-2</v>
      </c>
      <c r="N1938" s="7">
        <v>35527</v>
      </c>
      <c r="O1938" s="6" t="b">
        <v>1</v>
      </c>
      <c r="P1938" s="6" t="b">
        <v>0</v>
      </c>
      <c r="Q1938" s="6" t="s">
        <v>24</v>
      </c>
    </row>
    <row r="1939" spans="1:17" x14ac:dyDescent="0.25">
      <c r="A1939" s="3">
        <v>2016</v>
      </c>
      <c r="B1939" s="3">
        <v>4</v>
      </c>
      <c r="C1939" s="4" t="s">
        <v>49</v>
      </c>
      <c r="D1939" s="4" t="s">
        <v>18</v>
      </c>
      <c r="E1939" s="4" t="s">
        <v>41</v>
      </c>
      <c r="F1939" s="4"/>
      <c r="G1939" s="11" t="s">
        <v>21</v>
      </c>
      <c r="H1939" s="5">
        <v>65226</v>
      </c>
      <c r="I1939" s="5">
        <v>25580.006549999995</v>
      </c>
      <c r="J1939" s="3" t="s">
        <v>22</v>
      </c>
      <c r="K1939" s="3" t="s">
        <v>42</v>
      </c>
      <c r="L1939" s="47">
        <f t="shared" si="62"/>
        <v>67369.14237049919</v>
      </c>
      <c r="M1939" s="63">
        <f t="shared" si="63"/>
        <v>4.9850316764639996E-2</v>
      </c>
      <c r="N1939" s="7">
        <v>23377</v>
      </c>
      <c r="O1939" s="6" t="b">
        <v>1</v>
      </c>
      <c r="P1939" s="6" t="b">
        <v>0</v>
      </c>
      <c r="Q1939" s="6" t="s">
        <v>24</v>
      </c>
    </row>
    <row r="1940" spans="1:17" x14ac:dyDescent="0.25">
      <c r="A1940" s="3">
        <v>2016</v>
      </c>
      <c r="B1940" s="3">
        <v>4</v>
      </c>
      <c r="C1940" s="4" t="s">
        <v>49</v>
      </c>
      <c r="D1940" s="4" t="s">
        <v>18</v>
      </c>
      <c r="E1940" s="4" t="s">
        <v>43</v>
      </c>
      <c r="F1940" s="4"/>
      <c r="G1940" s="11" t="s">
        <v>21</v>
      </c>
      <c r="H1940" s="5">
        <v>101041</v>
      </c>
      <c r="I1940" s="5">
        <v>38027.386595999997</v>
      </c>
      <c r="J1940" s="3" t="s">
        <v>22</v>
      </c>
      <c r="K1940" s="3" t="s">
        <v>42</v>
      </c>
      <c r="L1940" s="47">
        <f t="shared" si="62"/>
        <v>100151.35909196774</v>
      </c>
      <c r="M1940" s="63">
        <f t="shared" si="63"/>
        <v>7.4107770998284805E-2</v>
      </c>
      <c r="N1940" s="7">
        <v>28126</v>
      </c>
      <c r="O1940" s="6" t="b">
        <v>1</v>
      </c>
      <c r="P1940" s="6" t="b">
        <v>0</v>
      </c>
      <c r="Q1940" s="6" t="s">
        <v>24</v>
      </c>
    </row>
    <row r="1941" spans="1:17" x14ac:dyDescent="0.25">
      <c r="A1941" s="3">
        <v>2016</v>
      </c>
      <c r="B1941" s="3">
        <v>4</v>
      </c>
      <c r="C1941" s="4" t="s">
        <v>49</v>
      </c>
      <c r="D1941" s="4" t="s">
        <v>62</v>
      </c>
      <c r="E1941" s="4" t="s">
        <v>63</v>
      </c>
      <c r="F1941" s="4" t="s">
        <v>64</v>
      </c>
      <c r="G1941" s="11" t="s">
        <v>21</v>
      </c>
      <c r="H1941" s="5">
        <v>103054</v>
      </c>
      <c r="I1941" s="5">
        <v>37293.199999999997</v>
      </c>
      <c r="J1941" s="3" t="s">
        <v>22</v>
      </c>
      <c r="K1941" s="3" t="s">
        <v>23</v>
      </c>
      <c r="L1941" s="47">
        <f t="shared" si="62"/>
        <v>98217.758284799973</v>
      </c>
      <c r="M1941" s="63">
        <f t="shared" si="63"/>
        <v>7.2676988159999997E-2</v>
      </c>
      <c r="N1941" s="7">
        <v>40739</v>
      </c>
      <c r="O1941" s="6" t="b">
        <v>0</v>
      </c>
      <c r="P1941" s="6" t="b">
        <v>0</v>
      </c>
      <c r="Q1941" s="6" t="s">
        <v>65</v>
      </c>
    </row>
    <row r="1942" spans="1:17" x14ac:dyDescent="0.25">
      <c r="A1942" s="3">
        <v>2016</v>
      </c>
      <c r="B1942" s="3">
        <v>4</v>
      </c>
      <c r="C1942" s="4" t="s">
        <v>49</v>
      </c>
      <c r="D1942" s="4" t="s">
        <v>66</v>
      </c>
      <c r="E1942" s="4" t="s">
        <v>67</v>
      </c>
      <c r="F1942" s="4" t="s">
        <v>68</v>
      </c>
      <c r="G1942" s="11" t="s">
        <v>21</v>
      </c>
      <c r="H1942" s="5">
        <v>180684.4847</v>
      </c>
      <c r="I1942" s="5">
        <v>68114.5</v>
      </c>
      <c r="J1942" s="3" t="s">
        <v>22</v>
      </c>
      <c r="K1942" s="3" t="s">
        <v>23</v>
      </c>
      <c r="L1942" s="47">
        <f t="shared" si="62"/>
        <v>179390.70652800001</v>
      </c>
      <c r="M1942" s="63">
        <f t="shared" si="63"/>
        <v>0.13274153760000001</v>
      </c>
      <c r="N1942" s="7">
        <v>40644</v>
      </c>
      <c r="O1942" s="6" t="b">
        <v>0</v>
      </c>
      <c r="P1942" s="6" t="b">
        <v>1</v>
      </c>
      <c r="Q1942" s="6" t="s">
        <v>15</v>
      </c>
    </row>
    <row r="1943" spans="1:17" x14ac:dyDescent="0.25">
      <c r="A1943" s="3">
        <v>2016</v>
      </c>
      <c r="B1943" s="3">
        <v>4</v>
      </c>
      <c r="C1943" s="4" t="s">
        <v>49</v>
      </c>
      <c r="D1943" s="4" t="s">
        <v>66</v>
      </c>
      <c r="E1943" s="4" t="s">
        <v>67</v>
      </c>
      <c r="F1943" s="4" t="s">
        <v>72</v>
      </c>
      <c r="G1943" s="11" t="s">
        <v>21</v>
      </c>
      <c r="H1943" s="5">
        <v>149507.50039999999</v>
      </c>
      <c r="I1943" s="5">
        <v>56236.6</v>
      </c>
      <c r="J1943" s="3" t="s">
        <v>22</v>
      </c>
      <c r="K1943" s="3" t="s">
        <v>23</v>
      </c>
      <c r="L1943" s="47">
        <f t="shared" si="62"/>
        <v>148108.30890239999</v>
      </c>
      <c r="M1943" s="63">
        <f t="shared" si="63"/>
        <v>0.10959388608000001</v>
      </c>
      <c r="N1943" s="7">
        <v>40644</v>
      </c>
      <c r="O1943" s="6" t="b">
        <v>0</v>
      </c>
      <c r="P1943" s="6" t="b">
        <v>1</v>
      </c>
      <c r="Q1943" s="6" t="s">
        <v>15</v>
      </c>
    </row>
    <row r="1944" spans="1:17" x14ac:dyDescent="0.25">
      <c r="A1944" s="3">
        <v>2016</v>
      </c>
      <c r="B1944" s="3">
        <v>4</v>
      </c>
      <c r="C1944" s="4" t="s">
        <v>49</v>
      </c>
      <c r="D1944" s="4" t="s">
        <v>26</v>
      </c>
      <c r="E1944" s="4" t="s">
        <v>27</v>
      </c>
      <c r="F1944" s="4" t="s">
        <v>28</v>
      </c>
      <c r="G1944" s="11" t="s">
        <v>21</v>
      </c>
      <c r="H1944" s="5">
        <v>28004.096000000001</v>
      </c>
      <c r="I1944" s="5">
        <v>11752.8</v>
      </c>
      <c r="J1944" s="3" t="s">
        <v>22</v>
      </c>
      <c r="K1944" s="3" t="s">
        <v>23</v>
      </c>
      <c r="L1944" s="47">
        <f t="shared" si="62"/>
        <v>30952.926259199998</v>
      </c>
      <c r="M1944" s="63">
        <f t="shared" si="63"/>
        <v>2.2903856640000001E-2</v>
      </c>
      <c r="N1944" s="7">
        <v>34700</v>
      </c>
      <c r="O1944" s="6" t="b">
        <v>1</v>
      </c>
      <c r="P1944" s="6" t="b">
        <v>0</v>
      </c>
      <c r="Q1944" s="6" t="s">
        <v>24</v>
      </c>
    </row>
    <row r="1945" spans="1:17" x14ac:dyDescent="0.25">
      <c r="A1945" s="3">
        <v>2016</v>
      </c>
      <c r="B1945" s="3">
        <v>4</v>
      </c>
      <c r="C1945" s="4" t="s">
        <v>49</v>
      </c>
      <c r="D1945" s="4" t="s">
        <v>73</v>
      </c>
      <c r="E1945" s="4" t="s">
        <v>74</v>
      </c>
      <c r="F1945" s="4"/>
      <c r="G1945" s="11" t="s">
        <v>21</v>
      </c>
      <c r="H1945" s="5">
        <v>212103</v>
      </c>
      <c r="I1945" s="5">
        <v>69008.4746208</v>
      </c>
      <c r="J1945" s="3" t="s">
        <v>22</v>
      </c>
      <c r="K1945" s="3" t="s">
        <v>42</v>
      </c>
      <c r="L1945" s="47">
        <f t="shared" ref="L1945:L2008" si="64">I1945*0.02784*94.6</f>
        <v>181745.1353037146</v>
      </c>
      <c r="M1945" s="63">
        <f t="shared" si="63"/>
        <v>0.13448371534101505</v>
      </c>
      <c r="N1945" s="7">
        <v>41136</v>
      </c>
      <c r="O1945" s="6" t="b">
        <v>0</v>
      </c>
      <c r="P1945" s="6" t="b">
        <v>0</v>
      </c>
      <c r="Q1945" s="6" t="s">
        <v>65</v>
      </c>
    </row>
    <row r="1946" spans="1:17" x14ac:dyDescent="0.25">
      <c r="A1946" s="3">
        <v>2016</v>
      </c>
      <c r="B1946" s="3">
        <v>4</v>
      </c>
      <c r="C1946" s="4" t="s">
        <v>49</v>
      </c>
      <c r="D1946" s="4" t="s">
        <v>29</v>
      </c>
      <c r="E1946" s="4" t="s">
        <v>30</v>
      </c>
      <c r="F1946" s="4" t="s">
        <v>31</v>
      </c>
      <c r="G1946" s="11" t="s">
        <v>21</v>
      </c>
      <c r="H1946" s="5">
        <v>99469</v>
      </c>
      <c r="I1946" s="5">
        <v>38775.5</v>
      </c>
      <c r="J1946" s="3" t="s">
        <v>22</v>
      </c>
      <c r="K1946" s="3" t="s">
        <v>23</v>
      </c>
      <c r="L1946" s="47">
        <f t="shared" si="64"/>
        <v>102121.63843199999</v>
      </c>
      <c r="M1946" s="63">
        <f t="shared" si="63"/>
        <v>7.5565694399999994E-2</v>
      </c>
      <c r="N1946" s="7">
        <v>35885</v>
      </c>
      <c r="O1946" s="6" t="b">
        <v>1</v>
      </c>
      <c r="P1946" s="6" t="b">
        <v>0</v>
      </c>
      <c r="Q1946" s="6" t="s">
        <v>24</v>
      </c>
    </row>
    <row r="1947" spans="1:17" x14ac:dyDescent="0.25">
      <c r="A1947" s="3">
        <v>2016</v>
      </c>
      <c r="B1947" s="3">
        <v>4</v>
      </c>
      <c r="C1947" s="4" t="s">
        <v>49</v>
      </c>
      <c r="D1947" s="4" t="s">
        <v>29</v>
      </c>
      <c r="E1947" s="4" t="s">
        <v>30</v>
      </c>
      <c r="F1947" s="4" t="s">
        <v>33</v>
      </c>
      <c r="G1947" s="11" t="s">
        <v>21</v>
      </c>
      <c r="H1947" s="5">
        <v>74382</v>
      </c>
      <c r="I1947" s="5">
        <v>30029.5</v>
      </c>
      <c r="J1947" s="3" t="s">
        <v>22</v>
      </c>
      <c r="K1947" s="3" t="s">
        <v>23</v>
      </c>
      <c r="L1947" s="47">
        <f t="shared" si="64"/>
        <v>79087.613087999998</v>
      </c>
      <c r="M1947" s="63">
        <f t="shared" si="63"/>
        <v>5.8521489600000011E-2</v>
      </c>
      <c r="N1947" s="7">
        <v>35885</v>
      </c>
      <c r="O1947" s="6" t="b">
        <v>1</v>
      </c>
      <c r="P1947" s="6" t="b">
        <v>0</v>
      </c>
      <c r="Q1947" s="6" t="s">
        <v>24</v>
      </c>
    </row>
    <row r="1948" spans="1:17" x14ac:dyDescent="0.25">
      <c r="A1948" s="3">
        <v>2016</v>
      </c>
      <c r="B1948" s="3">
        <v>4</v>
      </c>
      <c r="C1948" s="4" t="s">
        <v>49</v>
      </c>
      <c r="D1948" s="4" t="s">
        <v>29</v>
      </c>
      <c r="E1948" s="4" t="s">
        <v>34</v>
      </c>
      <c r="F1948" s="4" t="s">
        <v>39</v>
      </c>
      <c r="G1948" s="11" t="s">
        <v>21</v>
      </c>
      <c r="H1948" s="5">
        <v>85040.462</v>
      </c>
      <c r="I1948" s="5">
        <v>36001.199999999997</v>
      </c>
      <c r="J1948" s="3" t="s">
        <v>22</v>
      </c>
      <c r="K1948" s="3" t="s">
        <v>23</v>
      </c>
      <c r="L1948" s="47">
        <f t="shared" si="64"/>
        <v>94815.064396799979</v>
      </c>
      <c r="M1948" s="63">
        <f t="shared" si="63"/>
        <v>7.0159138560000001E-2</v>
      </c>
      <c r="N1948" s="7">
        <v>33970</v>
      </c>
      <c r="O1948" s="6" t="b">
        <v>1</v>
      </c>
      <c r="P1948" s="6" t="b">
        <v>0</v>
      </c>
      <c r="Q1948" s="6" t="s">
        <v>24</v>
      </c>
    </row>
    <row r="1949" spans="1:17" x14ac:dyDescent="0.25">
      <c r="A1949" s="3">
        <v>2016</v>
      </c>
      <c r="B1949" s="3">
        <v>4</v>
      </c>
      <c r="C1949" s="4" t="s">
        <v>49</v>
      </c>
      <c r="D1949" s="4" t="s">
        <v>29</v>
      </c>
      <c r="E1949" s="4" t="s">
        <v>34</v>
      </c>
      <c r="F1949" s="4" t="s">
        <v>37</v>
      </c>
      <c r="G1949" s="11" t="s">
        <v>21</v>
      </c>
      <c r="H1949" s="5">
        <v>81520.198000000004</v>
      </c>
      <c r="I1949" s="5">
        <v>33334.300000000003</v>
      </c>
      <c r="J1949" s="3" t="s">
        <v>22</v>
      </c>
      <c r="K1949" s="3" t="s">
        <v>23</v>
      </c>
      <c r="L1949" s="47">
        <f t="shared" si="64"/>
        <v>87791.345875200001</v>
      </c>
      <c r="M1949" s="63">
        <f t="shared" si="63"/>
        <v>6.4961883840000012E-2</v>
      </c>
      <c r="N1949" s="7">
        <v>33970</v>
      </c>
      <c r="O1949" s="6" t="b">
        <v>1</v>
      </c>
      <c r="P1949" s="6" t="b">
        <v>0</v>
      </c>
      <c r="Q1949" s="6" t="s">
        <v>24</v>
      </c>
    </row>
    <row r="1950" spans="1:17" x14ac:dyDescent="0.25">
      <c r="A1950" s="3">
        <v>2016</v>
      </c>
      <c r="B1950" s="3">
        <v>4</v>
      </c>
      <c r="C1950" s="4" t="s">
        <v>49</v>
      </c>
      <c r="D1950" s="4" t="s">
        <v>29</v>
      </c>
      <c r="E1950" s="4" t="s">
        <v>34</v>
      </c>
      <c r="F1950" s="4" t="s">
        <v>36</v>
      </c>
      <c r="G1950" s="11" t="s">
        <v>21</v>
      </c>
      <c r="H1950" s="5">
        <v>44141.150999999998</v>
      </c>
      <c r="I1950" s="5">
        <v>21080.3</v>
      </c>
      <c r="J1950" s="3" t="s">
        <v>22</v>
      </c>
      <c r="K1950" s="3" t="s">
        <v>23</v>
      </c>
      <c r="L1950" s="47">
        <f t="shared" si="64"/>
        <v>55518.427219199992</v>
      </c>
      <c r="M1950" s="63">
        <f t="shared" si="63"/>
        <v>4.1081288640000005E-2</v>
      </c>
      <c r="N1950" s="7">
        <v>33970</v>
      </c>
      <c r="O1950" s="6" t="b">
        <v>1</v>
      </c>
      <c r="P1950" s="6" t="b">
        <v>0</v>
      </c>
      <c r="Q1950" s="6" t="s">
        <v>24</v>
      </c>
    </row>
    <row r="1951" spans="1:17" x14ac:dyDescent="0.25">
      <c r="A1951" s="3">
        <v>2016</v>
      </c>
      <c r="B1951" s="3">
        <v>4</v>
      </c>
      <c r="C1951" s="4" t="s">
        <v>49</v>
      </c>
      <c r="D1951" s="4" t="s">
        <v>29</v>
      </c>
      <c r="E1951" s="4" t="s">
        <v>34</v>
      </c>
      <c r="F1951" s="4" t="s">
        <v>35</v>
      </c>
      <c r="G1951" s="11" t="s">
        <v>21</v>
      </c>
      <c r="H1951" s="5">
        <v>44797.252999999997</v>
      </c>
      <c r="I1951" s="5">
        <v>20309.599999999999</v>
      </c>
      <c r="J1951" s="3" t="s">
        <v>22</v>
      </c>
      <c r="K1951" s="3" t="s">
        <v>23</v>
      </c>
      <c r="L1951" s="47">
        <f t="shared" si="64"/>
        <v>53488.662374399995</v>
      </c>
      <c r="M1951" s="63">
        <f t="shared" si="63"/>
        <v>3.9579348479999998E-2</v>
      </c>
      <c r="N1951" s="7">
        <v>33970</v>
      </c>
      <c r="O1951" s="6" t="b">
        <v>1</v>
      </c>
      <c r="P1951" s="6" t="b">
        <v>0</v>
      </c>
      <c r="Q1951" s="6" t="s">
        <v>24</v>
      </c>
    </row>
    <row r="1952" spans="1:17" x14ac:dyDescent="0.25">
      <c r="A1952" s="3">
        <v>2016</v>
      </c>
      <c r="B1952" s="3">
        <v>4</v>
      </c>
      <c r="C1952" s="4" t="s">
        <v>49</v>
      </c>
      <c r="D1952" s="4" t="s">
        <v>59</v>
      </c>
      <c r="E1952" s="4" t="s">
        <v>60</v>
      </c>
      <c r="F1952" s="4"/>
      <c r="G1952" s="11" t="s">
        <v>21</v>
      </c>
      <c r="H1952" s="5">
        <v>163069</v>
      </c>
      <c r="I1952" s="5">
        <v>56723.877787999998</v>
      </c>
      <c r="J1952" s="3" t="s">
        <v>22</v>
      </c>
      <c r="K1952" s="3" t="s">
        <v>42</v>
      </c>
      <c r="L1952" s="47">
        <f t="shared" si="64"/>
        <v>149391.63487065522</v>
      </c>
      <c r="M1952" s="63">
        <f t="shared" si="63"/>
        <v>0.11054349303325442</v>
      </c>
      <c r="N1952" s="7">
        <v>40220</v>
      </c>
      <c r="O1952" s="6" t="b">
        <v>1</v>
      </c>
      <c r="P1952" s="6" t="b">
        <v>0</v>
      </c>
      <c r="Q1952" s="6" t="s">
        <v>24</v>
      </c>
    </row>
    <row r="1953" spans="1:17" x14ac:dyDescent="0.25">
      <c r="A1953" s="3">
        <v>2016</v>
      </c>
      <c r="B1953" s="3">
        <v>4</v>
      </c>
      <c r="C1953" s="4" t="s">
        <v>49</v>
      </c>
      <c r="D1953" s="4" t="s">
        <v>44</v>
      </c>
      <c r="E1953" s="4" t="s">
        <v>45</v>
      </c>
      <c r="F1953" s="4"/>
      <c r="G1953" s="11" t="s">
        <v>21</v>
      </c>
      <c r="H1953" s="5">
        <v>55549</v>
      </c>
      <c r="I1953" s="5">
        <v>19842.102799999997</v>
      </c>
      <c r="J1953" s="3" t="s">
        <v>22</v>
      </c>
      <c r="K1953" s="3" t="s">
        <v>42</v>
      </c>
      <c r="L1953" s="47">
        <f t="shared" si="64"/>
        <v>52257.431828659188</v>
      </c>
      <c r="M1953" s="63">
        <f t="shared" si="63"/>
        <v>3.8668289936640003E-2</v>
      </c>
      <c r="N1953" s="7">
        <v>25569</v>
      </c>
      <c r="O1953" s="6" t="b">
        <v>1</v>
      </c>
      <c r="P1953" s="6" t="b">
        <v>0</v>
      </c>
      <c r="Q1953" s="6" t="s">
        <v>24</v>
      </c>
    </row>
    <row r="1954" spans="1:17" x14ac:dyDescent="0.25">
      <c r="A1954" s="3">
        <v>2016</v>
      </c>
      <c r="B1954" s="3">
        <v>4</v>
      </c>
      <c r="C1954" s="4" t="s">
        <v>49</v>
      </c>
      <c r="D1954" s="4" t="s">
        <v>44</v>
      </c>
      <c r="E1954" s="4" t="s">
        <v>75</v>
      </c>
      <c r="F1954" s="4"/>
      <c r="G1954" s="11" t="s">
        <v>21</v>
      </c>
      <c r="H1954" s="5">
        <v>219060</v>
      </c>
      <c r="I1954" s="5">
        <v>70642.468800000002</v>
      </c>
      <c r="J1954" s="3" t="s">
        <v>22</v>
      </c>
      <c r="K1954" s="3" t="s">
        <v>42</v>
      </c>
      <c r="L1954" s="47">
        <f t="shared" si="64"/>
        <v>186048.5269496832</v>
      </c>
      <c r="M1954" s="63">
        <f t="shared" si="63"/>
        <v>0.13766804319744003</v>
      </c>
      <c r="N1954" s="7">
        <v>41210</v>
      </c>
      <c r="O1954" s="6" t="b">
        <v>0</v>
      </c>
      <c r="P1954" s="6" t="b">
        <v>0</v>
      </c>
      <c r="Q1954" s="6" t="s">
        <v>65</v>
      </c>
    </row>
    <row r="1955" spans="1:17" x14ac:dyDescent="0.25">
      <c r="A1955" s="3">
        <v>2016</v>
      </c>
      <c r="B1955" s="3">
        <v>4</v>
      </c>
      <c r="C1955" s="4" t="s">
        <v>49</v>
      </c>
      <c r="D1955" s="4" t="s">
        <v>46</v>
      </c>
      <c r="E1955" s="4" t="s">
        <v>47</v>
      </c>
      <c r="F1955" s="4"/>
      <c r="G1955" s="11" t="s">
        <v>21</v>
      </c>
      <c r="H1955" s="5">
        <v>92171.3</v>
      </c>
      <c r="I1955" s="5">
        <v>34309.844712000006</v>
      </c>
      <c r="J1955" s="3" t="s">
        <v>22</v>
      </c>
      <c r="K1955" s="3" t="s">
        <v>42</v>
      </c>
      <c r="L1955" s="47">
        <f t="shared" si="64"/>
        <v>90360.602863584776</v>
      </c>
      <c r="M1955" s="63">
        <f t="shared" si="63"/>
        <v>6.6863025374745616E-2</v>
      </c>
      <c r="N1955" s="7">
        <v>34700</v>
      </c>
      <c r="O1955" s="6" t="b">
        <v>1</v>
      </c>
      <c r="P1955" s="6" t="b">
        <v>0</v>
      </c>
      <c r="Q1955" s="6" t="s">
        <v>24</v>
      </c>
    </row>
    <row r="1956" spans="1:17" x14ac:dyDescent="0.25">
      <c r="A1956" s="3">
        <v>2016</v>
      </c>
      <c r="B1956" s="3">
        <v>4</v>
      </c>
      <c r="C1956" s="4" t="s">
        <v>49</v>
      </c>
      <c r="D1956" s="4" t="s">
        <v>46</v>
      </c>
      <c r="E1956" s="4" t="s">
        <v>48</v>
      </c>
      <c r="F1956" s="4"/>
      <c r="G1956" s="11" t="s">
        <v>21</v>
      </c>
      <c r="H1956" s="5">
        <v>105334.2</v>
      </c>
      <c r="I1956" s="5">
        <v>39308.616755999996</v>
      </c>
      <c r="J1956" s="3" t="s">
        <v>22</v>
      </c>
      <c r="K1956" s="3" t="s">
        <v>42</v>
      </c>
      <c r="L1956" s="47">
        <f t="shared" si="64"/>
        <v>103525.68884007396</v>
      </c>
      <c r="M1956" s="63">
        <f t="shared" si="63"/>
        <v>7.6604632334092801E-2</v>
      </c>
      <c r="N1956" s="7">
        <v>35065</v>
      </c>
      <c r="O1956" s="6" t="b">
        <v>1</v>
      </c>
      <c r="P1956" s="6" t="b">
        <v>0</v>
      </c>
      <c r="Q1956" s="6" t="s">
        <v>24</v>
      </c>
    </row>
    <row r="1957" spans="1:17" x14ac:dyDescent="0.25">
      <c r="A1957" s="3">
        <v>2016</v>
      </c>
      <c r="B1957" s="3">
        <v>4</v>
      </c>
      <c r="C1957" s="4" t="s">
        <v>49</v>
      </c>
      <c r="D1957" s="4" t="s">
        <v>46</v>
      </c>
      <c r="E1957" s="4" t="s">
        <v>58</v>
      </c>
      <c r="F1957" s="4"/>
      <c r="G1957" s="11" t="s">
        <v>21</v>
      </c>
      <c r="H1957" s="5">
        <v>30857</v>
      </c>
      <c r="I1957" s="5">
        <v>10632.211348000001</v>
      </c>
      <c r="J1957" s="3" t="s">
        <v>22</v>
      </c>
      <c r="K1957" s="3" t="s">
        <v>42</v>
      </c>
      <c r="L1957" s="47">
        <f t="shared" si="64"/>
        <v>28001.672267619069</v>
      </c>
      <c r="M1957" s="63">
        <f t="shared" si="63"/>
        <v>2.0720053474982399E-2</v>
      </c>
      <c r="N1957" s="7">
        <v>39814</v>
      </c>
      <c r="O1957" s="6" t="b">
        <v>1</v>
      </c>
      <c r="P1957" s="6" t="b">
        <v>0</v>
      </c>
      <c r="Q1957" s="6" t="s">
        <v>24</v>
      </c>
    </row>
    <row r="1958" spans="1:17" x14ac:dyDescent="0.25">
      <c r="A1958" s="3">
        <v>2016</v>
      </c>
      <c r="B1958" s="3">
        <v>4</v>
      </c>
      <c r="C1958" s="4" t="s">
        <v>49</v>
      </c>
      <c r="D1958" s="4" t="s">
        <v>46</v>
      </c>
      <c r="E1958" s="4" t="s">
        <v>61</v>
      </c>
      <c r="F1958" s="4"/>
      <c r="G1958" s="11" t="s">
        <v>21</v>
      </c>
      <c r="H1958" s="5">
        <v>93179.5</v>
      </c>
      <c r="I1958" s="5">
        <v>32739.54912</v>
      </c>
      <c r="J1958" s="3" t="s">
        <v>22</v>
      </c>
      <c r="K1958" s="3" t="s">
        <v>42</v>
      </c>
      <c r="L1958" s="47">
        <f t="shared" si="64"/>
        <v>86224.971893575668</v>
      </c>
      <c r="M1958" s="63">
        <f t="shared" si="63"/>
        <v>6.3802833325056013E-2</v>
      </c>
      <c r="N1958" s="7">
        <v>40179</v>
      </c>
      <c r="O1958" s="6" t="b">
        <v>1</v>
      </c>
      <c r="P1958" s="6" t="b">
        <v>0</v>
      </c>
      <c r="Q1958" s="6" t="s">
        <v>24</v>
      </c>
    </row>
    <row r="1959" spans="1:17" x14ac:dyDescent="0.25">
      <c r="A1959" s="3">
        <v>2016</v>
      </c>
      <c r="B1959" s="3">
        <v>4</v>
      </c>
      <c r="C1959" s="4" t="s">
        <v>49</v>
      </c>
      <c r="D1959" s="4" t="s">
        <v>46</v>
      </c>
      <c r="E1959" s="4" t="s">
        <v>77</v>
      </c>
      <c r="F1959" s="4"/>
      <c r="G1959" s="11" t="s">
        <v>21</v>
      </c>
      <c r="H1959" s="5">
        <v>88053.4</v>
      </c>
      <c r="I1959" s="5">
        <v>30938.442623999999</v>
      </c>
      <c r="J1959" s="3" t="s">
        <v>22</v>
      </c>
      <c r="K1959" s="3" t="s">
        <v>42</v>
      </c>
      <c r="L1959" s="47">
        <f t="shared" si="64"/>
        <v>81481.46255489433</v>
      </c>
      <c r="M1959" s="63">
        <f t="shared" si="63"/>
        <v>6.0292836985651209E-2</v>
      </c>
      <c r="N1959" s="7">
        <v>42005</v>
      </c>
      <c r="O1959" s="6" t="b">
        <v>0</v>
      </c>
      <c r="P1959" s="6" t="b">
        <v>0</v>
      </c>
      <c r="Q1959" s="6" t="s">
        <v>65</v>
      </c>
    </row>
    <row r="1960" spans="1:17" x14ac:dyDescent="0.25">
      <c r="A1960" s="3">
        <v>2016</v>
      </c>
      <c r="B1960" s="3">
        <v>4</v>
      </c>
      <c r="C1960" s="4" t="s">
        <v>49</v>
      </c>
      <c r="D1960" s="4" t="s">
        <v>69</v>
      </c>
      <c r="E1960" s="4" t="s">
        <v>70</v>
      </c>
      <c r="F1960" s="4" t="s">
        <v>71</v>
      </c>
      <c r="G1960" s="11" t="s">
        <v>21</v>
      </c>
      <c r="H1960" s="5">
        <v>82307</v>
      </c>
      <c r="I1960" s="5">
        <v>29572.400000000001</v>
      </c>
      <c r="J1960" s="3" t="s">
        <v>22</v>
      </c>
      <c r="K1960" s="3" t="s">
        <v>23</v>
      </c>
      <c r="L1960" s="47">
        <f t="shared" si="64"/>
        <v>77883.765273600002</v>
      </c>
      <c r="M1960" s="63">
        <f t="shared" si="63"/>
        <v>5.7630693120000007E-2</v>
      </c>
      <c r="N1960" s="7">
        <v>40760</v>
      </c>
      <c r="O1960" s="6" t="b">
        <v>0</v>
      </c>
      <c r="P1960" s="6" t="b">
        <v>0</v>
      </c>
      <c r="Q1960" s="6" t="s">
        <v>65</v>
      </c>
    </row>
    <row r="1961" spans="1:17" x14ac:dyDescent="0.25">
      <c r="A1961" s="3">
        <v>2016</v>
      </c>
      <c r="B1961" s="3">
        <v>5</v>
      </c>
      <c r="C1961" s="4" t="s">
        <v>50</v>
      </c>
      <c r="D1961" s="4" t="s">
        <v>18</v>
      </c>
      <c r="E1961" s="4" t="s">
        <v>76</v>
      </c>
      <c r="F1961" s="4"/>
      <c r="G1961" s="11" t="s">
        <v>21</v>
      </c>
      <c r="H1961" s="5">
        <v>196011</v>
      </c>
      <c r="I1961" s="5">
        <v>70015.12920000001</v>
      </c>
      <c r="J1961" s="3" t="s">
        <v>22</v>
      </c>
      <c r="K1961" s="3" t="s">
        <v>42</v>
      </c>
      <c r="L1961" s="47">
        <f t="shared" si="64"/>
        <v>184396.32522938884</v>
      </c>
      <c r="M1961" s="63">
        <f t="shared" si="63"/>
        <v>0.13644548378496002</v>
      </c>
      <c r="N1961" s="7">
        <v>41348</v>
      </c>
      <c r="O1961" s="6" t="b">
        <v>0</v>
      </c>
      <c r="P1961" s="6" t="b">
        <v>0</v>
      </c>
      <c r="Q1961" s="6" t="s">
        <v>65</v>
      </c>
    </row>
    <row r="1962" spans="1:17" x14ac:dyDescent="0.25">
      <c r="A1962" s="3">
        <v>2016</v>
      </c>
      <c r="B1962" s="3">
        <v>5</v>
      </c>
      <c r="C1962" s="4" t="s">
        <v>50</v>
      </c>
      <c r="D1962" s="4" t="s">
        <v>18</v>
      </c>
      <c r="E1962" s="4" t="s">
        <v>19</v>
      </c>
      <c r="F1962" s="4" t="s">
        <v>25</v>
      </c>
      <c r="G1962" s="11" t="s">
        <v>21</v>
      </c>
      <c r="H1962" s="5">
        <v>87397.045700000002</v>
      </c>
      <c r="I1962" s="5">
        <v>31887.9</v>
      </c>
      <c r="J1962" s="3" t="s">
        <v>22</v>
      </c>
      <c r="K1962" s="3" t="s">
        <v>23</v>
      </c>
      <c r="L1962" s="47">
        <f t="shared" si="64"/>
        <v>83982.014265599995</v>
      </c>
      <c r="M1962" s="63">
        <f t="shared" si="63"/>
        <v>6.2143139520000008E-2</v>
      </c>
      <c r="N1962" s="7">
        <v>35527</v>
      </c>
      <c r="O1962" s="6" t="b">
        <v>1</v>
      </c>
      <c r="P1962" s="6" t="b">
        <v>0</v>
      </c>
      <c r="Q1962" s="6" t="s">
        <v>24</v>
      </c>
    </row>
    <row r="1963" spans="1:17" x14ac:dyDescent="0.25">
      <c r="A1963" s="3">
        <v>2016</v>
      </c>
      <c r="B1963" s="3">
        <v>5</v>
      </c>
      <c r="C1963" s="4" t="s">
        <v>50</v>
      </c>
      <c r="D1963" s="4" t="s">
        <v>18</v>
      </c>
      <c r="E1963" s="4" t="s">
        <v>19</v>
      </c>
      <c r="F1963" s="4" t="s">
        <v>20</v>
      </c>
      <c r="G1963" s="11" t="s">
        <v>21</v>
      </c>
      <c r="H1963" s="5">
        <v>95185.755499999999</v>
      </c>
      <c r="I1963" s="5">
        <v>35399.599999999999</v>
      </c>
      <c r="J1963" s="3" t="s">
        <v>22</v>
      </c>
      <c r="K1963" s="3" t="s">
        <v>23</v>
      </c>
      <c r="L1963" s="47">
        <f t="shared" si="64"/>
        <v>93230.652134399992</v>
      </c>
      <c r="M1963" s="63">
        <f t="shared" si="63"/>
        <v>6.8986740480000003E-2</v>
      </c>
      <c r="N1963" s="7">
        <v>35527</v>
      </c>
      <c r="O1963" s="6" t="b">
        <v>1</v>
      </c>
      <c r="P1963" s="6" t="b">
        <v>0</v>
      </c>
      <c r="Q1963" s="6" t="s">
        <v>24</v>
      </c>
    </row>
    <row r="1964" spans="1:17" x14ac:dyDescent="0.25">
      <c r="A1964" s="3">
        <v>2016</v>
      </c>
      <c r="B1964" s="3">
        <v>5</v>
      </c>
      <c r="C1964" s="4" t="s">
        <v>50</v>
      </c>
      <c r="D1964" s="4" t="s">
        <v>18</v>
      </c>
      <c r="E1964" s="4" t="s">
        <v>41</v>
      </c>
      <c r="F1964" s="4"/>
      <c r="G1964" s="11" t="s">
        <v>21</v>
      </c>
      <c r="H1964" s="5">
        <v>70212</v>
      </c>
      <c r="I1964" s="5">
        <v>27535.391099999997</v>
      </c>
      <c r="J1964" s="3" t="s">
        <v>22</v>
      </c>
      <c r="K1964" s="3" t="s">
        <v>42</v>
      </c>
      <c r="L1964" s="47">
        <f t="shared" si="64"/>
        <v>72518.968265990392</v>
      </c>
      <c r="M1964" s="63">
        <f t="shared" si="63"/>
        <v>5.3660970175680001E-2</v>
      </c>
      <c r="N1964" s="7">
        <v>23377</v>
      </c>
      <c r="O1964" s="6" t="b">
        <v>1</v>
      </c>
      <c r="P1964" s="6" t="b">
        <v>0</v>
      </c>
      <c r="Q1964" s="6" t="s">
        <v>24</v>
      </c>
    </row>
    <row r="1965" spans="1:17" x14ac:dyDescent="0.25">
      <c r="A1965" s="3">
        <v>2016</v>
      </c>
      <c r="B1965" s="3">
        <v>5</v>
      </c>
      <c r="C1965" s="4" t="s">
        <v>50</v>
      </c>
      <c r="D1965" s="4" t="s">
        <v>18</v>
      </c>
      <c r="E1965" s="4" t="s">
        <v>43</v>
      </c>
      <c r="F1965" s="4"/>
      <c r="G1965" s="11" t="s">
        <v>21</v>
      </c>
      <c r="H1965" s="5">
        <v>122144</v>
      </c>
      <c r="I1965" s="5">
        <v>45969.627264000002</v>
      </c>
      <c r="J1965" s="3" t="s">
        <v>22</v>
      </c>
      <c r="K1965" s="3" t="s">
        <v>42</v>
      </c>
      <c r="L1965" s="47">
        <f t="shared" si="64"/>
        <v>121068.55241861529</v>
      </c>
      <c r="M1965" s="63">
        <f t="shared" si="63"/>
        <v>8.9585609612083214E-2</v>
      </c>
      <c r="N1965" s="7">
        <v>28126</v>
      </c>
      <c r="O1965" s="6" t="b">
        <v>1</v>
      </c>
      <c r="P1965" s="6" t="b">
        <v>0</v>
      </c>
      <c r="Q1965" s="6" t="s">
        <v>24</v>
      </c>
    </row>
    <row r="1966" spans="1:17" x14ac:dyDescent="0.25">
      <c r="A1966" s="3">
        <v>2016</v>
      </c>
      <c r="B1966" s="3">
        <v>5</v>
      </c>
      <c r="C1966" s="4" t="s">
        <v>50</v>
      </c>
      <c r="D1966" s="4" t="s">
        <v>62</v>
      </c>
      <c r="E1966" s="4" t="s">
        <v>63</v>
      </c>
      <c r="F1966" s="4" t="s">
        <v>64</v>
      </c>
      <c r="G1966" s="11" t="s">
        <v>21</v>
      </c>
      <c r="H1966" s="5">
        <v>118079</v>
      </c>
      <c r="I1966" s="5">
        <v>42609.9</v>
      </c>
      <c r="J1966" s="3" t="s">
        <v>22</v>
      </c>
      <c r="K1966" s="3" t="s">
        <v>23</v>
      </c>
      <c r="L1966" s="47">
        <f t="shared" si="64"/>
        <v>112220.15967359999</v>
      </c>
      <c r="M1966" s="63">
        <f t="shared" si="63"/>
        <v>8.3038173120000017E-2</v>
      </c>
      <c r="N1966" s="7">
        <v>40739</v>
      </c>
      <c r="O1966" s="6" t="b">
        <v>0</v>
      </c>
      <c r="P1966" s="6" t="b">
        <v>0</v>
      </c>
      <c r="Q1966" s="6" t="s">
        <v>65</v>
      </c>
    </row>
    <row r="1967" spans="1:17" x14ac:dyDescent="0.25">
      <c r="A1967" s="3">
        <v>2016</v>
      </c>
      <c r="B1967" s="3">
        <v>5</v>
      </c>
      <c r="C1967" s="4" t="s">
        <v>50</v>
      </c>
      <c r="D1967" s="4" t="s">
        <v>66</v>
      </c>
      <c r="E1967" s="4" t="s">
        <v>67</v>
      </c>
      <c r="F1967" s="4" t="s">
        <v>72</v>
      </c>
      <c r="G1967" s="11" t="s">
        <v>21</v>
      </c>
      <c r="H1967" s="5">
        <v>202284.26250000001</v>
      </c>
      <c r="I1967" s="5">
        <v>75969.899999999994</v>
      </c>
      <c r="J1967" s="3" t="s">
        <v>22</v>
      </c>
      <c r="K1967" s="3" t="s">
        <v>23</v>
      </c>
      <c r="L1967" s="47">
        <f t="shared" si="64"/>
        <v>200079.19071359999</v>
      </c>
      <c r="M1967" s="63">
        <f t="shared" si="63"/>
        <v>0.14805014112000001</v>
      </c>
      <c r="N1967" s="7">
        <v>40644</v>
      </c>
      <c r="O1967" s="6" t="b">
        <v>0</v>
      </c>
      <c r="P1967" s="6" t="b">
        <v>1</v>
      </c>
      <c r="Q1967" s="6" t="s">
        <v>15</v>
      </c>
    </row>
    <row r="1968" spans="1:17" x14ac:dyDescent="0.25">
      <c r="A1968" s="3">
        <v>2016</v>
      </c>
      <c r="B1968" s="3">
        <v>5</v>
      </c>
      <c r="C1968" s="4" t="s">
        <v>50</v>
      </c>
      <c r="D1968" s="4" t="s">
        <v>66</v>
      </c>
      <c r="E1968" s="4" t="s">
        <v>67</v>
      </c>
      <c r="F1968" s="4" t="s">
        <v>68</v>
      </c>
      <c r="G1968" s="11" t="s">
        <v>21</v>
      </c>
      <c r="H1968" s="5">
        <v>181303.20989999999</v>
      </c>
      <c r="I1968" s="5">
        <v>68563.899999999994</v>
      </c>
      <c r="J1968" s="3" t="s">
        <v>22</v>
      </c>
      <c r="K1968" s="3" t="s">
        <v>23</v>
      </c>
      <c r="L1968" s="47">
        <f t="shared" si="64"/>
        <v>180574.27512959996</v>
      </c>
      <c r="M1968" s="63">
        <f t="shared" si="63"/>
        <v>0.13361732831999998</v>
      </c>
      <c r="N1968" s="7">
        <v>40644</v>
      </c>
      <c r="O1968" s="6" t="b">
        <v>0</v>
      </c>
      <c r="P1968" s="6" t="b">
        <v>1</v>
      </c>
      <c r="Q1968" s="6" t="s">
        <v>15</v>
      </c>
    </row>
    <row r="1969" spans="1:17" x14ac:dyDescent="0.25">
      <c r="A1969" s="3">
        <v>2016</v>
      </c>
      <c r="B1969" s="3">
        <v>5</v>
      </c>
      <c r="C1969" s="4" t="s">
        <v>50</v>
      </c>
      <c r="D1969" s="4" t="s">
        <v>73</v>
      </c>
      <c r="E1969" s="4" t="s">
        <v>74</v>
      </c>
      <c r="F1969" s="4"/>
      <c r="G1969" s="11" t="s">
        <v>21</v>
      </c>
      <c r="H1969" s="5">
        <v>260661</v>
      </c>
      <c r="I1969" s="5">
        <v>84806.994729599988</v>
      </c>
      <c r="J1969" s="3" t="s">
        <v>22</v>
      </c>
      <c r="K1969" s="3" t="s">
        <v>42</v>
      </c>
      <c r="L1969" s="47">
        <f t="shared" si="64"/>
        <v>223353.1289675372</v>
      </c>
      <c r="M1969" s="63">
        <f t="shared" si="63"/>
        <v>0.16527187132904447</v>
      </c>
      <c r="N1969" s="7">
        <v>41136</v>
      </c>
      <c r="O1969" s="6" t="b">
        <v>0</v>
      </c>
      <c r="P1969" s="6" t="b">
        <v>0</v>
      </c>
      <c r="Q1969" s="6" t="s">
        <v>65</v>
      </c>
    </row>
    <row r="1970" spans="1:17" x14ac:dyDescent="0.25">
      <c r="A1970" s="3">
        <v>2016</v>
      </c>
      <c r="B1970" s="3">
        <v>5</v>
      </c>
      <c r="C1970" s="4" t="s">
        <v>50</v>
      </c>
      <c r="D1970" s="4" t="s">
        <v>29</v>
      </c>
      <c r="E1970" s="4" t="s">
        <v>30</v>
      </c>
      <c r="F1970" s="4" t="s">
        <v>33</v>
      </c>
      <c r="G1970" s="11" t="s">
        <v>21</v>
      </c>
      <c r="H1970" s="5">
        <v>53258</v>
      </c>
      <c r="I1970" s="5">
        <v>21567</v>
      </c>
      <c r="J1970" s="3" t="s">
        <v>22</v>
      </c>
      <c r="K1970" s="3" t="s">
        <v>23</v>
      </c>
      <c r="L1970" s="47">
        <f t="shared" si="64"/>
        <v>56800.231487999998</v>
      </c>
      <c r="M1970" s="63">
        <f t="shared" si="63"/>
        <v>4.202976960000001E-2</v>
      </c>
      <c r="N1970" s="7">
        <v>35885</v>
      </c>
      <c r="O1970" s="6" t="b">
        <v>1</v>
      </c>
      <c r="P1970" s="6" t="b">
        <v>0</v>
      </c>
      <c r="Q1970" s="6" t="s">
        <v>24</v>
      </c>
    </row>
    <row r="1971" spans="1:17" x14ac:dyDescent="0.25">
      <c r="A1971" s="3">
        <v>2016</v>
      </c>
      <c r="B1971" s="3">
        <v>5</v>
      </c>
      <c r="C1971" s="4" t="s">
        <v>50</v>
      </c>
      <c r="D1971" s="4" t="s">
        <v>29</v>
      </c>
      <c r="E1971" s="4" t="s">
        <v>30</v>
      </c>
      <c r="F1971" s="4" t="s">
        <v>31</v>
      </c>
      <c r="G1971" s="11" t="s">
        <v>21</v>
      </c>
      <c r="H1971" s="5">
        <v>89255</v>
      </c>
      <c r="I1971" s="5">
        <v>34772.300000000003</v>
      </c>
      <c r="J1971" s="3" t="s">
        <v>22</v>
      </c>
      <c r="K1971" s="3" t="s">
        <v>23</v>
      </c>
      <c r="L1971" s="47">
        <f t="shared" si="64"/>
        <v>91578.554707200004</v>
      </c>
      <c r="M1971" s="63">
        <f t="shared" si="63"/>
        <v>6.7764258240000014E-2</v>
      </c>
      <c r="N1971" s="7">
        <v>35885</v>
      </c>
      <c r="O1971" s="6" t="b">
        <v>1</v>
      </c>
      <c r="P1971" s="6" t="b">
        <v>0</v>
      </c>
      <c r="Q1971" s="6" t="s">
        <v>24</v>
      </c>
    </row>
    <row r="1972" spans="1:17" x14ac:dyDescent="0.25">
      <c r="A1972" s="3">
        <v>2016</v>
      </c>
      <c r="B1972" s="3">
        <v>5</v>
      </c>
      <c r="C1972" s="4" t="s">
        <v>50</v>
      </c>
      <c r="D1972" s="4" t="s">
        <v>29</v>
      </c>
      <c r="E1972" s="4" t="s">
        <v>34</v>
      </c>
      <c r="F1972" s="4" t="s">
        <v>37</v>
      </c>
      <c r="G1972" s="11" t="s">
        <v>21</v>
      </c>
      <c r="H1972" s="5">
        <v>82822.632100000003</v>
      </c>
      <c r="I1972" s="5">
        <v>33715.800000000003</v>
      </c>
      <c r="J1972" s="3" t="s">
        <v>22</v>
      </c>
      <c r="K1972" s="3" t="s">
        <v>23</v>
      </c>
      <c r="L1972" s="47">
        <f t="shared" si="64"/>
        <v>88796.088691200013</v>
      </c>
      <c r="M1972" s="63">
        <f t="shared" si="63"/>
        <v>6.5705351040000012E-2</v>
      </c>
      <c r="N1972" s="7">
        <v>33970</v>
      </c>
      <c r="O1972" s="6" t="b">
        <v>1</v>
      </c>
      <c r="P1972" s="6" t="b">
        <v>0</v>
      </c>
      <c r="Q1972" s="6" t="s">
        <v>24</v>
      </c>
    </row>
    <row r="1973" spans="1:17" x14ac:dyDescent="0.25">
      <c r="A1973" s="3">
        <v>2016</v>
      </c>
      <c r="B1973" s="3">
        <v>5</v>
      </c>
      <c r="C1973" s="4" t="s">
        <v>50</v>
      </c>
      <c r="D1973" s="4" t="s">
        <v>29</v>
      </c>
      <c r="E1973" s="4" t="s">
        <v>34</v>
      </c>
      <c r="F1973" s="4" t="s">
        <v>39</v>
      </c>
      <c r="G1973" s="11" t="s">
        <v>21</v>
      </c>
      <c r="H1973" s="5">
        <v>89444.554199999999</v>
      </c>
      <c r="I1973" s="5">
        <v>37790.699999999997</v>
      </c>
      <c r="J1973" s="3" t="s">
        <v>22</v>
      </c>
      <c r="K1973" s="3" t="s">
        <v>23</v>
      </c>
      <c r="L1973" s="47">
        <f t="shared" si="64"/>
        <v>99528.006124799984</v>
      </c>
      <c r="M1973" s="63">
        <f t="shared" si="63"/>
        <v>7.3646516159999995E-2</v>
      </c>
      <c r="N1973" s="7">
        <v>33970</v>
      </c>
      <c r="O1973" s="6" t="b">
        <v>1</v>
      </c>
      <c r="P1973" s="6" t="b">
        <v>0</v>
      </c>
      <c r="Q1973" s="6" t="s">
        <v>24</v>
      </c>
    </row>
    <row r="1974" spans="1:17" x14ac:dyDescent="0.25">
      <c r="A1974" s="3">
        <v>2016</v>
      </c>
      <c r="B1974" s="3">
        <v>5</v>
      </c>
      <c r="C1974" s="4" t="s">
        <v>50</v>
      </c>
      <c r="D1974" s="4" t="s">
        <v>29</v>
      </c>
      <c r="E1974" s="4" t="s">
        <v>34</v>
      </c>
      <c r="F1974" s="4" t="s">
        <v>36</v>
      </c>
      <c r="G1974" s="11" t="s">
        <v>21</v>
      </c>
      <c r="H1974" s="5">
        <v>39627.338400000001</v>
      </c>
      <c r="I1974" s="5">
        <v>18920.900000000001</v>
      </c>
      <c r="J1974" s="3" t="s">
        <v>22</v>
      </c>
      <c r="K1974" s="3" t="s">
        <v>23</v>
      </c>
      <c r="L1974" s="47">
        <f t="shared" si="64"/>
        <v>49831.293177600004</v>
      </c>
      <c r="M1974" s="63">
        <f t="shared" si="63"/>
        <v>3.6873049920000005E-2</v>
      </c>
      <c r="N1974" s="7">
        <v>33970</v>
      </c>
      <c r="O1974" s="6" t="b">
        <v>1</v>
      </c>
      <c r="P1974" s="6" t="b">
        <v>0</v>
      </c>
      <c r="Q1974" s="6" t="s">
        <v>24</v>
      </c>
    </row>
    <row r="1975" spans="1:17" x14ac:dyDescent="0.25">
      <c r="A1975" s="3">
        <v>2016</v>
      </c>
      <c r="B1975" s="3">
        <v>5</v>
      </c>
      <c r="C1975" s="4" t="s">
        <v>50</v>
      </c>
      <c r="D1975" s="4" t="s">
        <v>29</v>
      </c>
      <c r="E1975" s="4" t="s">
        <v>34</v>
      </c>
      <c r="F1975" s="4" t="s">
        <v>35</v>
      </c>
      <c r="G1975" s="11" t="s">
        <v>21</v>
      </c>
      <c r="H1975" s="5">
        <v>38016.410100000001</v>
      </c>
      <c r="I1975" s="5">
        <v>17243.599999999999</v>
      </c>
      <c r="J1975" s="3" t="s">
        <v>22</v>
      </c>
      <c r="K1975" s="3" t="s">
        <v>23</v>
      </c>
      <c r="L1975" s="47">
        <f t="shared" si="64"/>
        <v>45413.848550399991</v>
      </c>
      <c r="M1975" s="63">
        <f t="shared" si="63"/>
        <v>3.3604327679999997E-2</v>
      </c>
      <c r="N1975" s="7">
        <v>33970</v>
      </c>
      <c r="O1975" s="6" t="b">
        <v>1</v>
      </c>
      <c r="P1975" s="6" t="b">
        <v>0</v>
      </c>
      <c r="Q1975" s="6" t="s">
        <v>24</v>
      </c>
    </row>
    <row r="1976" spans="1:17" x14ac:dyDescent="0.25">
      <c r="A1976" s="3">
        <v>2016</v>
      </c>
      <c r="B1976" s="3">
        <v>5</v>
      </c>
      <c r="C1976" s="4" t="s">
        <v>50</v>
      </c>
      <c r="D1976" s="4" t="s">
        <v>59</v>
      </c>
      <c r="E1976" s="4" t="s">
        <v>60</v>
      </c>
      <c r="F1976" s="4"/>
      <c r="G1976" s="11" t="s">
        <v>21</v>
      </c>
      <c r="H1976" s="5">
        <v>193017</v>
      </c>
      <c r="I1976" s="5">
        <v>67141.349484000006</v>
      </c>
      <c r="J1976" s="3" t="s">
        <v>22</v>
      </c>
      <c r="K1976" s="3" t="s">
        <v>42</v>
      </c>
      <c r="L1976" s="47">
        <f t="shared" si="64"/>
        <v>176827.75504742938</v>
      </c>
      <c r="M1976" s="63">
        <f t="shared" si="63"/>
        <v>0.13084506187441922</v>
      </c>
      <c r="N1976" s="7">
        <v>40220</v>
      </c>
      <c r="O1976" s="6" t="b">
        <v>1</v>
      </c>
      <c r="P1976" s="6" t="b">
        <v>0</v>
      </c>
      <c r="Q1976" s="6" t="s">
        <v>24</v>
      </c>
    </row>
    <row r="1977" spans="1:17" x14ac:dyDescent="0.25">
      <c r="A1977" s="3">
        <v>2016</v>
      </c>
      <c r="B1977" s="3">
        <v>5</v>
      </c>
      <c r="C1977" s="4" t="s">
        <v>50</v>
      </c>
      <c r="D1977" s="4" t="s">
        <v>44</v>
      </c>
      <c r="E1977" s="4" t="s">
        <v>45</v>
      </c>
      <c r="F1977" s="4"/>
      <c r="G1977" s="11" t="s">
        <v>21</v>
      </c>
      <c r="H1977" s="5">
        <v>79994</v>
      </c>
      <c r="I1977" s="5">
        <v>28573.856799999998</v>
      </c>
      <c r="J1977" s="3" t="s">
        <v>22</v>
      </c>
      <c r="K1977" s="3" t="s">
        <v>42</v>
      </c>
      <c r="L1977" s="47">
        <f t="shared" si="64"/>
        <v>75253.937995315195</v>
      </c>
      <c r="M1977" s="63">
        <f t="shared" si="63"/>
        <v>5.5684732131840005E-2</v>
      </c>
      <c r="N1977" s="7">
        <v>25569</v>
      </c>
      <c r="O1977" s="6" t="b">
        <v>1</v>
      </c>
      <c r="P1977" s="6" t="b">
        <v>0</v>
      </c>
      <c r="Q1977" s="6" t="s">
        <v>24</v>
      </c>
    </row>
    <row r="1978" spans="1:17" x14ac:dyDescent="0.25">
      <c r="A1978" s="3">
        <v>2016</v>
      </c>
      <c r="B1978" s="3">
        <v>5</v>
      </c>
      <c r="C1978" s="4" t="s">
        <v>50</v>
      </c>
      <c r="D1978" s="4" t="s">
        <v>44</v>
      </c>
      <c r="E1978" s="4" t="s">
        <v>75</v>
      </c>
      <c r="F1978" s="4"/>
      <c r="G1978" s="11" t="s">
        <v>21</v>
      </c>
      <c r="H1978" s="5">
        <v>200559</v>
      </c>
      <c r="I1978" s="5">
        <v>64676.266319999995</v>
      </c>
      <c r="J1978" s="3" t="s">
        <v>22</v>
      </c>
      <c r="K1978" s="3" t="s">
        <v>42</v>
      </c>
      <c r="L1978" s="47">
        <f t="shared" si="64"/>
        <v>170335.55426139646</v>
      </c>
      <c r="M1978" s="63">
        <f t="shared" si="63"/>
        <v>0.12604110780441599</v>
      </c>
      <c r="N1978" s="7">
        <v>41210</v>
      </c>
      <c r="O1978" s="6" t="b">
        <v>0</v>
      </c>
      <c r="P1978" s="6" t="b">
        <v>0</v>
      </c>
      <c r="Q1978" s="6" t="s">
        <v>65</v>
      </c>
    </row>
    <row r="1979" spans="1:17" x14ac:dyDescent="0.25">
      <c r="A1979" s="3">
        <v>2016</v>
      </c>
      <c r="B1979" s="3">
        <v>5</v>
      </c>
      <c r="C1979" s="4" t="s">
        <v>50</v>
      </c>
      <c r="D1979" s="4" t="s">
        <v>46</v>
      </c>
      <c r="E1979" s="4" t="s">
        <v>47</v>
      </c>
      <c r="F1979" s="4"/>
      <c r="G1979" s="11" t="s">
        <v>21</v>
      </c>
      <c r="H1979" s="5">
        <v>95006.049999999988</v>
      </c>
      <c r="I1979" s="5">
        <v>35365.052051999999</v>
      </c>
      <c r="J1979" s="3" t="s">
        <v>22</v>
      </c>
      <c r="K1979" s="3" t="s">
        <v>42</v>
      </c>
      <c r="L1979" s="47">
        <f t="shared" si="64"/>
        <v>93139.664447478513</v>
      </c>
      <c r="M1979" s="63">
        <f t="shared" si="63"/>
        <v>6.8919413438937607E-2</v>
      </c>
      <c r="N1979" s="7">
        <v>34700</v>
      </c>
      <c r="O1979" s="6" t="b">
        <v>1</v>
      </c>
      <c r="P1979" s="6" t="b">
        <v>0</v>
      </c>
      <c r="Q1979" s="6" t="s">
        <v>24</v>
      </c>
    </row>
    <row r="1980" spans="1:17" x14ac:dyDescent="0.25">
      <c r="A1980" s="3">
        <v>2016</v>
      </c>
      <c r="B1980" s="3">
        <v>5</v>
      </c>
      <c r="C1980" s="4" t="s">
        <v>50</v>
      </c>
      <c r="D1980" s="4" t="s">
        <v>46</v>
      </c>
      <c r="E1980" s="4" t="s">
        <v>48</v>
      </c>
      <c r="F1980" s="4"/>
      <c r="G1980" s="11" t="s">
        <v>21</v>
      </c>
      <c r="H1980" s="5">
        <v>99644.83</v>
      </c>
      <c r="I1980" s="5">
        <v>37185.457659399995</v>
      </c>
      <c r="J1980" s="3" t="s">
        <v>22</v>
      </c>
      <c r="K1980" s="3" t="s">
        <v>42</v>
      </c>
      <c r="L1980" s="47">
        <f t="shared" si="64"/>
        <v>97934.001161086024</v>
      </c>
      <c r="M1980" s="63">
        <f t="shared" si="63"/>
        <v>7.2467019886638728E-2</v>
      </c>
      <c r="N1980" s="7">
        <v>35065</v>
      </c>
      <c r="O1980" s="6" t="b">
        <v>1</v>
      </c>
      <c r="P1980" s="6" t="b">
        <v>0</v>
      </c>
      <c r="Q1980" s="6" t="s">
        <v>24</v>
      </c>
    </row>
    <row r="1981" spans="1:17" x14ac:dyDescent="0.25">
      <c r="A1981" s="3">
        <v>2016</v>
      </c>
      <c r="B1981" s="3">
        <v>5</v>
      </c>
      <c r="C1981" s="4" t="s">
        <v>50</v>
      </c>
      <c r="D1981" s="4" t="s">
        <v>46</v>
      </c>
      <c r="E1981" s="4" t="s">
        <v>58</v>
      </c>
      <c r="F1981" s="4"/>
      <c r="G1981" s="11" t="s">
        <v>21</v>
      </c>
      <c r="H1981" s="5">
        <v>100577</v>
      </c>
      <c r="I1981" s="5">
        <v>34655.213427999995</v>
      </c>
      <c r="J1981" s="3" t="s">
        <v>22</v>
      </c>
      <c r="K1981" s="3" t="s">
        <v>42</v>
      </c>
      <c r="L1981" s="47">
        <f t="shared" si="64"/>
        <v>91270.188017640176</v>
      </c>
      <c r="M1981" s="63">
        <f t="shared" si="63"/>
        <v>6.7536079928486398E-2</v>
      </c>
      <c r="N1981" s="7">
        <v>39814</v>
      </c>
      <c r="O1981" s="6" t="b">
        <v>1</v>
      </c>
      <c r="P1981" s="6" t="b">
        <v>0</v>
      </c>
      <c r="Q1981" s="6" t="s">
        <v>24</v>
      </c>
    </row>
    <row r="1982" spans="1:17" x14ac:dyDescent="0.25">
      <c r="A1982" s="3">
        <v>2016</v>
      </c>
      <c r="B1982" s="3">
        <v>5</v>
      </c>
      <c r="C1982" s="4" t="s">
        <v>50</v>
      </c>
      <c r="D1982" s="4" t="s">
        <v>46</v>
      </c>
      <c r="E1982" s="4" t="s">
        <v>61</v>
      </c>
      <c r="F1982" s="4"/>
      <c r="G1982" s="11" t="s">
        <v>21</v>
      </c>
      <c r="H1982" s="5">
        <v>83901</v>
      </c>
      <c r="I1982" s="5">
        <v>29479.45536</v>
      </c>
      <c r="J1982" s="3" t="s">
        <v>22</v>
      </c>
      <c r="K1982" s="3" t="s">
        <v>42</v>
      </c>
      <c r="L1982" s="47">
        <f t="shared" si="64"/>
        <v>77638.98032123904</v>
      </c>
      <c r="M1982" s="63">
        <f t="shared" si="63"/>
        <v>5.7449562605568008E-2</v>
      </c>
      <c r="N1982" s="7">
        <v>40179</v>
      </c>
      <c r="O1982" s="6" t="b">
        <v>1</v>
      </c>
      <c r="P1982" s="6" t="b">
        <v>0</v>
      </c>
      <c r="Q1982" s="6" t="s">
        <v>24</v>
      </c>
    </row>
    <row r="1983" spans="1:17" x14ac:dyDescent="0.25">
      <c r="A1983" s="3">
        <v>2016</v>
      </c>
      <c r="B1983" s="3">
        <v>5</v>
      </c>
      <c r="C1983" s="4" t="s">
        <v>50</v>
      </c>
      <c r="D1983" s="4" t="s">
        <v>46</v>
      </c>
      <c r="E1983" s="4" t="s">
        <v>77</v>
      </c>
      <c r="F1983" s="4"/>
      <c r="G1983" s="11" t="s">
        <v>21</v>
      </c>
      <c r="H1983" s="5">
        <v>83755.799999999988</v>
      </c>
      <c r="I1983" s="5">
        <v>29428.437888</v>
      </c>
      <c r="J1983" s="3" t="s">
        <v>22</v>
      </c>
      <c r="K1983" s="3" t="s">
        <v>42</v>
      </c>
      <c r="L1983" s="47">
        <f t="shared" si="64"/>
        <v>77504.617441861628</v>
      </c>
      <c r="M1983" s="63">
        <f t="shared" si="63"/>
        <v>5.7350139756134413E-2</v>
      </c>
      <c r="N1983" s="7">
        <v>42005</v>
      </c>
      <c r="O1983" s="6" t="b">
        <v>0</v>
      </c>
      <c r="P1983" s="6" t="b">
        <v>0</v>
      </c>
      <c r="Q1983" s="6" t="s">
        <v>65</v>
      </c>
    </row>
    <row r="1984" spans="1:17" x14ac:dyDescent="0.25">
      <c r="A1984" s="3">
        <v>2016</v>
      </c>
      <c r="B1984" s="3">
        <v>5</v>
      </c>
      <c r="C1984" s="4" t="s">
        <v>50</v>
      </c>
      <c r="D1984" s="4" t="s">
        <v>69</v>
      </c>
      <c r="E1984" s="4" t="s">
        <v>70</v>
      </c>
      <c r="F1984" s="4" t="s">
        <v>71</v>
      </c>
      <c r="G1984" s="11" t="s">
        <v>21</v>
      </c>
      <c r="H1984" s="5">
        <v>89703</v>
      </c>
      <c r="I1984" s="5">
        <v>32223.599999999999</v>
      </c>
      <c r="J1984" s="3" t="s">
        <v>22</v>
      </c>
      <c r="K1984" s="3" t="s">
        <v>23</v>
      </c>
      <c r="L1984" s="47">
        <f t="shared" si="64"/>
        <v>84866.135270399987</v>
      </c>
      <c r="M1984" s="63">
        <f t="shared" si="63"/>
        <v>6.2797351680000002E-2</v>
      </c>
      <c r="N1984" s="7">
        <v>40760</v>
      </c>
      <c r="O1984" s="6" t="b">
        <v>0</v>
      </c>
      <c r="P1984" s="6" t="b">
        <v>0</v>
      </c>
      <c r="Q1984" s="6" t="s">
        <v>65</v>
      </c>
    </row>
    <row r="1985" spans="1:17" x14ac:dyDescent="0.25">
      <c r="A1985" s="3">
        <v>2016</v>
      </c>
      <c r="B1985" s="3">
        <v>6</v>
      </c>
      <c r="C1985" s="4" t="s">
        <v>51</v>
      </c>
      <c r="D1985" s="4" t="s">
        <v>18</v>
      </c>
      <c r="E1985" s="4" t="s">
        <v>76</v>
      </c>
      <c r="F1985" s="4"/>
      <c r="G1985" s="11" t="s">
        <v>21</v>
      </c>
      <c r="H1985" s="5">
        <v>189103</v>
      </c>
      <c r="I1985" s="5">
        <v>67547.5916</v>
      </c>
      <c r="J1985" s="3" t="s">
        <v>22</v>
      </c>
      <c r="K1985" s="3" t="s">
        <v>42</v>
      </c>
      <c r="L1985" s="47">
        <f t="shared" si="64"/>
        <v>177897.66028362239</v>
      </c>
      <c r="M1985" s="63">
        <f t="shared" si="63"/>
        <v>0.13163674651008003</v>
      </c>
      <c r="N1985" s="7">
        <v>41348</v>
      </c>
      <c r="O1985" s="6" t="b">
        <v>0</v>
      </c>
      <c r="P1985" s="6" t="b">
        <v>0</v>
      </c>
      <c r="Q1985" s="6" t="s">
        <v>65</v>
      </c>
    </row>
    <row r="1986" spans="1:17" x14ac:dyDescent="0.25">
      <c r="A1986" s="3">
        <v>2016</v>
      </c>
      <c r="B1986" s="3">
        <v>6</v>
      </c>
      <c r="C1986" s="4" t="s">
        <v>51</v>
      </c>
      <c r="D1986" s="4" t="s">
        <v>18</v>
      </c>
      <c r="E1986" s="4" t="s">
        <v>19</v>
      </c>
      <c r="F1986" s="4" t="s">
        <v>20</v>
      </c>
      <c r="G1986" s="11" t="s">
        <v>21</v>
      </c>
      <c r="H1986" s="5">
        <v>94059.849799999996</v>
      </c>
      <c r="I1986" s="5">
        <v>34925.199999999997</v>
      </c>
      <c r="J1986" s="3" t="s">
        <v>22</v>
      </c>
      <c r="K1986" s="3" t="s">
        <v>23</v>
      </c>
      <c r="L1986" s="47">
        <f t="shared" si="64"/>
        <v>91981.241932799981</v>
      </c>
      <c r="M1986" s="63">
        <f t="shared" ref="M1986:M2049" si="65">I1986*0.02784*0.07/1000</f>
        <v>6.8062229760000009E-2</v>
      </c>
      <c r="N1986" s="7">
        <v>35527</v>
      </c>
      <c r="O1986" s="6" t="b">
        <v>1</v>
      </c>
      <c r="P1986" s="6" t="b">
        <v>0</v>
      </c>
      <c r="Q1986" s="6" t="s">
        <v>24</v>
      </c>
    </row>
    <row r="1987" spans="1:17" x14ac:dyDescent="0.25">
      <c r="A1987" s="3">
        <v>2016</v>
      </c>
      <c r="B1987" s="3">
        <v>6</v>
      </c>
      <c r="C1987" s="4" t="s">
        <v>51</v>
      </c>
      <c r="D1987" s="4" t="s">
        <v>18</v>
      </c>
      <c r="E1987" s="4" t="s">
        <v>19</v>
      </c>
      <c r="F1987" s="4" t="s">
        <v>25</v>
      </c>
      <c r="G1987" s="11" t="s">
        <v>21</v>
      </c>
      <c r="H1987" s="5">
        <v>92366.207200000004</v>
      </c>
      <c r="I1987" s="5">
        <v>34694.6</v>
      </c>
      <c r="J1987" s="3" t="s">
        <v>22</v>
      </c>
      <c r="K1987" s="3" t="s">
        <v>23</v>
      </c>
      <c r="L1987" s="47">
        <f t="shared" si="64"/>
        <v>91373.919014399988</v>
      </c>
      <c r="M1987" s="63">
        <f t="shared" si="65"/>
        <v>6.7612836479999994E-2</v>
      </c>
      <c r="N1987" s="7">
        <v>35527</v>
      </c>
      <c r="O1987" s="6" t="b">
        <v>1</v>
      </c>
      <c r="P1987" s="6" t="b">
        <v>0</v>
      </c>
      <c r="Q1987" s="6" t="s">
        <v>24</v>
      </c>
    </row>
    <row r="1988" spans="1:17" x14ac:dyDescent="0.25">
      <c r="A1988" s="3">
        <v>2016</v>
      </c>
      <c r="B1988" s="3">
        <v>6</v>
      </c>
      <c r="C1988" s="4" t="s">
        <v>51</v>
      </c>
      <c r="D1988" s="4" t="s">
        <v>18</v>
      </c>
      <c r="E1988" s="4" t="s">
        <v>41</v>
      </c>
      <c r="F1988" s="4"/>
      <c r="G1988" s="11" t="s">
        <v>21</v>
      </c>
      <c r="H1988" s="5">
        <v>68098</v>
      </c>
      <c r="I1988" s="5">
        <v>26706.333149999999</v>
      </c>
      <c r="J1988" s="3" t="s">
        <v>22</v>
      </c>
      <c r="K1988" s="3" t="s">
        <v>42</v>
      </c>
      <c r="L1988" s="47">
        <f t="shared" si="64"/>
        <v>70335.508189161599</v>
      </c>
      <c r="M1988" s="63">
        <f t="shared" si="65"/>
        <v>5.2045302042720003E-2</v>
      </c>
      <c r="N1988" s="7">
        <v>23377</v>
      </c>
      <c r="O1988" s="6" t="b">
        <v>1</v>
      </c>
      <c r="P1988" s="6" t="b">
        <v>0</v>
      </c>
      <c r="Q1988" s="6" t="s">
        <v>24</v>
      </c>
    </row>
    <row r="1989" spans="1:17" x14ac:dyDescent="0.25">
      <c r="A1989" s="3">
        <v>2016</v>
      </c>
      <c r="B1989" s="3">
        <v>6</v>
      </c>
      <c r="C1989" s="4" t="s">
        <v>51</v>
      </c>
      <c r="D1989" s="4" t="s">
        <v>18</v>
      </c>
      <c r="E1989" s="4" t="s">
        <v>43</v>
      </c>
      <c r="F1989" s="4"/>
      <c r="G1989" s="11" t="s">
        <v>21</v>
      </c>
      <c r="H1989" s="5">
        <v>127265</v>
      </c>
      <c r="I1989" s="5">
        <v>47896.946340000002</v>
      </c>
      <c r="J1989" s="3" t="s">
        <v>22</v>
      </c>
      <c r="K1989" s="3" t="s">
        <v>42</v>
      </c>
      <c r="L1989" s="47">
        <f t="shared" si="64"/>
        <v>126144.46328558977</v>
      </c>
      <c r="M1989" s="63">
        <f t="shared" si="65"/>
        <v>9.3341569027392018E-2</v>
      </c>
      <c r="N1989" s="7">
        <v>28126</v>
      </c>
      <c r="O1989" s="6" t="b">
        <v>1</v>
      </c>
      <c r="P1989" s="6" t="b">
        <v>0</v>
      </c>
      <c r="Q1989" s="6" t="s">
        <v>24</v>
      </c>
    </row>
    <row r="1990" spans="1:17" x14ac:dyDescent="0.25">
      <c r="A1990" s="3">
        <v>2016</v>
      </c>
      <c r="B1990" s="3">
        <v>6</v>
      </c>
      <c r="C1990" s="4" t="s">
        <v>51</v>
      </c>
      <c r="D1990" s="4" t="s">
        <v>62</v>
      </c>
      <c r="E1990" s="4" t="s">
        <v>63</v>
      </c>
      <c r="F1990" s="4" t="s">
        <v>64</v>
      </c>
      <c r="G1990" s="11" t="s">
        <v>21</v>
      </c>
      <c r="H1990" s="5">
        <v>110283</v>
      </c>
      <c r="I1990" s="5">
        <v>39854.300000000003</v>
      </c>
      <c r="J1990" s="3" t="s">
        <v>22</v>
      </c>
      <c r="K1990" s="3" t="s">
        <v>23</v>
      </c>
      <c r="L1990" s="47">
        <f t="shared" si="64"/>
        <v>104962.83515520001</v>
      </c>
      <c r="M1990" s="63">
        <f t="shared" si="65"/>
        <v>7.7668059840000012E-2</v>
      </c>
      <c r="N1990" s="7">
        <v>40739</v>
      </c>
      <c r="O1990" s="6" t="b">
        <v>0</v>
      </c>
      <c r="P1990" s="6" t="b">
        <v>0</v>
      </c>
      <c r="Q1990" s="6" t="s">
        <v>65</v>
      </c>
    </row>
    <row r="1991" spans="1:17" x14ac:dyDescent="0.25">
      <c r="A1991" s="3">
        <v>2016</v>
      </c>
      <c r="B1991" s="3">
        <v>6</v>
      </c>
      <c r="C1991" s="4" t="s">
        <v>51</v>
      </c>
      <c r="D1991" s="4" t="s">
        <v>66</v>
      </c>
      <c r="E1991" s="4" t="s">
        <v>67</v>
      </c>
      <c r="F1991" s="4" t="s">
        <v>68</v>
      </c>
      <c r="G1991" s="11" t="s">
        <v>21</v>
      </c>
      <c r="H1991" s="5">
        <v>182072.68030000001</v>
      </c>
      <c r="I1991" s="5">
        <v>68688.899999999994</v>
      </c>
      <c r="J1991" s="3" t="s">
        <v>22</v>
      </c>
      <c r="K1991" s="3" t="s">
        <v>23</v>
      </c>
      <c r="L1991" s="47">
        <f t="shared" si="64"/>
        <v>180903.48312959998</v>
      </c>
      <c r="M1991" s="63">
        <f t="shared" si="65"/>
        <v>0.13386092831999999</v>
      </c>
      <c r="N1991" s="7">
        <v>40644</v>
      </c>
      <c r="O1991" s="6" t="b">
        <v>0</v>
      </c>
      <c r="P1991" s="6" t="b">
        <v>1</v>
      </c>
      <c r="Q1991" s="6" t="s">
        <v>15</v>
      </c>
    </row>
    <row r="1992" spans="1:17" x14ac:dyDescent="0.25">
      <c r="A1992" s="3">
        <v>2016</v>
      </c>
      <c r="B1992" s="3">
        <v>6</v>
      </c>
      <c r="C1992" s="4" t="s">
        <v>51</v>
      </c>
      <c r="D1992" s="4" t="s">
        <v>66</v>
      </c>
      <c r="E1992" s="4" t="s">
        <v>67</v>
      </c>
      <c r="F1992" s="4" t="s">
        <v>72</v>
      </c>
      <c r="G1992" s="11" t="s">
        <v>21</v>
      </c>
      <c r="H1992" s="5">
        <v>179630.92079999999</v>
      </c>
      <c r="I1992" s="5">
        <v>67576.800000000003</v>
      </c>
      <c r="J1992" s="3" t="s">
        <v>22</v>
      </c>
      <c r="K1992" s="3" t="s">
        <v>23</v>
      </c>
      <c r="L1992" s="47">
        <f t="shared" si="64"/>
        <v>177974.5853952</v>
      </c>
      <c r="M1992" s="63">
        <f t="shared" si="65"/>
        <v>0.13169366784000003</v>
      </c>
      <c r="N1992" s="7">
        <v>40644</v>
      </c>
      <c r="O1992" s="6" t="b">
        <v>0</v>
      </c>
      <c r="P1992" s="6" t="b">
        <v>1</v>
      </c>
      <c r="Q1992" s="6" t="s">
        <v>15</v>
      </c>
    </row>
    <row r="1993" spans="1:17" x14ac:dyDescent="0.25">
      <c r="A1993" s="3">
        <v>2016</v>
      </c>
      <c r="B1993" s="3">
        <v>6</v>
      </c>
      <c r="C1993" s="4" t="s">
        <v>51</v>
      </c>
      <c r="D1993" s="4" t="s">
        <v>73</v>
      </c>
      <c r="E1993" s="4" t="s">
        <v>74</v>
      </c>
      <c r="F1993" s="4"/>
      <c r="G1993" s="11" t="s">
        <v>21</v>
      </c>
      <c r="H1993" s="5">
        <v>251214</v>
      </c>
      <c r="I1993" s="5">
        <v>81733.379270399993</v>
      </c>
      <c r="J1993" s="3" t="s">
        <v>22</v>
      </c>
      <c r="K1993" s="3" t="s">
        <v>42</v>
      </c>
      <c r="L1993" s="47">
        <f t="shared" si="64"/>
        <v>215258.25858279874</v>
      </c>
      <c r="M1993" s="63">
        <f t="shared" si="65"/>
        <v>0.15928200952215554</v>
      </c>
      <c r="N1993" s="7">
        <v>41136</v>
      </c>
      <c r="O1993" s="6" t="b">
        <v>0</v>
      </c>
      <c r="P1993" s="6" t="b">
        <v>0</v>
      </c>
      <c r="Q1993" s="6" t="s">
        <v>65</v>
      </c>
    </row>
    <row r="1994" spans="1:17" x14ac:dyDescent="0.25">
      <c r="A1994" s="3">
        <v>2016</v>
      </c>
      <c r="B1994" s="3">
        <v>6</v>
      </c>
      <c r="C1994" s="4" t="s">
        <v>51</v>
      </c>
      <c r="D1994" s="4" t="s">
        <v>29</v>
      </c>
      <c r="E1994" s="4" t="s">
        <v>30</v>
      </c>
      <c r="F1994" s="4" t="s">
        <v>31</v>
      </c>
      <c r="G1994" s="11" t="s">
        <v>21</v>
      </c>
      <c r="H1994" s="5">
        <v>109460</v>
      </c>
      <c r="I1994" s="5">
        <v>42625.3</v>
      </c>
      <c r="J1994" s="3" t="s">
        <v>22</v>
      </c>
      <c r="K1994" s="3" t="s">
        <v>23</v>
      </c>
      <c r="L1994" s="47">
        <f t="shared" si="64"/>
        <v>112260.71809920001</v>
      </c>
      <c r="M1994" s="63">
        <f t="shared" si="65"/>
        <v>8.3068184640000015E-2</v>
      </c>
      <c r="N1994" s="7">
        <v>35885</v>
      </c>
      <c r="O1994" s="6" t="b">
        <v>1</v>
      </c>
      <c r="P1994" s="6" t="b">
        <v>0</v>
      </c>
      <c r="Q1994" s="6" t="s">
        <v>24</v>
      </c>
    </row>
    <row r="1995" spans="1:17" x14ac:dyDescent="0.25">
      <c r="A1995" s="3">
        <v>2016</v>
      </c>
      <c r="B1995" s="3">
        <v>6</v>
      </c>
      <c r="C1995" s="4" t="s">
        <v>51</v>
      </c>
      <c r="D1995" s="4" t="s">
        <v>29</v>
      </c>
      <c r="E1995" s="4" t="s">
        <v>30</v>
      </c>
      <c r="F1995" s="4" t="s">
        <v>33</v>
      </c>
      <c r="G1995" s="11" t="s">
        <v>21</v>
      </c>
      <c r="H1995" s="5">
        <v>95740</v>
      </c>
      <c r="I1995" s="5">
        <v>38842.9</v>
      </c>
      <c r="J1995" s="3" t="s">
        <v>22</v>
      </c>
      <c r="K1995" s="3" t="s">
        <v>23</v>
      </c>
      <c r="L1995" s="47">
        <f t="shared" si="64"/>
        <v>102299.14738559999</v>
      </c>
      <c r="M1995" s="63">
        <f t="shared" si="65"/>
        <v>7.5697043520000007E-2</v>
      </c>
      <c r="N1995" s="7">
        <v>35885</v>
      </c>
      <c r="O1995" s="6" t="b">
        <v>1</v>
      </c>
      <c r="P1995" s="6" t="b">
        <v>0</v>
      </c>
      <c r="Q1995" s="6" t="s">
        <v>24</v>
      </c>
    </row>
    <row r="1996" spans="1:17" x14ac:dyDescent="0.25">
      <c r="A1996" s="3">
        <v>2016</v>
      </c>
      <c r="B1996" s="3">
        <v>6</v>
      </c>
      <c r="C1996" s="4" t="s">
        <v>51</v>
      </c>
      <c r="D1996" s="4" t="s">
        <v>29</v>
      </c>
      <c r="E1996" s="4" t="s">
        <v>34</v>
      </c>
      <c r="F1996" s="4" t="s">
        <v>36</v>
      </c>
      <c r="G1996" s="11" t="s">
        <v>21</v>
      </c>
      <c r="H1996" s="5">
        <v>41030.778299999998</v>
      </c>
      <c r="I1996" s="5">
        <v>19604.2</v>
      </c>
      <c r="J1996" s="3" t="s">
        <v>22</v>
      </c>
      <c r="K1996" s="3" t="s">
        <v>23</v>
      </c>
      <c r="L1996" s="47">
        <f t="shared" si="64"/>
        <v>51630.875788799996</v>
      </c>
      <c r="M1996" s="63">
        <f t="shared" si="65"/>
        <v>3.8204664960000002E-2</v>
      </c>
      <c r="N1996" s="7">
        <v>33970</v>
      </c>
      <c r="O1996" s="6" t="b">
        <v>1</v>
      </c>
      <c r="P1996" s="6" t="b">
        <v>0</v>
      </c>
      <c r="Q1996" s="6" t="s">
        <v>24</v>
      </c>
    </row>
    <row r="1997" spans="1:17" x14ac:dyDescent="0.25">
      <c r="A1997" s="3">
        <v>2016</v>
      </c>
      <c r="B1997" s="3">
        <v>6</v>
      </c>
      <c r="C1997" s="4" t="s">
        <v>51</v>
      </c>
      <c r="D1997" s="4" t="s">
        <v>29</v>
      </c>
      <c r="E1997" s="4" t="s">
        <v>34</v>
      </c>
      <c r="F1997" s="4" t="s">
        <v>39</v>
      </c>
      <c r="G1997" s="11" t="s">
        <v>21</v>
      </c>
      <c r="H1997" s="5">
        <v>67487.357699999993</v>
      </c>
      <c r="I1997" s="5">
        <v>29218.5</v>
      </c>
      <c r="J1997" s="3" t="s">
        <v>22</v>
      </c>
      <c r="K1997" s="3" t="s">
        <v>23</v>
      </c>
      <c r="L1997" s="47">
        <f t="shared" si="64"/>
        <v>76951.71158399999</v>
      </c>
      <c r="M1997" s="63">
        <f t="shared" si="65"/>
        <v>5.6941012800000003E-2</v>
      </c>
      <c r="N1997" s="7">
        <v>33970</v>
      </c>
      <c r="O1997" s="6" t="b">
        <v>1</v>
      </c>
      <c r="P1997" s="6" t="b">
        <v>0</v>
      </c>
      <c r="Q1997" s="6" t="s">
        <v>24</v>
      </c>
    </row>
    <row r="1998" spans="1:17" x14ac:dyDescent="0.25">
      <c r="A1998" s="3">
        <v>2016</v>
      </c>
      <c r="B1998" s="3">
        <v>6</v>
      </c>
      <c r="C1998" s="4" t="s">
        <v>51</v>
      </c>
      <c r="D1998" s="4" t="s">
        <v>29</v>
      </c>
      <c r="E1998" s="4" t="s">
        <v>34</v>
      </c>
      <c r="F1998" s="4" t="s">
        <v>35</v>
      </c>
      <c r="G1998" s="11" t="s">
        <v>21</v>
      </c>
      <c r="H1998" s="5">
        <v>39619.852500000001</v>
      </c>
      <c r="I1998" s="5">
        <v>17897.2</v>
      </c>
      <c r="J1998" s="3" t="s">
        <v>22</v>
      </c>
      <c r="K1998" s="3" t="s">
        <v>23</v>
      </c>
      <c r="L1998" s="47">
        <f t="shared" si="64"/>
        <v>47135.2113408</v>
      </c>
      <c r="M1998" s="63">
        <f t="shared" si="65"/>
        <v>3.4878063360000003E-2</v>
      </c>
      <c r="N1998" s="7">
        <v>33970</v>
      </c>
      <c r="O1998" s="6" t="b">
        <v>1</v>
      </c>
      <c r="P1998" s="6" t="b">
        <v>0</v>
      </c>
      <c r="Q1998" s="6" t="s">
        <v>24</v>
      </c>
    </row>
    <row r="1999" spans="1:17" x14ac:dyDescent="0.25">
      <c r="A1999" s="3">
        <v>2016</v>
      </c>
      <c r="B1999" s="3">
        <v>6</v>
      </c>
      <c r="C1999" s="4" t="s">
        <v>51</v>
      </c>
      <c r="D1999" s="4" t="s">
        <v>29</v>
      </c>
      <c r="E1999" s="4" t="s">
        <v>34</v>
      </c>
      <c r="F1999" s="4" t="s">
        <v>37</v>
      </c>
      <c r="G1999" s="11" t="s">
        <v>21</v>
      </c>
      <c r="H1999" s="5">
        <v>68574.8367</v>
      </c>
      <c r="I1999" s="5">
        <v>28702</v>
      </c>
      <c r="J1999" s="3" t="s">
        <v>22</v>
      </c>
      <c r="K1999" s="3" t="s">
        <v>23</v>
      </c>
      <c r="L1999" s="47">
        <f t="shared" si="64"/>
        <v>75591.424127999999</v>
      </c>
      <c r="M1999" s="63">
        <f t="shared" si="65"/>
        <v>5.5934457600000001E-2</v>
      </c>
      <c r="N1999" s="7">
        <v>33970</v>
      </c>
      <c r="O1999" s="6" t="b">
        <v>1</v>
      </c>
      <c r="P1999" s="6" t="b">
        <v>0</v>
      </c>
      <c r="Q1999" s="6" t="s">
        <v>24</v>
      </c>
    </row>
    <row r="2000" spans="1:17" x14ac:dyDescent="0.25">
      <c r="A2000" s="3">
        <v>2016</v>
      </c>
      <c r="B2000" s="3">
        <v>6</v>
      </c>
      <c r="C2000" s="4" t="s">
        <v>51</v>
      </c>
      <c r="D2000" s="4" t="s">
        <v>59</v>
      </c>
      <c r="E2000" s="4" t="s">
        <v>60</v>
      </c>
      <c r="F2000" s="4"/>
      <c r="G2000" s="11" t="s">
        <v>21</v>
      </c>
      <c r="H2000" s="5">
        <v>195890</v>
      </c>
      <c r="I2000" s="5">
        <v>68140.728279999996</v>
      </c>
      <c r="J2000" s="3" t="s">
        <v>22</v>
      </c>
      <c r="K2000" s="3" t="s">
        <v>42</v>
      </c>
      <c r="L2000" s="47">
        <f t="shared" si="64"/>
        <v>179459.7830048179</v>
      </c>
      <c r="M2000" s="63">
        <f t="shared" si="65"/>
        <v>0.13279265127206399</v>
      </c>
      <c r="N2000" s="7">
        <v>40220</v>
      </c>
      <c r="O2000" s="6" t="b">
        <v>1</v>
      </c>
      <c r="P2000" s="6" t="b">
        <v>0</v>
      </c>
      <c r="Q2000" s="6" t="s">
        <v>24</v>
      </c>
    </row>
    <row r="2001" spans="1:17" x14ac:dyDescent="0.25">
      <c r="A2001" s="3">
        <v>2016</v>
      </c>
      <c r="B2001" s="3">
        <v>6</v>
      </c>
      <c r="C2001" s="4" t="s">
        <v>51</v>
      </c>
      <c r="D2001" s="4" t="s">
        <v>44</v>
      </c>
      <c r="E2001" s="4" t="s">
        <v>45</v>
      </c>
      <c r="F2001" s="4"/>
      <c r="G2001" s="11" t="s">
        <v>21</v>
      </c>
      <c r="H2001" s="5">
        <v>60446</v>
      </c>
      <c r="I2001" s="5">
        <v>21591.3112</v>
      </c>
      <c r="J2001" s="3" t="s">
        <v>22</v>
      </c>
      <c r="K2001" s="3" t="s">
        <v>42</v>
      </c>
      <c r="L2001" s="47">
        <f t="shared" si="64"/>
        <v>56864.259020236801</v>
      </c>
      <c r="M2001" s="63">
        <f t="shared" si="65"/>
        <v>4.2077147266560005E-2</v>
      </c>
      <c r="N2001" s="7">
        <v>25569</v>
      </c>
      <c r="O2001" s="6" t="b">
        <v>1</v>
      </c>
      <c r="P2001" s="6" t="b">
        <v>0</v>
      </c>
      <c r="Q2001" s="6" t="s">
        <v>24</v>
      </c>
    </row>
    <row r="2002" spans="1:17" x14ac:dyDescent="0.25">
      <c r="A2002" s="3">
        <v>2016</v>
      </c>
      <c r="B2002" s="3">
        <v>6</v>
      </c>
      <c r="C2002" s="4" t="s">
        <v>51</v>
      </c>
      <c r="D2002" s="4" t="s">
        <v>44</v>
      </c>
      <c r="E2002" s="4" t="s">
        <v>75</v>
      </c>
      <c r="F2002" s="4"/>
      <c r="G2002" s="11" t="s">
        <v>21</v>
      </c>
      <c r="H2002" s="5">
        <v>58002</v>
      </c>
      <c r="I2002" s="5">
        <v>18704.484959999998</v>
      </c>
      <c r="J2002" s="3" t="s">
        <v>22</v>
      </c>
      <c r="K2002" s="3" t="s">
        <v>42</v>
      </c>
      <c r="L2002" s="47">
        <f t="shared" si="64"/>
        <v>49261.328677693433</v>
      </c>
      <c r="M2002" s="63">
        <f t="shared" si="65"/>
        <v>3.6451300290048005E-2</v>
      </c>
      <c r="N2002" s="7">
        <v>41210</v>
      </c>
      <c r="O2002" s="6" t="b">
        <v>0</v>
      </c>
      <c r="P2002" s="6" t="b">
        <v>0</v>
      </c>
      <c r="Q2002" s="6" t="s">
        <v>65</v>
      </c>
    </row>
    <row r="2003" spans="1:17" x14ac:dyDescent="0.25">
      <c r="A2003" s="3">
        <v>2016</v>
      </c>
      <c r="B2003" s="3">
        <v>6</v>
      </c>
      <c r="C2003" s="4" t="s">
        <v>51</v>
      </c>
      <c r="D2003" s="4" t="s">
        <v>46</v>
      </c>
      <c r="E2003" s="4" t="s">
        <v>47</v>
      </c>
      <c r="F2003" s="4"/>
      <c r="G2003" s="11" t="s">
        <v>21</v>
      </c>
      <c r="H2003" s="5">
        <v>77046.36</v>
      </c>
      <c r="I2003" s="5">
        <v>28679.737046399998</v>
      </c>
      <c r="J2003" s="3" t="s">
        <v>22</v>
      </c>
      <c r="K2003" s="3" t="s">
        <v>42</v>
      </c>
      <c r="L2003" s="47">
        <f t="shared" si="64"/>
        <v>75532.790988569992</v>
      </c>
      <c r="M2003" s="63">
        <f t="shared" si="65"/>
        <v>5.5891071556024317E-2</v>
      </c>
      <c r="N2003" s="7">
        <v>34700</v>
      </c>
      <c r="O2003" s="6" t="b">
        <v>1</v>
      </c>
      <c r="P2003" s="6" t="b">
        <v>0</v>
      </c>
      <c r="Q2003" s="6" t="s">
        <v>24</v>
      </c>
    </row>
    <row r="2004" spans="1:17" x14ac:dyDescent="0.25">
      <c r="A2004" s="3">
        <v>2016</v>
      </c>
      <c r="B2004" s="3">
        <v>6</v>
      </c>
      <c r="C2004" s="4" t="s">
        <v>51</v>
      </c>
      <c r="D2004" s="4" t="s">
        <v>46</v>
      </c>
      <c r="E2004" s="4" t="s">
        <v>48</v>
      </c>
      <c r="F2004" s="4"/>
      <c r="G2004" s="11" t="s">
        <v>21</v>
      </c>
      <c r="H2004" s="5">
        <v>86977.43</v>
      </c>
      <c r="I2004" s="5">
        <v>32458.237327399995</v>
      </c>
      <c r="J2004" s="3" t="s">
        <v>22</v>
      </c>
      <c r="K2004" s="3" t="s">
        <v>42</v>
      </c>
      <c r="L2004" s="47">
        <f t="shared" si="64"/>
        <v>85484.091152629568</v>
      </c>
      <c r="M2004" s="63">
        <f t="shared" si="65"/>
        <v>6.3254612903637111E-2</v>
      </c>
      <c r="N2004" s="7">
        <v>35065</v>
      </c>
      <c r="O2004" s="6" t="b">
        <v>1</v>
      </c>
      <c r="P2004" s="6" t="b">
        <v>0</v>
      </c>
      <c r="Q2004" s="6" t="s">
        <v>24</v>
      </c>
    </row>
    <row r="2005" spans="1:17" x14ac:dyDescent="0.25">
      <c r="A2005" s="3">
        <v>2016</v>
      </c>
      <c r="B2005" s="3">
        <v>6</v>
      </c>
      <c r="C2005" s="4" t="s">
        <v>51</v>
      </c>
      <c r="D2005" s="4" t="s">
        <v>46</v>
      </c>
      <c r="E2005" s="4" t="s">
        <v>58</v>
      </c>
      <c r="F2005" s="4"/>
      <c r="G2005" s="11" t="s">
        <v>21</v>
      </c>
      <c r="H2005" s="5">
        <v>103998</v>
      </c>
      <c r="I2005" s="5">
        <v>35833.966871999997</v>
      </c>
      <c r="J2005" s="3" t="s">
        <v>22</v>
      </c>
      <c r="K2005" s="3" t="s">
        <v>42</v>
      </c>
      <c r="L2005" s="47">
        <f t="shared" si="64"/>
        <v>94374.628527979003</v>
      </c>
      <c r="M2005" s="63">
        <f t="shared" si="65"/>
        <v>6.9833234640153605E-2</v>
      </c>
      <c r="N2005" s="7">
        <v>39814</v>
      </c>
      <c r="O2005" s="6" t="b">
        <v>1</v>
      </c>
      <c r="P2005" s="6" t="b">
        <v>0</v>
      </c>
      <c r="Q2005" s="6" t="s">
        <v>24</v>
      </c>
    </row>
    <row r="2006" spans="1:17" x14ac:dyDescent="0.25">
      <c r="A2006" s="3">
        <v>2016</v>
      </c>
      <c r="B2006" s="3">
        <v>6</v>
      </c>
      <c r="C2006" s="4" t="s">
        <v>51</v>
      </c>
      <c r="D2006" s="4" t="s">
        <v>46</v>
      </c>
      <c r="E2006" s="4" t="s">
        <v>61</v>
      </c>
      <c r="F2006" s="4"/>
      <c r="G2006" s="11" t="s">
        <v>21</v>
      </c>
      <c r="H2006" s="5">
        <v>77858.600000000006</v>
      </c>
      <c r="I2006" s="5">
        <v>27356.397696000004</v>
      </c>
      <c r="J2006" s="3" t="s">
        <v>22</v>
      </c>
      <c r="K2006" s="3" t="s">
        <v>42</v>
      </c>
      <c r="L2006" s="47">
        <f t="shared" si="64"/>
        <v>72047.559781638149</v>
      </c>
      <c r="M2006" s="63">
        <f t="shared" si="65"/>
        <v>5.3312147829964816E-2</v>
      </c>
      <c r="N2006" s="7">
        <v>40179</v>
      </c>
      <c r="O2006" s="6" t="b">
        <v>1</v>
      </c>
      <c r="P2006" s="6" t="b">
        <v>0</v>
      </c>
      <c r="Q2006" s="6" t="s">
        <v>24</v>
      </c>
    </row>
    <row r="2007" spans="1:17" x14ac:dyDescent="0.25">
      <c r="A2007" s="3">
        <v>2016</v>
      </c>
      <c r="B2007" s="3">
        <v>6</v>
      </c>
      <c r="C2007" s="4" t="s">
        <v>51</v>
      </c>
      <c r="D2007" s="4" t="s">
        <v>46</v>
      </c>
      <c r="E2007" s="4" t="s">
        <v>77</v>
      </c>
      <c r="F2007" s="4"/>
      <c r="G2007" s="11" t="s">
        <v>21</v>
      </c>
      <c r="H2007" s="5">
        <v>67135.800000000017</v>
      </c>
      <c r="I2007" s="5">
        <v>23588.834688000006</v>
      </c>
      <c r="J2007" s="3" t="s">
        <v>22</v>
      </c>
      <c r="K2007" s="3" t="s">
        <v>42</v>
      </c>
      <c r="L2007" s="47">
        <f t="shared" si="64"/>
        <v>62125.064719736845</v>
      </c>
      <c r="M2007" s="63">
        <f t="shared" si="65"/>
        <v>4.5969921039974417E-2</v>
      </c>
      <c r="N2007" s="7">
        <v>42005</v>
      </c>
      <c r="O2007" s="6" t="b">
        <v>0</v>
      </c>
      <c r="P2007" s="6" t="b">
        <v>0</v>
      </c>
      <c r="Q2007" s="6" t="s">
        <v>65</v>
      </c>
    </row>
    <row r="2008" spans="1:17" x14ac:dyDescent="0.25">
      <c r="A2008" s="3">
        <v>2016</v>
      </c>
      <c r="B2008" s="3">
        <v>6</v>
      </c>
      <c r="C2008" s="4" t="s">
        <v>51</v>
      </c>
      <c r="D2008" s="4" t="s">
        <v>69</v>
      </c>
      <c r="E2008" s="4" t="s">
        <v>70</v>
      </c>
      <c r="F2008" s="4" t="s">
        <v>71</v>
      </c>
      <c r="G2008" s="11" t="s">
        <v>21</v>
      </c>
      <c r="H2008" s="5">
        <v>2009</v>
      </c>
      <c r="I2008" s="5">
        <v>733.2</v>
      </c>
      <c r="J2008" s="3" t="s">
        <v>22</v>
      </c>
      <c r="K2008" s="3" t="s">
        <v>23</v>
      </c>
      <c r="L2008" s="47">
        <f t="shared" si="64"/>
        <v>1931.0024447999999</v>
      </c>
      <c r="M2008" s="63">
        <f t="shared" si="65"/>
        <v>1.4288601600000001E-3</v>
      </c>
      <c r="N2008" s="7">
        <v>40760</v>
      </c>
      <c r="O2008" s="6" t="b">
        <v>0</v>
      </c>
      <c r="P2008" s="6" t="b">
        <v>0</v>
      </c>
      <c r="Q2008" s="6" t="s">
        <v>65</v>
      </c>
    </row>
    <row r="2009" spans="1:17" x14ac:dyDescent="0.25">
      <c r="A2009" s="3">
        <v>2016</v>
      </c>
      <c r="B2009" s="3">
        <v>7</v>
      </c>
      <c r="C2009" s="4" t="s">
        <v>52</v>
      </c>
      <c r="D2009" s="4" t="s">
        <v>18</v>
      </c>
      <c r="E2009" s="4" t="s">
        <v>76</v>
      </c>
      <c r="F2009" s="4"/>
      <c r="G2009" s="11" t="s">
        <v>21</v>
      </c>
      <c r="H2009" s="5">
        <v>199143</v>
      </c>
      <c r="I2009" s="5">
        <v>71133.879599999986</v>
      </c>
      <c r="J2009" s="3" t="s">
        <v>22</v>
      </c>
      <c r="K2009" s="3" t="s">
        <v>42</v>
      </c>
      <c r="L2009" s="47">
        <f t="shared" ref="L2009:L2072" si="66">I2009*0.02784*94.6</f>
        <v>187342.73788285436</v>
      </c>
      <c r="M2009" s="63">
        <f t="shared" si="65"/>
        <v>0.13862570456448001</v>
      </c>
      <c r="N2009" s="7">
        <v>41348</v>
      </c>
      <c r="O2009" s="6" t="b">
        <v>0</v>
      </c>
      <c r="P2009" s="6" t="b">
        <v>0</v>
      </c>
      <c r="Q2009" s="6" t="s">
        <v>65</v>
      </c>
    </row>
    <row r="2010" spans="1:17" x14ac:dyDescent="0.25">
      <c r="A2010" s="3">
        <v>2016</v>
      </c>
      <c r="B2010" s="3">
        <v>7</v>
      </c>
      <c r="C2010" s="4" t="s">
        <v>52</v>
      </c>
      <c r="D2010" s="4" t="s">
        <v>18</v>
      </c>
      <c r="E2010" s="4" t="s">
        <v>19</v>
      </c>
      <c r="F2010" s="4" t="s">
        <v>25</v>
      </c>
      <c r="G2010" s="11" t="s">
        <v>21</v>
      </c>
      <c r="H2010" s="5">
        <v>85911.603300000002</v>
      </c>
      <c r="I2010" s="5">
        <v>32036.6</v>
      </c>
      <c r="J2010" s="3" t="s">
        <v>22</v>
      </c>
      <c r="K2010" s="3" t="s">
        <v>23</v>
      </c>
      <c r="L2010" s="47">
        <f t="shared" si="66"/>
        <v>84373.640102399993</v>
      </c>
      <c r="M2010" s="63">
        <f t="shared" si="65"/>
        <v>6.2432926079999999E-2</v>
      </c>
      <c r="N2010" s="7">
        <v>35527</v>
      </c>
      <c r="O2010" s="6" t="b">
        <v>1</v>
      </c>
      <c r="P2010" s="6" t="b">
        <v>0</v>
      </c>
      <c r="Q2010" s="6" t="s">
        <v>24</v>
      </c>
    </row>
    <row r="2011" spans="1:17" x14ac:dyDescent="0.25">
      <c r="A2011" s="3">
        <v>2016</v>
      </c>
      <c r="B2011" s="3">
        <v>7</v>
      </c>
      <c r="C2011" s="4" t="s">
        <v>52</v>
      </c>
      <c r="D2011" s="4" t="s">
        <v>18</v>
      </c>
      <c r="E2011" s="4" t="s">
        <v>19</v>
      </c>
      <c r="F2011" s="4" t="s">
        <v>20</v>
      </c>
      <c r="G2011" s="11" t="s">
        <v>21</v>
      </c>
      <c r="H2011" s="5">
        <v>95613.903900000005</v>
      </c>
      <c r="I2011" s="5">
        <v>35524</v>
      </c>
      <c r="J2011" s="3" t="s">
        <v>22</v>
      </c>
      <c r="K2011" s="3" t="s">
        <v>23</v>
      </c>
      <c r="L2011" s="47">
        <f t="shared" si="66"/>
        <v>93558.279935999992</v>
      </c>
      <c r="M2011" s="63">
        <f t="shared" si="65"/>
        <v>6.9229171200000009E-2</v>
      </c>
      <c r="N2011" s="7">
        <v>35527</v>
      </c>
      <c r="O2011" s="6" t="b">
        <v>1</v>
      </c>
      <c r="P2011" s="6" t="b">
        <v>0</v>
      </c>
      <c r="Q2011" s="6" t="s">
        <v>24</v>
      </c>
    </row>
    <row r="2012" spans="1:17" x14ac:dyDescent="0.25">
      <c r="A2012" s="3">
        <v>2016</v>
      </c>
      <c r="B2012" s="3">
        <v>7</v>
      </c>
      <c r="C2012" s="4" t="s">
        <v>52</v>
      </c>
      <c r="D2012" s="4" t="s">
        <v>18</v>
      </c>
      <c r="E2012" s="4" t="s">
        <v>41</v>
      </c>
      <c r="F2012" s="4"/>
      <c r="G2012" s="11" t="s">
        <v>21</v>
      </c>
      <c r="H2012" s="5">
        <v>71098</v>
      </c>
      <c r="I2012" s="5">
        <v>27882.858149999996</v>
      </c>
      <c r="J2012" s="3" t="s">
        <v>22</v>
      </c>
      <c r="K2012" s="3" t="s">
        <v>42</v>
      </c>
      <c r="L2012" s="47">
        <f t="shared" si="66"/>
        <v>73434.079726761585</v>
      </c>
      <c r="M2012" s="63">
        <f t="shared" si="65"/>
        <v>5.4338113962719994E-2</v>
      </c>
      <c r="N2012" s="7">
        <v>23377</v>
      </c>
      <c r="O2012" s="6" t="b">
        <v>1</v>
      </c>
      <c r="P2012" s="6" t="b">
        <v>0</v>
      </c>
      <c r="Q2012" s="6" t="s">
        <v>24</v>
      </c>
    </row>
    <row r="2013" spans="1:17" x14ac:dyDescent="0.25">
      <c r="A2013" s="3">
        <v>2016</v>
      </c>
      <c r="B2013" s="3">
        <v>7</v>
      </c>
      <c r="C2013" s="4" t="s">
        <v>52</v>
      </c>
      <c r="D2013" s="4" t="s">
        <v>18</v>
      </c>
      <c r="E2013" s="4" t="s">
        <v>43</v>
      </c>
      <c r="F2013" s="4"/>
      <c r="G2013" s="11" t="s">
        <v>21</v>
      </c>
      <c r="H2013" s="5">
        <v>135100</v>
      </c>
      <c r="I2013" s="5">
        <v>50845.695599999999</v>
      </c>
      <c r="J2013" s="3" t="s">
        <v>22</v>
      </c>
      <c r="K2013" s="3" t="s">
        <v>42</v>
      </c>
      <c r="L2013" s="47">
        <f t="shared" si="66"/>
        <v>133910.47805667837</v>
      </c>
      <c r="M2013" s="63">
        <f t="shared" si="65"/>
        <v>9.9088091585279994E-2</v>
      </c>
      <c r="N2013" s="7">
        <v>28126</v>
      </c>
      <c r="O2013" s="6" t="b">
        <v>1</v>
      </c>
      <c r="P2013" s="6" t="b">
        <v>0</v>
      </c>
      <c r="Q2013" s="6" t="s">
        <v>24</v>
      </c>
    </row>
    <row r="2014" spans="1:17" x14ac:dyDescent="0.25">
      <c r="A2014" s="3">
        <v>2016</v>
      </c>
      <c r="B2014" s="3">
        <v>7</v>
      </c>
      <c r="C2014" s="4" t="s">
        <v>52</v>
      </c>
      <c r="D2014" s="4" t="s">
        <v>62</v>
      </c>
      <c r="E2014" s="4" t="s">
        <v>63</v>
      </c>
      <c r="F2014" s="4" t="s">
        <v>64</v>
      </c>
      <c r="G2014" s="11" t="s">
        <v>21</v>
      </c>
      <c r="H2014" s="5">
        <v>114580</v>
      </c>
      <c r="I2014" s="5">
        <v>41451.800000000003</v>
      </c>
      <c r="J2014" s="3" t="s">
        <v>22</v>
      </c>
      <c r="K2014" s="3" t="s">
        <v>23</v>
      </c>
      <c r="L2014" s="47">
        <f t="shared" si="66"/>
        <v>109170.11339520001</v>
      </c>
      <c r="M2014" s="63">
        <f t="shared" si="65"/>
        <v>8.0781267840000032E-2</v>
      </c>
      <c r="N2014" s="7">
        <v>40739</v>
      </c>
      <c r="O2014" s="6" t="b">
        <v>0</v>
      </c>
      <c r="P2014" s="6" t="b">
        <v>0</v>
      </c>
      <c r="Q2014" s="6" t="s">
        <v>65</v>
      </c>
    </row>
    <row r="2015" spans="1:17" x14ac:dyDescent="0.25">
      <c r="A2015" s="3">
        <v>2016</v>
      </c>
      <c r="B2015" s="3">
        <v>7</v>
      </c>
      <c r="C2015" s="4" t="s">
        <v>52</v>
      </c>
      <c r="D2015" s="4" t="s">
        <v>66</v>
      </c>
      <c r="E2015" s="4" t="s">
        <v>67</v>
      </c>
      <c r="F2015" s="4" t="s">
        <v>72</v>
      </c>
      <c r="G2015" s="11" t="s">
        <v>21</v>
      </c>
      <c r="H2015" s="5">
        <v>185348.3126</v>
      </c>
      <c r="I2015" s="5">
        <v>69614.399999999994</v>
      </c>
      <c r="J2015" s="3" t="s">
        <v>22</v>
      </c>
      <c r="K2015" s="3" t="s">
        <v>23</v>
      </c>
      <c r="L2015" s="47">
        <f t="shared" si="66"/>
        <v>183340.93916159996</v>
      </c>
      <c r="M2015" s="63">
        <f t="shared" si="65"/>
        <v>0.13566454272</v>
      </c>
      <c r="N2015" s="7">
        <v>40644</v>
      </c>
      <c r="O2015" s="6" t="b">
        <v>0</v>
      </c>
      <c r="P2015" s="6" t="b">
        <v>1</v>
      </c>
      <c r="Q2015" s="6" t="s">
        <v>15</v>
      </c>
    </row>
    <row r="2016" spans="1:17" x14ac:dyDescent="0.25">
      <c r="A2016" s="3">
        <v>2016</v>
      </c>
      <c r="B2016" s="3">
        <v>7</v>
      </c>
      <c r="C2016" s="4" t="s">
        <v>52</v>
      </c>
      <c r="D2016" s="4" t="s">
        <v>66</v>
      </c>
      <c r="E2016" s="4" t="s">
        <v>67</v>
      </c>
      <c r="F2016" s="4" t="s">
        <v>68</v>
      </c>
      <c r="G2016" s="11" t="s">
        <v>21</v>
      </c>
      <c r="H2016" s="5">
        <v>136200.2132</v>
      </c>
      <c r="I2016" s="5">
        <v>51557.1</v>
      </c>
      <c r="J2016" s="3" t="s">
        <v>22</v>
      </c>
      <c r="K2016" s="3" t="s">
        <v>23</v>
      </c>
      <c r="L2016" s="47">
        <f t="shared" si="66"/>
        <v>135784.07821440001</v>
      </c>
      <c r="M2016" s="63">
        <f t="shared" si="65"/>
        <v>0.10047447648000002</v>
      </c>
      <c r="N2016" s="7">
        <v>40644</v>
      </c>
      <c r="O2016" s="6" t="b">
        <v>0</v>
      </c>
      <c r="P2016" s="6" t="b">
        <v>1</v>
      </c>
      <c r="Q2016" s="6" t="s">
        <v>15</v>
      </c>
    </row>
    <row r="2017" spans="1:17" x14ac:dyDescent="0.25">
      <c r="A2017" s="3">
        <v>2016</v>
      </c>
      <c r="B2017" s="3">
        <v>7</v>
      </c>
      <c r="C2017" s="4" t="s">
        <v>52</v>
      </c>
      <c r="D2017" s="4" t="s">
        <v>78</v>
      </c>
      <c r="E2017" s="4" t="s">
        <v>78</v>
      </c>
      <c r="F2017" s="4" t="s">
        <v>79</v>
      </c>
      <c r="G2017" s="11" t="s">
        <v>21</v>
      </c>
      <c r="H2017" s="5">
        <v>46.62</v>
      </c>
      <c r="I2017" s="5">
        <v>13.386373355492822</v>
      </c>
      <c r="J2017" s="3" t="s">
        <v>22</v>
      </c>
      <c r="K2017" s="3" t="s">
        <v>23</v>
      </c>
      <c r="L2017" s="47">
        <f t="shared" si="66"/>
        <v>35.255209596920643</v>
      </c>
      <c r="M2017" s="63">
        <f t="shared" si="65"/>
        <v>2.6087364395184416E-5</v>
      </c>
      <c r="N2017" s="7">
        <v>42560</v>
      </c>
      <c r="O2017" s="6" t="b">
        <v>0</v>
      </c>
      <c r="P2017" s="6" t="b">
        <v>0</v>
      </c>
      <c r="Q2017" s="6" t="s">
        <v>65</v>
      </c>
    </row>
    <row r="2018" spans="1:17" x14ac:dyDescent="0.25">
      <c r="A2018" s="3">
        <v>2016</v>
      </c>
      <c r="B2018" s="3">
        <v>7</v>
      </c>
      <c r="C2018" s="4" t="s">
        <v>52</v>
      </c>
      <c r="D2018" s="4" t="s">
        <v>78</v>
      </c>
      <c r="E2018" s="4" t="s">
        <v>78</v>
      </c>
      <c r="F2018" s="4" t="s">
        <v>80</v>
      </c>
      <c r="G2018" s="11" t="s">
        <v>21</v>
      </c>
      <c r="H2018" s="5">
        <v>93049.271900000007</v>
      </c>
      <c r="I2018" s="5">
        <v>26717.981426644506</v>
      </c>
      <c r="J2018" s="3" t="s">
        <v>22</v>
      </c>
      <c r="K2018" s="3" t="s">
        <v>23</v>
      </c>
      <c r="L2018" s="47">
        <f t="shared" si="66"/>
        <v>70366.185836022269</v>
      </c>
      <c r="M2018" s="63">
        <f t="shared" si="65"/>
        <v>5.2068002204244818E-2</v>
      </c>
      <c r="N2018" s="7">
        <v>42560</v>
      </c>
      <c r="O2018" s="6" t="b">
        <v>0</v>
      </c>
      <c r="P2018" s="6" t="b">
        <v>0</v>
      </c>
      <c r="Q2018" s="6" t="s">
        <v>65</v>
      </c>
    </row>
    <row r="2019" spans="1:17" x14ac:dyDescent="0.25">
      <c r="A2019" s="3">
        <v>2016</v>
      </c>
      <c r="B2019" s="3">
        <v>7</v>
      </c>
      <c r="C2019" s="4" t="s">
        <v>52</v>
      </c>
      <c r="D2019" s="4" t="s">
        <v>73</v>
      </c>
      <c r="E2019" s="4" t="s">
        <v>74</v>
      </c>
      <c r="F2019" s="4"/>
      <c r="G2019" s="11" t="s">
        <v>21</v>
      </c>
      <c r="H2019" s="5">
        <v>232443</v>
      </c>
      <c r="I2019" s="5">
        <v>75626.166844799998</v>
      </c>
      <c r="J2019" s="3" t="s">
        <v>22</v>
      </c>
      <c r="K2019" s="3" t="s">
        <v>42</v>
      </c>
      <c r="L2019" s="47">
        <f t="shared" si="66"/>
        <v>199173.91307714334</v>
      </c>
      <c r="M2019" s="63">
        <f t="shared" si="65"/>
        <v>0.14738027394714626</v>
      </c>
      <c r="N2019" s="7">
        <v>41136</v>
      </c>
      <c r="O2019" s="6" t="b">
        <v>0</v>
      </c>
      <c r="P2019" s="6" t="b">
        <v>0</v>
      </c>
      <c r="Q2019" s="6" t="s">
        <v>65</v>
      </c>
    </row>
    <row r="2020" spans="1:17" x14ac:dyDescent="0.25">
      <c r="A2020" s="3">
        <v>2016</v>
      </c>
      <c r="B2020" s="3">
        <v>7</v>
      </c>
      <c r="C2020" s="4" t="s">
        <v>52</v>
      </c>
      <c r="D2020" s="4" t="s">
        <v>29</v>
      </c>
      <c r="E2020" s="4" t="s">
        <v>30</v>
      </c>
      <c r="F2020" s="4" t="s">
        <v>31</v>
      </c>
      <c r="G2020" s="11" t="s">
        <v>21</v>
      </c>
      <c r="H2020" s="5">
        <v>87547</v>
      </c>
      <c r="I2020" s="5">
        <v>34181.699999999997</v>
      </c>
      <c r="J2020" s="3" t="s">
        <v>22</v>
      </c>
      <c r="K2020" s="3" t="s">
        <v>23</v>
      </c>
      <c r="L2020" s="47">
        <f t="shared" si="66"/>
        <v>90023.112748799991</v>
      </c>
      <c r="M2020" s="63">
        <f t="shared" si="65"/>
        <v>6.6613296959999999E-2</v>
      </c>
      <c r="N2020" s="7">
        <v>35885</v>
      </c>
      <c r="O2020" s="6" t="b">
        <v>1</v>
      </c>
      <c r="P2020" s="6" t="b">
        <v>0</v>
      </c>
      <c r="Q2020" s="6" t="s">
        <v>24</v>
      </c>
    </row>
    <row r="2021" spans="1:17" x14ac:dyDescent="0.25">
      <c r="A2021" s="3">
        <v>2016</v>
      </c>
      <c r="B2021" s="3">
        <v>7</v>
      </c>
      <c r="C2021" s="4" t="s">
        <v>52</v>
      </c>
      <c r="D2021" s="4" t="s">
        <v>29</v>
      </c>
      <c r="E2021" s="4" t="s">
        <v>30</v>
      </c>
      <c r="F2021" s="4" t="s">
        <v>33</v>
      </c>
      <c r="G2021" s="11" t="s">
        <v>21</v>
      </c>
      <c r="H2021" s="5">
        <v>94596</v>
      </c>
      <c r="I2021" s="5">
        <v>38418.9</v>
      </c>
      <c r="J2021" s="3" t="s">
        <v>22</v>
      </c>
      <c r="K2021" s="3" t="s">
        <v>23</v>
      </c>
      <c r="L2021" s="47">
        <f t="shared" si="66"/>
        <v>101182.47384960001</v>
      </c>
      <c r="M2021" s="63">
        <f t="shared" si="65"/>
        <v>7.4870752320000025E-2</v>
      </c>
      <c r="N2021" s="7">
        <v>35885</v>
      </c>
      <c r="O2021" s="6" t="b">
        <v>1</v>
      </c>
      <c r="P2021" s="6" t="b">
        <v>0</v>
      </c>
      <c r="Q2021" s="6" t="s">
        <v>24</v>
      </c>
    </row>
    <row r="2022" spans="1:17" x14ac:dyDescent="0.25">
      <c r="A2022" s="3">
        <v>2016</v>
      </c>
      <c r="B2022" s="3">
        <v>7</v>
      </c>
      <c r="C2022" s="4" t="s">
        <v>52</v>
      </c>
      <c r="D2022" s="4" t="s">
        <v>29</v>
      </c>
      <c r="E2022" s="4" t="s">
        <v>34</v>
      </c>
      <c r="F2022" s="4" t="s">
        <v>36</v>
      </c>
      <c r="G2022" s="11" t="s">
        <v>21</v>
      </c>
      <c r="H2022" s="5">
        <v>37479.197</v>
      </c>
      <c r="I2022" s="5">
        <v>17906.7</v>
      </c>
      <c r="J2022" s="3" t="s">
        <v>22</v>
      </c>
      <c r="K2022" s="3" t="s">
        <v>23</v>
      </c>
      <c r="L2022" s="47">
        <f t="shared" si="66"/>
        <v>47160.231148799998</v>
      </c>
      <c r="M2022" s="63">
        <f t="shared" si="65"/>
        <v>3.4896576960000002E-2</v>
      </c>
      <c r="N2022" s="7">
        <v>33970</v>
      </c>
      <c r="O2022" s="6" t="b">
        <v>1</v>
      </c>
      <c r="P2022" s="6" t="b">
        <v>0</v>
      </c>
      <c r="Q2022" s="6" t="s">
        <v>24</v>
      </c>
    </row>
    <row r="2023" spans="1:17" x14ac:dyDescent="0.25">
      <c r="A2023" s="3">
        <v>2016</v>
      </c>
      <c r="B2023" s="3">
        <v>7</v>
      </c>
      <c r="C2023" s="4" t="s">
        <v>52</v>
      </c>
      <c r="D2023" s="4" t="s">
        <v>29</v>
      </c>
      <c r="E2023" s="4" t="s">
        <v>34</v>
      </c>
      <c r="F2023" s="4" t="s">
        <v>35</v>
      </c>
      <c r="G2023" s="11" t="s">
        <v>21</v>
      </c>
      <c r="H2023" s="5">
        <v>37959.847699999998</v>
      </c>
      <c r="I2023" s="5">
        <v>17153.3</v>
      </c>
      <c r="J2023" s="3" t="s">
        <v>22</v>
      </c>
      <c r="K2023" s="3" t="s">
        <v>23</v>
      </c>
      <c r="L2023" s="47">
        <f t="shared" si="66"/>
        <v>45176.028691199994</v>
      </c>
      <c r="M2023" s="63">
        <f t="shared" si="65"/>
        <v>3.3428351040000005E-2</v>
      </c>
      <c r="N2023" s="7">
        <v>33970</v>
      </c>
      <c r="O2023" s="6" t="b">
        <v>1</v>
      </c>
      <c r="P2023" s="6" t="b">
        <v>0</v>
      </c>
      <c r="Q2023" s="6" t="s">
        <v>24</v>
      </c>
    </row>
    <row r="2024" spans="1:17" x14ac:dyDescent="0.25">
      <c r="A2024" s="3">
        <v>2016</v>
      </c>
      <c r="B2024" s="3">
        <v>7</v>
      </c>
      <c r="C2024" s="4" t="s">
        <v>52</v>
      </c>
      <c r="D2024" s="4" t="s">
        <v>29</v>
      </c>
      <c r="E2024" s="4" t="s">
        <v>34</v>
      </c>
      <c r="F2024" s="4" t="s">
        <v>37</v>
      </c>
      <c r="G2024" s="11" t="s">
        <v>21</v>
      </c>
      <c r="H2024" s="5">
        <v>76489.659</v>
      </c>
      <c r="I2024" s="5">
        <v>31681.9</v>
      </c>
      <c r="J2024" s="3" t="s">
        <v>22</v>
      </c>
      <c r="K2024" s="3" t="s">
        <v>23</v>
      </c>
      <c r="L2024" s="47">
        <f t="shared" si="66"/>
        <v>83439.479481600007</v>
      </c>
      <c r="M2024" s="63">
        <f t="shared" si="65"/>
        <v>6.1741686720000008E-2</v>
      </c>
      <c r="N2024" s="7">
        <v>33970</v>
      </c>
      <c r="O2024" s="6" t="b">
        <v>1</v>
      </c>
      <c r="P2024" s="6" t="b">
        <v>0</v>
      </c>
      <c r="Q2024" s="6" t="s">
        <v>24</v>
      </c>
    </row>
    <row r="2025" spans="1:17" x14ac:dyDescent="0.25">
      <c r="A2025" s="3">
        <v>2016</v>
      </c>
      <c r="B2025" s="3">
        <v>7</v>
      </c>
      <c r="C2025" s="4" t="s">
        <v>52</v>
      </c>
      <c r="D2025" s="4" t="s">
        <v>29</v>
      </c>
      <c r="E2025" s="4" t="s">
        <v>34</v>
      </c>
      <c r="F2025" s="4" t="s">
        <v>39</v>
      </c>
      <c r="G2025" s="11" t="s">
        <v>21</v>
      </c>
      <c r="H2025" s="5">
        <v>44160.65</v>
      </c>
      <c r="I2025" s="5">
        <v>19118</v>
      </c>
      <c r="J2025" s="3" t="s">
        <v>22</v>
      </c>
      <c r="K2025" s="3" t="s">
        <v>23</v>
      </c>
      <c r="L2025" s="47">
        <f t="shared" si="66"/>
        <v>50350.388352000002</v>
      </c>
      <c r="M2025" s="63">
        <f t="shared" si="65"/>
        <v>3.7257158400000011E-2</v>
      </c>
      <c r="N2025" s="7">
        <v>33970</v>
      </c>
      <c r="O2025" s="6" t="b">
        <v>1</v>
      </c>
      <c r="P2025" s="6" t="b">
        <v>0</v>
      </c>
      <c r="Q2025" s="6" t="s">
        <v>24</v>
      </c>
    </row>
    <row r="2026" spans="1:17" x14ac:dyDescent="0.25">
      <c r="A2026" s="3">
        <v>2016</v>
      </c>
      <c r="B2026" s="3">
        <v>7</v>
      </c>
      <c r="C2026" s="4" t="s">
        <v>52</v>
      </c>
      <c r="D2026" s="4" t="s">
        <v>59</v>
      </c>
      <c r="E2026" s="4" t="s">
        <v>60</v>
      </c>
      <c r="F2026" s="4"/>
      <c r="G2026" s="11" t="s">
        <v>21</v>
      </c>
      <c r="H2026" s="5">
        <v>199947</v>
      </c>
      <c r="I2026" s="5">
        <v>69551.963843999998</v>
      </c>
      <c r="J2026" s="3" t="s">
        <v>22</v>
      </c>
      <c r="K2026" s="3" t="s">
        <v>42</v>
      </c>
      <c r="L2026" s="47">
        <f t="shared" si="66"/>
        <v>183176.50330524441</v>
      </c>
      <c r="M2026" s="63">
        <f t="shared" si="65"/>
        <v>0.1355428671391872</v>
      </c>
      <c r="N2026" s="7">
        <v>40220</v>
      </c>
      <c r="O2026" s="6" t="b">
        <v>1</v>
      </c>
      <c r="P2026" s="6" t="b">
        <v>0</v>
      </c>
      <c r="Q2026" s="6" t="s">
        <v>24</v>
      </c>
    </row>
    <row r="2027" spans="1:17" x14ac:dyDescent="0.25">
      <c r="A2027" s="3">
        <v>2016</v>
      </c>
      <c r="B2027" s="3">
        <v>7</v>
      </c>
      <c r="C2027" s="4" t="s">
        <v>52</v>
      </c>
      <c r="D2027" s="4" t="s">
        <v>44</v>
      </c>
      <c r="E2027" s="4" t="s">
        <v>45</v>
      </c>
      <c r="F2027" s="4"/>
      <c r="G2027" s="11" t="s">
        <v>21</v>
      </c>
      <c r="H2027" s="5">
        <v>84863</v>
      </c>
      <c r="I2027" s="5">
        <v>30313.063599999998</v>
      </c>
      <c r="J2027" s="3" t="s">
        <v>22</v>
      </c>
      <c r="K2027" s="3" t="s">
        <v>42</v>
      </c>
      <c r="L2027" s="47">
        <f t="shared" si="66"/>
        <v>79834.424333030387</v>
      </c>
      <c r="M2027" s="63">
        <f t="shared" si="65"/>
        <v>5.907409834368E-2</v>
      </c>
      <c r="N2027" s="7">
        <v>25569</v>
      </c>
      <c r="O2027" s="6" t="b">
        <v>1</v>
      </c>
      <c r="P2027" s="6" t="b">
        <v>0</v>
      </c>
      <c r="Q2027" s="6" t="s">
        <v>24</v>
      </c>
    </row>
    <row r="2028" spans="1:17" x14ac:dyDescent="0.25">
      <c r="A2028" s="3">
        <v>2016</v>
      </c>
      <c r="B2028" s="3">
        <v>7</v>
      </c>
      <c r="C2028" s="4" t="s">
        <v>52</v>
      </c>
      <c r="D2028" s="4" t="s">
        <v>44</v>
      </c>
      <c r="E2028" s="4" t="s">
        <v>75</v>
      </c>
      <c r="F2028" s="4"/>
      <c r="G2028" s="11" t="s">
        <v>21</v>
      </c>
      <c r="H2028" s="5">
        <v>253815</v>
      </c>
      <c r="I2028" s="5">
        <v>81850.261200000008</v>
      </c>
      <c r="J2028" s="3" t="s">
        <v>22</v>
      </c>
      <c r="K2028" s="3" t="s">
        <v>42</v>
      </c>
      <c r="L2028" s="47">
        <f t="shared" si="66"/>
        <v>215566.08631303679</v>
      </c>
      <c r="M2028" s="63">
        <f t="shared" si="65"/>
        <v>0.15950978902656004</v>
      </c>
      <c r="N2028" s="7">
        <v>41210</v>
      </c>
      <c r="O2028" s="6" t="b">
        <v>0</v>
      </c>
      <c r="P2028" s="6" t="b">
        <v>0</v>
      </c>
      <c r="Q2028" s="6" t="s">
        <v>65</v>
      </c>
    </row>
    <row r="2029" spans="1:17" x14ac:dyDescent="0.25">
      <c r="A2029" s="3">
        <v>2016</v>
      </c>
      <c r="B2029" s="3">
        <v>7</v>
      </c>
      <c r="C2029" s="4" t="s">
        <v>52</v>
      </c>
      <c r="D2029" s="4" t="s">
        <v>46</v>
      </c>
      <c r="E2029" s="4" t="s">
        <v>47</v>
      </c>
      <c r="F2029" s="4"/>
      <c r="G2029" s="11" t="s">
        <v>21</v>
      </c>
      <c r="H2029" s="5">
        <v>86110.5</v>
      </c>
      <c r="I2029" s="5">
        <v>32053.772519999999</v>
      </c>
      <c r="J2029" s="3" t="s">
        <v>22</v>
      </c>
      <c r="K2029" s="3" t="s">
        <v>42</v>
      </c>
      <c r="L2029" s="47">
        <f t="shared" si="66"/>
        <v>84418.866750113273</v>
      </c>
      <c r="M2029" s="63">
        <f t="shared" si="65"/>
        <v>6.2466391886976003E-2</v>
      </c>
      <c r="N2029" s="7">
        <v>34700</v>
      </c>
      <c r="O2029" s="6" t="b">
        <v>1</v>
      </c>
      <c r="P2029" s="6" t="b">
        <v>0</v>
      </c>
      <c r="Q2029" s="6" t="s">
        <v>24</v>
      </c>
    </row>
    <row r="2030" spans="1:17" x14ac:dyDescent="0.25">
      <c r="A2030" s="3">
        <v>2016</v>
      </c>
      <c r="B2030" s="3">
        <v>7</v>
      </c>
      <c r="C2030" s="4" t="s">
        <v>52</v>
      </c>
      <c r="D2030" s="4" t="s">
        <v>46</v>
      </c>
      <c r="E2030" s="4" t="s">
        <v>48</v>
      </c>
      <c r="F2030" s="4"/>
      <c r="G2030" s="11" t="s">
        <v>21</v>
      </c>
      <c r="H2030" s="5">
        <v>71455.7</v>
      </c>
      <c r="I2030" s="5">
        <v>26665.838125999999</v>
      </c>
      <c r="J2030" s="3" t="s">
        <v>22</v>
      </c>
      <c r="K2030" s="3" t="s">
        <v>42</v>
      </c>
      <c r="L2030" s="47">
        <f t="shared" si="66"/>
        <v>70228.857902273652</v>
      </c>
      <c r="M2030" s="63">
        <f t="shared" si="65"/>
        <v>5.1966385339948802E-2</v>
      </c>
      <c r="N2030" s="7">
        <v>35065</v>
      </c>
      <c r="O2030" s="6" t="b">
        <v>1</v>
      </c>
      <c r="P2030" s="6" t="b">
        <v>0</v>
      </c>
      <c r="Q2030" s="6" t="s">
        <v>24</v>
      </c>
    </row>
    <row r="2031" spans="1:17" x14ac:dyDescent="0.25">
      <c r="A2031" s="3">
        <v>2016</v>
      </c>
      <c r="B2031" s="3">
        <v>7</v>
      </c>
      <c r="C2031" s="4" t="s">
        <v>52</v>
      </c>
      <c r="D2031" s="4" t="s">
        <v>46</v>
      </c>
      <c r="E2031" s="4" t="s">
        <v>58</v>
      </c>
      <c r="F2031" s="4"/>
      <c r="G2031" s="11" t="s">
        <v>21</v>
      </c>
      <c r="H2031" s="5">
        <v>97075.4</v>
      </c>
      <c r="I2031" s="5">
        <v>33448.688125599998</v>
      </c>
      <c r="J2031" s="3" t="s">
        <v>22</v>
      </c>
      <c r="K2031" s="3" t="s">
        <v>42</v>
      </c>
      <c r="L2031" s="47">
        <f t="shared" si="66"/>
        <v>88092.605763620188</v>
      </c>
      <c r="M2031" s="63">
        <f t="shared" si="65"/>
        <v>6.5184803419169282E-2</v>
      </c>
      <c r="N2031" s="7">
        <v>39814</v>
      </c>
      <c r="O2031" s="6" t="b">
        <v>1</v>
      </c>
      <c r="P2031" s="6" t="b">
        <v>0</v>
      </c>
      <c r="Q2031" s="6" t="s">
        <v>24</v>
      </c>
    </row>
    <row r="2032" spans="1:17" x14ac:dyDescent="0.25">
      <c r="A2032" s="3">
        <v>2016</v>
      </c>
      <c r="B2032" s="3">
        <v>7</v>
      </c>
      <c r="C2032" s="4" t="s">
        <v>52</v>
      </c>
      <c r="D2032" s="4" t="s">
        <v>46</v>
      </c>
      <c r="E2032" s="4" t="s">
        <v>61</v>
      </c>
      <c r="F2032" s="4"/>
      <c r="G2032" s="11" t="s">
        <v>21</v>
      </c>
      <c r="H2032" s="5">
        <v>87041</v>
      </c>
      <c r="I2032" s="5">
        <v>30582.725760000001</v>
      </c>
      <c r="J2032" s="3" t="s">
        <v>22</v>
      </c>
      <c r="K2032" s="3" t="s">
        <v>42</v>
      </c>
      <c r="L2032" s="47">
        <f t="shared" si="66"/>
        <v>80544.623855984639</v>
      </c>
      <c r="M2032" s="63">
        <f t="shared" si="65"/>
        <v>5.9599615961088002E-2</v>
      </c>
      <c r="N2032" s="7">
        <v>40179</v>
      </c>
      <c r="O2032" s="6" t="b">
        <v>1</v>
      </c>
      <c r="P2032" s="6" t="b">
        <v>0</v>
      </c>
      <c r="Q2032" s="6" t="s">
        <v>24</v>
      </c>
    </row>
    <row r="2033" spans="1:17" x14ac:dyDescent="0.25">
      <c r="A2033" s="3">
        <v>2016</v>
      </c>
      <c r="B2033" s="3">
        <v>7</v>
      </c>
      <c r="C2033" s="4" t="s">
        <v>52</v>
      </c>
      <c r="D2033" s="4" t="s">
        <v>46</v>
      </c>
      <c r="E2033" s="4" t="s">
        <v>77</v>
      </c>
      <c r="F2033" s="4"/>
      <c r="G2033" s="11" t="s">
        <v>21</v>
      </c>
      <c r="H2033" s="5">
        <v>83689.2</v>
      </c>
      <c r="I2033" s="5">
        <v>29405.037312</v>
      </c>
      <c r="J2033" s="3" t="s">
        <v>22</v>
      </c>
      <c r="K2033" s="3" t="s">
        <v>42</v>
      </c>
      <c r="L2033" s="47">
        <f t="shared" si="66"/>
        <v>77442.98818727117</v>
      </c>
      <c r="M2033" s="63">
        <f t="shared" si="65"/>
        <v>5.7304536713625606E-2</v>
      </c>
      <c r="N2033" s="7">
        <v>42005</v>
      </c>
      <c r="O2033" s="6" t="b">
        <v>0</v>
      </c>
      <c r="P2033" s="6" t="b">
        <v>0</v>
      </c>
      <c r="Q2033" s="6" t="s">
        <v>65</v>
      </c>
    </row>
    <row r="2034" spans="1:17" x14ac:dyDescent="0.25">
      <c r="A2034" s="3">
        <v>2016</v>
      </c>
      <c r="B2034" s="3">
        <v>7</v>
      </c>
      <c r="C2034" s="4" t="s">
        <v>52</v>
      </c>
      <c r="D2034" s="4" t="s">
        <v>69</v>
      </c>
      <c r="E2034" s="4" t="s">
        <v>70</v>
      </c>
      <c r="F2034" s="4" t="s">
        <v>71</v>
      </c>
      <c r="G2034" s="11" t="s">
        <v>21</v>
      </c>
      <c r="H2034" s="5">
        <v>78041</v>
      </c>
      <c r="I2034" s="5">
        <v>27423.8</v>
      </c>
      <c r="J2034" s="3" t="s">
        <v>22</v>
      </c>
      <c r="K2034" s="3" t="s">
        <v>23</v>
      </c>
      <c r="L2034" s="47">
        <f t="shared" si="66"/>
        <v>72225.074803199983</v>
      </c>
      <c r="M2034" s="63">
        <f t="shared" si="65"/>
        <v>5.3443501439999999E-2</v>
      </c>
      <c r="N2034" s="7">
        <v>40760</v>
      </c>
      <c r="O2034" s="6" t="b">
        <v>0</v>
      </c>
      <c r="P2034" s="6" t="b">
        <v>0</v>
      </c>
      <c r="Q2034" s="6" t="s">
        <v>65</v>
      </c>
    </row>
    <row r="2035" spans="1:17" x14ac:dyDescent="0.25">
      <c r="A2035" s="3">
        <v>2016</v>
      </c>
      <c r="B2035" s="3">
        <v>8</v>
      </c>
      <c r="C2035" s="4" t="s">
        <v>53</v>
      </c>
      <c r="D2035" s="4" t="s">
        <v>18</v>
      </c>
      <c r="E2035" s="4" t="s">
        <v>76</v>
      </c>
      <c r="F2035" s="4"/>
      <c r="G2035" s="11" t="s">
        <v>21</v>
      </c>
      <c r="H2035" s="5">
        <v>195281</v>
      </c>
      <c r="I2035" s="5">
        <v>69754.373200000002</v>
      </c>
      <c r="J2035" s="3" t="s">
        <v>22</v>
      </c>
      <c r="K2035" s="3" t="s">
        <v>42</v>
      </c>
      <c r="L2035" s="47">
        <f t="shared" si="66"/>
        <v>183709.58153940478</v>
      </c>
      <c r="M2035" s="63">
        <f t="shared" si="65"/>
        <v>0.13593732249216001</v>
      </c>
      <c r="N2035" s="7">
        <v>41348</v>
      </c>
      <c r="O2035" s="6" t="b">
        <v>0</v>
      </c>
      <c r="P2035" s="6" t="b">
        <v>0</v>
      </c>
      <c r="Q2035" s="6" t="s">
        <v>65</v>
      </c>
    </row>
    <row r="2036" spans="1:17" x14ac:dyDescent="0.25">
      <c r="A2036" s="3">
        <v>2016</v>
      </c>
      <c r="B2036" s="3">
        <v>8</v>
      </c>
      <c r="C2036" s="4" t="s">
        <v>53</v>
      </c>
      <c r="D2036" s="4" t="s">
        <v>18</v>
      </c>
      <c r="E2036" s="4" t="s">
        <v>19</v>
      </c>
      <c r="F2036" s="4" t="s">
        <v>20</v>
      </c>
      <c r="G2036" s="11" t="s">
        <v>21</v>
      </c>
      <c r="H2036" s="5">
        <v>86277.576400000005</v>
      </c>
      <c r="I2036" s="5">
        <v>32091.9</v>
      </c>
      <c r="J2036" s="3" t="s">
        <v>22</v>
      </c>
      <c r="K2036" s="3" t="s">
        <v>23</v>
      </c>
      <c r="L2036" s="47">
        <f t="shared" si="66"/>
        <v>84519.281721600011</v>
      </c>
      <c r="M2036" s="63">
        <f t="shared" si="65"/>
        <v>6.2540694720000012E-2</v>
      </c>
      <c r="N2036" s="7">
        <v>35527</v>
      </c>
      <c r="O2036" s="6" t="b">
        <v>1</v>
      </c>
      <c r="P2036" s="6" t="b">
        <v>0</v>
      </c>
      <c r="Q2036" s="6" t="s">
        <v>24</v>
      </c>
    </row>
    <row r="2037" spans="1:17" x14ac:dyDescent="0.25">
      <c r="A2037" s="3">
        <v>2016</v>
      </c>
      <c r="B2037" s="3">
        <v>8</v>
      </c>
      <c r="C2037" s="4" t="s">
        <v>53</v>
      </c>
      <c r="D2037" s="4" t="s">
        <v>18</v>
      </c>
      <c r="E2037" s="4" t="s">
        <v>19</v>
      </c>
      <c r="F2037" s="4" t="s">
        <v>25</v>
      </c>
      <c r="G2037" s="11" t="s">
        <v>21</v>
      </c>
      <c r="H2037" s="5">
        <v>97061.058600000004</v>
      </c>
      <c r="I2037" s="5">
        <v>27926.6</v>
      </c>
      <c r="J2037" s="3" t="s">
        <v>22</v>
      </c>
      <c r="K2037" s="3" t="s">
        <v>23</v>
      </c>
      <c r="L2037" s="47">
        <f t="shared" si="66"/>
        <v>73549.281062399998</v>
      </c>
      <c r="M2037" s="63">
        <f t="shared" si="65"/>
        <v>5.4423358080000005E-2</v>
      </c>
      <c r="N2037" s="7">
        <v>35527</v>
      </c>
      <c r="O2037" s="6" t="b">
        <v>1</v>
      </c>
      <c r="P2037" s="6" t="b">
        <v>0</v>
      </c>
      <c r="Q2037" s="6" t="s">
        <v>24</v>
      </c>
    </row>
    <row r="2038" spans="1:17" x14ac:dyDescent="0.25">
      <c r="A2038" s="3">
        <v>2016</v>
      </c>
      <c r="B2038" s="3">
        <v>8</v>
      </c>
      <c r="C2038" s="4" t="s">
        <v>53</v>
      </c>
      <c r="D2038" s="4" t="s">
        <v>18</v>
      </c>
      <c r="E2038" s="4" t="s">
        <v>41</v>
      </c>
      <c r="F2038" s="4"/>
      <c r="G2038" s="11" t="s">
        <v>21</v>
      </c>
      <c r="H2038" s="5">
        <v>67777</v>
      </c>
      <c r="I2038" s="5">
        <v>26580.444974999999</v>
      </c>
      <c r="J2038" s="3" t="s">
        <v>22</v>
      </c>
      <c r="K2038" s="3" t="s">
        <v>42</v>
      </c>
      <c r="L2038" s="47">
        <f t="shared" si="66"/>
        <v>70003.961034638385</v>
      </c>
      <c r="M2038" s="63">
        <f t="shared" si="65"/>
        <v>5.1799971167279996E-2</v>
      </c>
      <c r="N2038" s="7">
        <v>23377</v>
      </c>
      <c r="O2038" s="6" t="b">
        <v>1</v>
      </c>
      <c r="P2038" s="6" t="b">
        <v>0</v>
      </c>
      <c r="Q2038" s="6" t="s">
        <v>24</v>
      </c>
    </row>
    <row r="2039" spans="1:17" x14ac:dyDescent="0.25">
      <c r="A2039" s="3">
        <v>2016</v>
      </c>
      <c r="B2039" s="3">
        <v>8</v>
      </c>
      <c r="C2039" s="4" t="s">
        <v>53</v>
      </c>
      <c r="D2039" s="4" t="s">
        <v>18</v>
      </c>
      <c r="E2039" s="4" t="s">
        <v>43</v>
      </c>
      <c r="F2039" s="4"/>
      <c r="G2039" s="11" t="s">
        <v>21</v>
      </c>
      <c r="H2039" s="5">
        <v>126661</v>
      </c>
      <c r="I2039" s="5">
        <v>47669.627315999998</v>
      </c>
      <c r="J2039" s="3" t="s">
        <v>22</v>
      </c>
      <c r="K2039" s="3" t="s">
        <v>42</v>
      </c>
      <c r="L2039" s="47">
        <f t="shared" si="66"/>
        <v>125545.78135556582</v>
      </c>
      <c r="M2039" s="63">
        <f t="shared" si="65"/>
        <v>9.2898569713420809E-2</v>
      </c>
      <c r="N2039" s="7">
        <v>28126</v>
      </c>
      <c r="O2039" s="6" t="b">
        <v>1</v>
      </c>
      <c r="P2039" s="6" t="b">
        <v>0</v>
      </c>
      <c r="Q2039" s="6" t="s">
        <v>24</v>
      </c>
    </row>
    <row r="2040" spans="1:17" x14ac:dyDescent="0.25">
      <c r="A2040" s="3">
        <v>2016</v>
      </c>
      <c r="B2040" s="3">
        <v>8</v>
      </c>
      <c r="C2040" s="4" t="s">
        <v>53</v>
      </c>
      <c r="D2040" s="4" t="s">
        <v>62</v>
      </c>
      <c r="E2040" s="4" t="s">
        <v>63</v>
      </c>
      <c r="F2040" s="4" t="s">
        <v>64</v>
      </c>
      <c r="G2040" s="11" t="s">
        <v>21</v>
      </c>
      <c r="H2040" s="5">
        <v>107895</v>
      </c>
      <c r="I2040" s="5">
        <v>39130.199999999997</v>
      </c>
      <c r="J2040" s="3" t="s">
        <v>22</v>
      </c>
      <c r="K2040" s="3" t="s">
        <v>23</v>
      </c>
      <c r="L2040" s="47">
        <f t="shared" si="66"/>
        <v>103055.79905279998</v>
      </c>
      <c r="M2040" s="63">
        <f t="shared" si="65"/>
        <v>7.6256933759999992E-2</v>
      </c>
      <c r="N2040" s="7">
        <v>40739</v>
      </c>
      <c r="O2040" s="6" t="b">
        <v>0</v>
      </c>
      <c r="P2040" s="6" t="b">
        <v>0</v>
      </c>
      <c r="Q2040" s="6" t="s">
        <v>65</v>
      </c>
    </row>
    <row r="2041" spans="1:17" x14ac:dyDescent="0.25">
      <c r="A2041" s="3">
        <v>2016</v>
      </c>
      <c r="B2041" s="3">
        <v>8</v>
      </c>
      <c r="C2041" s="4" t="s">
        <v>53</v>
      </c>
      <c r="D2041" s="4" t="s">
        <v>66</v>
      </c>
      <c r="E2041" s="4" t="s">
        <v>67</v>
      </c>
      <c r="F2041" s="4" t="s">
        <v>72</v>
      </c>
      <c r="G2041" s="11" t="s">
        <v>21</v>
      </c>
      <c r="H2041" s="5">
        <v>199534.86840000001</v>
      </c>
      <c r="I2041" s="5">
        <v>75006.899999999994</v>
      </c>
      <c r="J2041" s="3" t="s">
        <v>22</v>
      </c>
      <c r="K2041" s="3" t="s">
        <v>23</v>
      </c>
      <c r="L2041" s="47">
        <f t="shared" si="66"/>
        <v>197542.97228159997</v>
      </c>
      <c r="M2041" s="63">
        <f t="shared" si="65"/>
        <v>0.14617344671999999</v>
      </c>
      <c r="N2041" s="7">
        <v>40644</v>
      </c>
      <c r="O2041" s="6" t="b">
        <v>0</v>
      </c>
      <c r="P2041" s="6" t="b">
        <v>1</v>
      </c>
      <c r="Q2041" s="6" t="s">
        <v>15</v>
      </c>
    </row>
    <row r="2042" spans="1:17" x14ac:dyDescent="0.25">
      <c r="A2042" s="3">
        <v>2016</v>
      </c>
      <c r="B2042" s="3">
        <v>8</v>
      </c>
      <c r="C2042" s="4" t="s">
        <v>53</v>
      </c>
      <c r="D2042" s="4" t="s">
        <v>66</v>
      </c>
      <c r="E2042" s="4" t="s">
        <v>67</v>
      </c>
      <c r="F2042" s="4" t="s">
        <v>68</v>
      </c>
      <c r="G2042" s="11" t="s">
        <v>21</v>
      </c>
      <c r="H2042" s="5">
        <v>193055.5393</v>
      </c>
      <c r="I2042" s="5">
        <v>72633</v>
      </c>
      <c r="J2042" s="3" t="s">
        <v>22</v>
      </c>
      <c r="K2042" s="3" t="s">
        <v>23</v>
      </c>
      <c r="L2042" s="47">
        <f t="shared" si="66"/>
        <v>191290.91731200001</v>
      </c>
      <c r="M2042" s="63">
        <f t="shared" si="65"/>
        <v>0.14154719040000002</v>
      </c>
      <c r="N2042" s="7">
        <v>40644</v>
      </c>
      <c r="O2042" s="6" t="b">
        <v>0</v>
      </c>
      <c r="P2042" s="6" t="b">
        <v>1</v>
      </c>
      <c r="Q2042" s="6" t="s">
        <v>15</v>
      </c>
    </row>
    <row r="2043" spans="1:17" x14ac:dyDescent="0.25">
      <c r="A2043" s="3">
        <v>2016</v>
      </c>
      <c r="B2043" s="3">
        <v>8</v>
      </c>
      <c r="C2043" s="4" t="s">
        <v>53</v>
      </c>
      <c r="D2043" s="4" t="s">
        <v>78</v>
      </c>
      <c r="E2043" s="4" t="s">
        <v>78</v>
      </c>
      <c r="F2043" s="4" t="s">
        <v>79</v>
      </c>
      <c r="G2043" s="11" t="s">
        <v>21</v>
      </c>
      <c r="H2043" s="5">
        <v>76485.857600000003</v>
      </c>
      <c r="I2043" s="5">
        <v>28911.258949913838</v>
      </c>
      <c r="J2043" s="3" t="s">
        <v>22</v>
      </c>
      <c r="K2043" s="3" t="s">
        <v>23</v>
      </c>
      <c r="L2043" s="47">
        <f t="shared" si="66"/>
        <v>76142.541891065877</v>
      </c>
      <c r="M2043" s="63">
        <f t="shared" si="65"/>
        <v>5.6342261441592094E-2</v>
      </c>
      <c r="N2043" s="7">
        <v>42560</v>
      </c>
      <c r="O2043" s="6" t="b">
        <v>0</v>
      </c>
      <c r="P2043" s="6" t="b">
        <v>0</v>
      </c>
      <c r="Q2043" s="6" t="s">
        <v>65</v>
      </c>
    </row>
    <row r="2044" spans="1:17" x14ac:dyDescent="0.25">
      <c r="A2044" s="3">
        <v>2016</v>
      </c>
      <c r="B2044" s="3">
        <v>8</v>
      </c>
      <c r="C2044" s="4" t="s">
        <v>53</v>
      </c>
      <c r="D2044" s="4" t="s">
        <v>78</v>
      </c>
      <c r="E2044" s="4" t="s">
        <v>78</v>
      </c>
      <c r="F2044" s="4" t="s">
        <v>80</v>
      </c>
      <c r="G2044" s="11" t="s">
        <v>21</v>
      </c>
      <c r="H2044" s="5">
        <v>129922.423</v>
      </c>
      <c r="I2044" s="5">
        <v>49110.004550086145</v>
      </c>
      <c r="J2044" s="3" t="s">
        <v>22</v>
      </c>
      <c r="K2044" s="3" t="s">
        <v>23</v>
      </c>
      <c r="L2044" s="47">
        <f t="shared" si="66"/>
        <v>129339.25102339807</v>
      </c>
      <c r="M2044" s="63">
        <f t="shared" si="65"/>
        <v>9.5705576867207889E-2</v>
      </c>
      <c r="N2044" s="7">
        <v>42560</v>
      </c>
      <c r="O2044" s="6" t="b">
        <v>0</v>
      </c>
      <c r="P2044" s="6" t="b">
        <v>0</v>
      </c>
      <c r="Q2044" s="6" t="s">
        <v>65</v>
      </c>
    </row>
    <row r="2045" spans="1:17" x14ac:dyDescent="0.25">
      <c r="A2045" s="3">
        <v>2016</v>
      </c>
      <c r="B2045" s="3">
        <v>8</v>
      </c>
      <c r="C2045" s="4" t="s">
        <v>53</v>
      </c>
      <c r="D2045" s="4" t="s">
        <v>73</v>
      </c>
      <c r="E2045" s="4" t="s">
        <v>74</v>
      </c>
      <c r="F2045" s="4"/>
      <c r="G2045" s="11" t="s">
        <v>21</v>
      </c>
      <c r="H2045" s="5">
        <v>259411</v>
      </c>
      <c r="I2045" s="5">
        <v>84400.302729599993</v>
      </c>
      <c r="J2045" s="3" t="s">
        <v>22</v>
      </c>
      <c r="K2045" s="3" t="s">
        <v>42</v>
      </c>
      <c r="L2045" s="47">
        <f t="shared" si="66"/>
        <v>222282.03888804922</v>
      </c>
      <c r="M2045" s="63">
        <f t="shared" si="65"/>
        <v>0.16447930995944449</v>
      </c>
      <c r="N2045" s="7">
        <v>41136</v>
      </c>
      <c r="O2045" s="6" t="b">
        <v>0</v>
      </c>
      <c r="P2045" s="6" t="b">
        <v>0</v>
      </c>
      <c r="Q2045" s="6" t="s">
        <v>65</v>
      </c>
    </row>
    <row r="2046" spans="1:17" x14ac:dyDescent="0.25">
      <c r="A2046" s="3">
        <v>2016</v>
      </c>
      <c r="B2046" s="3">
        <v>8</v>
      </c>
      <c r="C2046" s="4" t="s">
        <v>53</v>
      </c>
      <c r="D2046" s="4" t="s">
        <v>29</v>
      </c>
      <c r="E2046" s="4" t="s">
        <v>30</v>
      </c>
      <c r="F2046" s="4" t="s">
        <v>31</v>
      </c>
      <c r="G2046" s="11" t="s">
        <v>21</v>
      </c>
      <c r="H2046" s="5">
        <v>93363</v>
      </c>
      <c r="I2046" s="5">
        <v>36542.1</v>
      </c>
      <c r="J2046" s="3" t="s">
        <v>22</v>
      </c>
      <c r="K2046" s="3" t="s">
        <v>23</v>
      </c>
      <c r="L2046" s="47">
        <f t="shared" si="66"/>
        <v>96239.613254399985</v>
      </c>
      <c r="M2046" s="63">
        <f t="shared" si="65"/>
        <v>7.1213244480000007E-2</v>
      </c>
      <c r="N2046" s="7">
        <v>35885</v>
      </c>
      <c r="O2046" s="6" t="b">
        <v>1</v>
      </c>
      <c r="P2046" s="6" t="b">
        <v>0</v>
      </c>
      <c r="Q2046" s="6" t="s">
        <v>24</v>
      </c>
    </row>
    <row r="2047" spans="1:17" x14ac:dyDescent="0.25">
      <c r="A2047" s="3">
        <v>2016</v>
      </c>
      <c r="B2047" s="3">
        <v>8</v>
      </c>
      <c r="C2047" s="4" t="s">
        <v>53</v>
      </c>
      <c r="D2047" s="4" t="s">
        <v>29</v>
      </c>
      <c r="E2047" s="4" t="s">
        <v>30</v>
      </c>
      <c r="F2047" s="4" t="s">
        <v>33</v>
      </c>
      <c r="G2047" s="11" t="s">
        <v>21</v>
      </c>
      <c r="H2047" s="5">
        <v>82363</v>
      </c>
      <c r="I2047" s="5">
        <v>33515.5</v>
      </c>
      <c r="J2047" s="3" t="s">
        <v>22</v>
      </c>
      <c r="K2047" s="3" t="s">
        <v>23</v>
      </c>
      <c r="L2047" s="47">
        <f t="shared" si="66"/>
        <v>88268.565791999994</v>
      </c>
      <c r="M2047" s="63">
        <f t="shared" si="65"/>
        <v>6.53150064E-2</v>
      </c>
      <c r="N2047" s="7">
        <v>35885</v>
      </c>
      <c r="O2047" s="6" t="b">
        <v>1</v>
      </c>
      <c r="P2047" s="6" t="b">
        <v>0</v>
      </c>
      <c r="Q2047" s="6" t="s">
        <v>24</v>
      </c>
    </row>
    <row r="2048" spans="1:17" x14ac:dyDescent="0.25">
      <c r="A2048" s="3">
        <v>2016</v>
      </c>
      <c r="B2048" s="3">
        <v>8</v>
      </c>
      <c r="C2048" s="4" t="s">
        <v>53</v>
      </c>
      <c r="D2048" s="4" t="s">
        <v>29</v>
      </c>
      <c r="E2048" s="4" t="s">
        <v>34</v>
      </c>
      <c r="F2048" s="4" t="s">
        <v>37</v>
      </c>
      <c r="G2048" s="11" t="s">
        <v>21</v>
      </c>
      <c r="H2048" s="5">
        <v>18045.6541</v>
      </c>
      <c r="I2048" s="5">
        <v>7480.8</v>
      </c>
      <c r="J2048" s="3" t="s">
        <v>22</v>
      </c>
      <c r="K2048" s="3" t="s">
        <v>23</v>
      </c>
      <c r="L2048" s="47">
        <f t="shared" si="66"/>
        <v>19701.9136512</v>
      </c>
      <c r="M2048" s="63">
        <f t="shared" si="65"/>
        <v>1.4578583040000004E-2</v>
      </c>
      <c r="N2048" s="7">
        <v>33970</v>
      </c>
      <c r="O2048" s="6" t="b">
        <v>1</v>
      </c>
      <c r="P2048" s="6" t="b">
        <v>0</v>
      </c>
      <c r="Q2048" s="6" t="s">
        <v>24</v>
      </c>
    </row>
    <row r="2049" spans="1:17" x14ac:dyDescent="0.25">
      <c r="A2049" s="3">
        <v>2016</v>
      </c>
      <c r="B2049" s="3">
        <v>8</v>
      </c>
      <c r="C2049" s="4" t="s">
        <v>53</v>
      </c>
      <c r="D2049" s="4" t="s">
        <v>29</v>
      </c>
      <c r="E2049" s="4" t="s">
        <v>34</v>
      </c>
      <c r="F2049" s="4" t="s">
        <v>36</v>
      </c>
      <c r="G2049" s="11" t="s">
        <v>21</v>
      </c>
      <c r="H2049" s="5">
        <v>30606.854599999999</v>
      </c>
      <c r="I2049" s="5">
        <v>14626.9</v>
      </c>
      <c r="J2049" s="3" t="s">
        <v>22</v>
      </c>
      <c r="K2049" s="3" t="s">
        <v>23</v>
      </c>
      <c r="L2049" s="47">
        <f t="shared" si="66"/>
        <v>38522.339961599995</v>
      </c>
      <c r="M2049" s="63">
        <f t="shared" si="65"/>
        <v>2.8504902720000003E-2</v>
      </c>
      <c r="N2049" s="7">
        <v>33970</v>
      </c>
      <c r="O2049" s="6" t="b">
        <v>1</v>
      </c>
      <c r="P2049" s="6" t="b">
        <v>0</v>
      </c>
      <c r="Q2049" s="6" t="s">
        <v>24</v>
      </c>
    </row>
    <row r="2050" spans="1:17" x14ac:dyDescent="0.25">
      <c r="A2050" s="3">
        <v>2016</v>
      </c>
      <c r="B2050" s="3">
        <v>8</v>
      </c>
      <c r="C2050" s="4" t="s">
        <v>53</v>
      </c>
      <c r="D2050" s="4" t="s">
        <v>29</v>
      </c>
      <c r="E2050" s="4" t="s">
        <v>34</v>
      </c>
      <c r="F2050" s="4" t="s">
        <v>35</v>
      </c>
      <c r="G2050" s="11" t="s">
        <v>21</v>
      </c>
      <c r="H2050" s="5">
        <v>30228.009300000002</v>
      </c>
      <c r="I2050" s="5">
        <v>13635.9</v>
      </c>
      <c r="J2050" s="3" t="s">
        <v>22</v>
      </c>
      <c r="K2050" s="3" t="s">
        <v>23</v>
      </c>
      <c r="L2050" s="47">
        <f t="shared" si="66"/>
        <v>35912.378937599999</v>
      </c>
      <c r="M2050" s="63">
        <f t="shared" ref="M2050:M2113" si="67">I2050*0.02784*0.07/1000</f>
        <v>2.6573641919999998E-2</v>
      </c>
      <c r="N2050" s="7">
        <v>33970</v>
      </c>
      <c r="O2050" s="6" t="b">
        <v>1</v>
      </c>
      <c r="P2050" s="6" t="b">
        <v>0</v>
      </c>
      <c r="Q2050" s="6" t="s">
        <v>24</v>
      </c>
    </row>
    <row r="2051" spans="1:17" x14ac:dyDescent="0.25">
      <c r="A2051" s="3">
        <v>2016</v>
      </c>
      <c r="B2051" s="3">
        <v>8</v>
      </c>
      <c r="C2051" s="4" t="s">
        <v>53</v>
      </c>
      <c r="D2051" s="4" t="s">
        <v>29</v>
      </c>
      <c r="E2051" s="4" t="s">
        <v>34</v>
      </c>
      <c r="F2051" s="4" t="s">
        <v>39</v>
      </c>
      <c r="G2051" s="11" t="s">
        <v>21</v>
      </c>
      <c r="H2051" s="5">
        <v>77789.419599999994</v>
      </c>
      <c r="I2051" s="5">
        <v>33227.699999999997</v>
      </c>
      <c r="J2051" s="3" t="s">
        <v>22</v>
      </c>
      <c r="K2051" s="3" t="s">
        <v>23</v>
      </c>
      <c r="L2051" s="47">
        <f t="shared" si="66"/>
        <v>87510.597292799983</v>
      </c>
      <c r="M2051" s="63">
        <f t="shared" si="67"/>
        <v>6.4754141759999995E-2</v>
      </c>
      <c r="N2051" s="7">
        <v>33970</v>
      </c>
      <c r="O2051" s="6" t="b">
        <v>1</v>
      </c>
      <c r="P2051" s="6" t="b">
        <v>0</v>
      </c>
      <c r="Q2051" s="6" t="s">
        <v>24</v>
      </c>
    </row>
    <row r="2052" spans="1:17" x14ac:dyDescent="0.25">
      <c r="A2052" s="3">
        <v>2016</v>
      </c>
      <c r="B2052" s="3">
        <v>8</v>
      </c>
      <c r="C2052" s="4" t="s">
        <v>53</v>
      </c>
      <c r="D2052" s="4" t="s">
        <v>59</v>
      </c>
      <c r="E2052" s="4" t="s">
        <v>60</v>
      </c>
      <c r="F2052" s="4"/>
      <c r="G2052" s="11" t="s">
        <v>21</v>
      </c>
      <c r="H2052" s="5">
        <v>198829</v>
      </c>
      <c r="I2052" s="5">
        <v>69163.065308000005</v>
      </c>
      <c r="J2052" s="3" t="s">
        <v>22</v>
      </c>
      <c r="K2052" s="3" t="s">
        <v>42</v>
      </c>
      <c r="L2052" s="47">
        <f t="shared" si="66"/>
        <v>182152.2752313285</v>
      </c>
      <c r="M2052" s="63">
        <f t="shared" si="67"/>
        <v>0.13478498167223044</v>
      </c>
      <c r="N2052" s="7">
        <v>40220</v>
      </c>
      <c r="O2052" s="6" t="b">
        <v>1</v>
      </c>
      <c r="P2052" s="6" t="b">
        <v>0</v>
      </c>
      <c r="Q2052" s="6" t="s">
        <v>24</v>
      </c>
    </row>
    <row r="2053" spans="1:17" x14ac:dyDescent="0.25">
      <c r="A2053" s="3">
        <v>2016</v>
      </c>
      <c r="B2053" s="3">
        <v>8</v>
      </c>
      <c r="C2053" s="4" t="s">
        <v>53</v>
      </c>
      <c r="D2053" s="4" t="s">
        <v>44</v>
      </c>
      <c r="E2053" s="4" t="s">
        <v>45</v>
      </c>
      <c r="F2053" s="4"/>
      <c r="G2053" s="11" t="s">
        <v>21</v>
      </c>
      <c r="H2053" s="5">
        <v>84621</v>
      </c>
      <c r="I2053" s="5">
        <v>30226.621199999998</v>
      </c>
      <c r="J2053" s="3" t="s">
        <v>22</v>
      </c>
      <c r="K2053" s="3" t="s">
        <v>42</v>
      </c>
      <c r="L2053" s="47">
        <f t="shared" si="66"/>
        <v>79606.764096076789</v>
      </c>
      <c r="M2053" s="63">
        <f t="shared" si="67"/>
        <v>5.8905639394560005E-2</v>
      </c>
      <c r="N2053" s="7">
        <v>25569</v>
      </c>
      <c r="O2053" s="6" t="b">
        <v>1</v>
      </c>
      <c r="P2053" s="6" t="b">
        <v>0</v>
      </c>
      <c r="Q2053" s="6" t="s">
        <v>24</v>
      </c>
    </row>
    <row r="2054" spans="1:17" x14ac:dyDescent="0.25">
      <c r="A2054" s="3">
        <v>2016</v>
      </c>
      <c r="B2054" s="3">
        <v>8</v>
      </c>
      <c r="C2054" s="4" t="s">
        <v>53</v>
      </c>
      <c r="D2054" s="4" t="s">
        <v>44</v>
      </c>
      <c r="E2054" s="4" t="s">
        <v>75</v>
      </c>
      <c r="F2054" s="4"/>
      <c r="G2054" s="11" t="s">
        <v>21</v>
      </c>
      <c r="H2054" s="5">
        <v>251248</v>
      </c>
      <c r="I2054" s="5">
        <v>81022.455039999986</v>
      </c>
      <c r="J2054" s="3" t="s">
        <v>22</v>
      </c>
      <c r="K2054" s="3" t="s">
        <v>42</v>
      </c>
      <c r="L2054" s="47">
        <f t="shared" si="66"/>
        <v>213385.92303046651</v>
      </c>
      <c r="M2054" s="63">
        <f t="shared" si="67"/>
        <v>0.15789656038195199</v>
      </c>
      <c r="N2054" s="7">
        <v>41210</v>
      </c>
      <c r="O2054" s="6" t="b">
        <v>0</v>
      </c>
      <c r="P2054" s="6" t="b">
        <v>0</v>
      </c>
      <c r="Q2054" s="6" t="s">
        <v>65</v>
      </c>
    </row>
    <row r="2055" spans="1:17" x14ac:dyDescent="0.25">
      <c r="A2055" s="3">
        <v>2016</v>
      </c>
      <c r="B2055" s="3">
        <v>8</v>
      </c>
      <c r="C2055" s="4" t="s">
        <v>53</v>
      </c>
      <c r="D2055" s="4" t="s">
        <v>46</v>
      </c>
      <c r="E2055" s="4" t="s">
        <v>47</v>
      </c>
      <c r="F2055" s="4"/>
      <c r="G2055" s="11" t="s">
        <v>21</v>
      </c>
      <c r="H2055" s="5">
        <v>83915</v>
      </c>
      <c r="I2055" s="5">
        <v>31236.519600000003</v>
      </c>
      <c r="J2055" s="3" t="s">
        <v>22</v>
      </c>
      <c r="K2055" s="3" t="s">
        <v>42</v>
      </c>
      <c r="L2055" s="47">
        <f t="shared" si="66"/>
        <v>82266.497155814403</v>
      </c>
      <c r="M2055" s="63">
        <f t="shared" si="67"/>
        <v>6.087372939648001E-2</v>
      </c>
      <c r="N2055" s="7">
        <v>34700</v>
      </c>
      <c r="O2055" s="6" t="b">
        <v>1</v>
      </c>
      <c r="P2055" s="6" t="b">
        <v>0</v>
      </c>
      <c r="Q2055" s="6" t="s">
        <v>24</v>
      </c>
    </row>
    <row r="2056" spans="1:17" x14ac:dyDescent="0.25">
      <c r="A2056" s="3">
        <v>2016</v>
      </c>
      <c r="B2056" s="3">
        <v>8</v>
      </c>
      <c r="C2056" s="4" t="s">
        <v>53</v>
      </c>
      <c r="D2056" s="4" t="s">
        <v>46</v>
      </c>
      <c r="E2056" s="4" t="s">
        <v>48</v>
      </c>
      <c r="F2056" s="4"/>
      <c r="G2056" s="11" t="s">
        <v>21</v>
      </c>
      <c r="H2056" s="5">
        <v>68495</v>
      </c>
      <c r="I2056" s="5">
        <v>25560.964100000001</v>
      </c>
      <c r="J2056" s="3" t="s">
        <v>22</v>
      </c>
      <c r="K2056" s="3" t="s">
        <v>42</v>
      </c>
      <c r="L2056" s="47">
        <f t="shared" si="66"/>
        <v>67318.990955462403</v>
      </c>
      <c r="M2056" s="63">
        <f t="shared" si="67"/>
        <v>4.9813206838080014E-2</v>
      </c>
      <c r="N2056" s="7">
        <v>35065</v>
      </c>
      <c r="O2056" s="6" t="b">
        <v>1</v>
      </c>
      <c r="P2056" s="6" t="b">
        <v>0</v>
      </c>
      <c r="Q2056" s="6" t="s">
        <v>24</v>
      </c>
    </row>
    <row r="2057" spans="1:17" x14ac:dyDescent="0.25">
      <c r="A2057" s="3">
        <v>2016</v>
      </c>
      <c r="B2057" s="3">
        <v>8</v>
      </c>
      <c r="C2057" s="4" t="s">
        <v>53</v>
      </c>
      <c r="D2057" s="4" t="s">
        <v>46</v>
      </c>
      <c r="E2057" s="4" t="s">
        <v>58</v>
      </c>
      <c r="F2057" s="4"/>
      <c r="G2057" s="11" t="s">
        <v>21</v>
      </c>
      <c r="H2057" s="5">
        <v>95297.600000000006</v>
      </c>
      <c r="I2057" s="5">
        <v>32836.122246400002</v>
      </c>
      <c r="J2057" s="3" t="s">
        <v>22</v>
      </c>
      <c r="K2057" s="3" t="s">
        <v>42</v>
      </c>
      <c r="L2057" s="47">
        <f t="shared" si="66"/>
        <v>86479.313059942811</v>
      </c>
      <c r="M2057" s="63">
        <f t="shared" si="67"/>
        <v>6.3991035033784338E-2</v>
      </c>
      <c r="N2057" s="7">
        <v>39814</v>
      </c>
      <c r="O2057" s="6" t="b">
        <v>1</v>
      </c>
      <c r="P2057" s="6" t="b">
        <v>0</v>
      </c>
      <c r="Q2057" s="6" t="s">
        <v>24</v>
      </c>
    </row>
    <row r="2058" spans="1:17" x14ac:dyDescent="0.25">
      <c r="A2058" s="3">
        <v>2016</v>
      </c>
      <c r="B2058" s="3">
        <v>8</v>
      </c>
      <c r="C2058" s="4" t="s">
        <v>53</v>
      </c>
      <c r="D2058" s="4" t="s">
        <v>46</v>
      </c>
      <c r="E2058" s="4" t="s">
        <v>61</v>
      </c>
      <c r="F2058" s="4"/>
      <c r="G2058" s="11" t="s">
        <v>21</v>
      </c>
      <c r="H2058" s="5">
        <v>77172</v>
      </c>
      <c r="I2058" s="5">
        <v>27115.153920000001</v>
      </c>
      <c r="J2058" s="3" t="s">
        <v>22</v>
      </c>
      <c r="K2058" s="3" t="s">
        <v>42</v>
      </c>
      <c r="L2058" s="47">
        <f t="shared" si="66"/>
        <v>71412.204733562874</v>
      </c>
      <c r="M2058" s="63">
        <f t="shared" si="67"/>
        <v>5.2842011959296012E-2</v>
      </c>
      <c r="N2058" s="7">
        <v>40179</v>
      </c>
      <c r="O2058" s="6" t="b">
        <v>1</v>
      </c>
      <c r="P2058" s="6" t="b">
        <v>0</v>
      </c>
      <c r="Q2058" s="6" t="s">
        <v>24</v>
      </c>
    </row>
    <row r="2059" spans="1:17" x14ac:dyDescent="0.25">
      <c r="A2059" s="3">
        <v>2016</v>
      </c>
      <c r="B2059" s="3">
        <v>8</v>
      </c>
      <c r="C2059" s="4" t="s">
        <v>53</v>
      </c>
      <c r="D2059" s="4" t="s">
        <v>46</v>
      </c>
      <c r="E2059" s="4" t="s">
        <v>77</v>
      </c>
      <c r="F2059" s="4"/>
      <c r="G2059" s="11" t="s">
        <v>21</v>
      </c>
      <c r="H2059" s="5">
        <v>75143.599999999991</v>
      </c>
      <c r="I2059" s="5">
        <v>26402.455296</v>
      </c>
      <c r="J2059" s="3" t="s">
        <v>22</v>
      </c>
      <c r="K2059" s="3" t="s">
        <v>42</v>
      </c>
      <c r="L2059" s="47">
        <f t="shared" si="66"/>
        <v>69535.196024684541</v>
      </c>
      <c r="M2059" s="63">
        <f t="shared" si="67"/>
        <v>5.1453104880844813E-2</v>
      </c>
      <c r="N2059" s="7">
        <v>42005</v>
      </c>
      <c r="O2059" s="6" t="b">
        <v>0</v>
      </c>
      <c r="P2059" s="6" t="b">
        <v>0</v>
      </c>
      <c r="Q2059" s="6" t="s">
        <v>65</v>
      </c>
    </row>
    <row r="2060" spans="1:17" x14ac:dyDescent="0.25">
      <c r="A2060" s="3">
        <v>2016</v>
      </c>
      <c r="B2060" s="3">
        <v>8</v>
      </c>
      <c r="C2060" s="4" t="s">
        <v>53</v>
      </c>
      <c r="D2060" s="4" t="s">
        <v>69</v>
      </c>
      <c r="E2060" s="4" t="s">
        <v>70</v>
      </c>
      <c r="F2060" s="4" t="s">
        <v>71</v>
      </c>
      <c r="G2060" s="11" t="s">
        <v>21</v>
      </c>
      <c r="H2060" s="5">
        <v>108779</v>
      </c>
      <c r="I2060" s="5">
        <v>37949.5</v>
      </c>
      <c r="J2060" s="3" t="s">
        <v>22</v>
      </c>
      <c r="K2060" s="3" t="s">
        <v>23</v>
      </c>
      <c r="L2060" s="47">
        <f t="shared" si="66"/>
        <v>99946.231967999993</v>
      </c>
      <c r="M2060" s="63">
        <f t="shared" si="67"/>
        <v>7.395598560000001E-2</v>
      </c>
      <c r="N2060" s="7">
        <v>40760</v>
      </c>
      <c r="O2060" s="6" t="b">
        <v>0</v>
      </c>
      <c r="P2060" s="6" t="b">
        <v>0</v>
      </c>
      <c r="Q2060" s="6" t="s">
        <v>65</v>
      </c>
    </row>
    <row r="2061" spans="1:17" x14ac:dyDescent="0.25">
      <c r="A2061" s="3">
        <v>2016</v>
      </c>
      <c r="B2061" s="3">
        <v>9</v>
      </c>
      <c r="C2061" s="4" t="s">
        <v>54</v>
      </c>
      <c r="D2061" s="4" t="s">
        <v>18</v>
      </c>
      <c r="E2061" s="4" t="s">
        <v>76</v>
      </c>
      <c r="F2061" s="4"/>
      <c r="G2061" s="11" t="s">
        <v>21</v>
      </c>
      <c r="H2061" s="5">
        <v>191735</v>
      </c>
      <c r="I2061" s="5">
        <v>68487.741999999998</v>
      </c>
      <c r="J2061" s="3" t="s">
        <v>22</v>
      </c>
      <c r="K2061" s="3" t="s">
        <v>42</v>
      </c>
      <c r="L2061" s="47">
        <f t="shared" si="66"/>
        <v>180373.70054668799</v>
      </c>
      <c r="M2061" s="63">
        <f t="shared" si="67"/>
        <v>0.1334689116096</v>
      </c>
      <c r="N2061" s="7">
        <v>41348</v>
      </c>
      <c r="O2061" s="6" t="b">
        <v>0</v>
      </c>
      <c r="P2061" s="6" t="b">
        <v>0</v>
      </c>
      <c r="Q2061" s="6" t="s">
        <v>65</v>
      </c>
    </row>
    <row r="2062" spans="1:17" x14ac:dyDescent="0.25">
      <c r="A2062" s="3">
        <v>2016</v>
      </c>
      <c r="B2062" s="3">
        <v>9</v>
      </c>
      <c r="C2062" s="4" t="s">
        <v>54</v>
      </c>
      <c r="D2062" s="4" t="s">
        <v>18</v>
      </c>
      <c r="E2062" s="4" t="s">
        <v>19</v>
      </c>
      <c r="F2062" s="4" t="s">
        <v>20</v>
      </c>
      <c r="G2062" s="11" t="s">
        <v>21</v>
      </c>
      <c r="H2062" s="5">
        <v>83728.483900000007</v>
      </c>
      <c r="I2062" s="5">
        <v>31273.15772535685</v>
      </c>
      <c r="J2062" s="3" t="s">
        <v>22</v>
      </c>
      <c r="K2062" s="3" t="s">
        <v>23</v>
      </c>
      <c r="L2062" s="47">
        <f t="shared" si="66"/>
        <v>82362.989667594215</v>
      </c>
      <c r="M2062" s="63">
        <f t="shared" si="67"/>
        <v>6.0945129775175431E-2</v>
      </c>
      <c r="N2062" s="7">
        <v>35527</v>
      </c>
      <c r="O2062" s="6" t="b">
        <v>1</v>
      </c>
      <c r="P2062" s="6" t="b">
        <v>0</v>
      </c>
      <c r="Q2062" s="6" t="s">
        <v>24</v>
      </c>
    </row>
    <row r="2063" spans="1:17" x14ac:dyDescent="0.25">
      <c r="A2063" s="3">
        <v>2016</v>
      </c>
      <c r="B2063" s="3">
        <v>9</v>
      </c>
      <c r="C2063" s="4" t="s">
        <v>54</v>
      </c>
      <c r="D2063" s="4" t="s">
        <v>18</v>
      </c>
      <c r="E2063" s="4" t="s">
        <v>19</v>
      </c>
      <c r="F2063" s="4" t="s">
        <v>25</v>
      </c>
      <c r="G2063" s="11" t="s">
        <v>21</v>
      </c>
      <c r="H2063" s="5">
        <v>58154.001600000003</v>
      </c>
      <c r="I2063" s="5">
        <v>21720.914791309802</v>
      </c>
      <c r="J2063" s="3" t="s">
        <v>22</v>
      </c>
      <c r="K2063" s="3" t="s">
        <v>23</v>
      </c>
      <c r="L2063" s="47">
        <f t="shared" si="66"/>
        <v>57205.591332940137</v>
      </c>
      <c r="M2063" s="63">
        <f t="shared" si="67"/>
        <v>4.232971874530455E-2</v>
      </c>
      <c r="N2063" s="7">
        <v>35527</v>
      </c>
      <c r="O2063" s="6" t="b">
        <v>1</v>
      </c>
      <c r="P2063" s="6" t="b">
        <v>0</v>
      </c>
      <c r="Q2063" s="6" t="s">
        <v>24</v>
      </c>
    </row>
    <row r="2064" spans="1:17" x14ac:dyDescent="0.25">
      <c r="A2064" s="3">
        <v>2016</v>
      </c>
      <c r="B2064" s="3">
        <v>9</v>
      </c>
      <c r="C2064" s="4" t="s">
        <v>54</v>
      </c>
      <c r="D2064" s="4" t="s">
        <v>18</v>
      </c>
      <c r="E2064" s="4" t="s">
        <v>41</v>
      </c>
      <c r="F2064" s="4"/>
      <c r="G2064" s="11" t="s">
        <v>21</v>
      </c>
      <c r="H2064" s="5">
        <v>41739</v>
      </c>
      <c r="I2064" s="5">
        <v>16368.992324999997</v>
      </c>
      <c r="J2064" s="3" t="s">
        <v>22</v>
      </c>
      <c r="K2064" s="3" t="s">
        <v>42</v>
      </c>
      <c r="L2064" s="47">
        <f t="shared" si="66"/>
        <v>43110.425802628793</v>
      </c>
      <c r="M2064" s="63">
        <f t="shared" si="67"/>
        <v>3.1899892242959998E-2</v>
      </c>
      <c r="N2064" s="7">
        <v>23377</v>
      </c>
      <c r="O2064" s="6" t="b">
        <v>1</v>
      </c>
      <c r="P2064" s="6" t="b">
        <v>0</v>
      </c>
      <c r="Q2064" s="6" t="s">
        <v>24</v>
      </c>
    </row>
    <row r="2065" spans="1:17" x14ac:dyDescent="0.25">
      <c r="A2065" s="3">
        <v>2016</v>
      </c>
      <c r="B2065" s="3">
        <v>9</v>
      </c>
      <c r="C2065" s="4" t="s">
        <v>54</v>
      </c>
      <c r="D2065" s="4" t="s">
        <v>18</v>
      </c>
      <c r="E2065" s="4" t="s">
        <v>43</v>
      </c>
      <c r="F2065" s="4"/>
      <c r="G2065" s="11" t="s">
        <v>21</v>
      </c>
      <c r="H2065" s="5">
        <v>71257</v>
      </c>
      <c r="I2065" s="5">
        <v>26817.999492000003</v>
      </c>
      <c r="J2065" s="3" t="s">
        <v>22</v>
      </c>
      <c r="K2065" s="3" t="s">
        <v>42</v>
      </c>
      <c r="L2065" s="47">
        <f t="shared" si="66"/>
        <v>70629.599814098692</v>
      </c>
      <c r="M2065" s="63">
        <f t="shared" si="67"/>
        <v>5.2262917410009609E-2</v>
      </c>
      <c r="N2065" s="7">
        <v>28126</v>
      </c>
      <c r="O2065" s="6" t="b">
        <v>1</v>
      </c>
      <c r="P2065" s="6" t="b">
        <v>0</v>
      </c>
      <c r="Q2065" s="6" t="s">
        <v>24</v>
      </c>
    </row>
    <row r="2066" spans="1:17" x14ac:dyDescent="0.25">
      <c r="A2066" s="3">
        <v>2016</v>
      </c>
      <c r="B2066" s="3">
        <v>9</v>
      </c>
      <c r="C2066" s="4" t="s">
        <v>54</v>
      </c>
      <c r="D2066" s="4" t="s">
        <v>62</v>
      </c>
      <c r="E2066" s="4" t="s">
        <v>63</v>
      </c>
      <c r="F2066" s="4" t="s">
        <v>64</v>
      </c>
      <c r="G2066" s="11" t="s">
        <v>21</v>
      </c>
      <c r="H2066" s="5">
        <v>95488</v>
      </c>
      <c r="I2066" s="5">
        <v>31268.198999999997</v>
      </c>
      <c r="J2066" s="3" t="s">
        <v>22</v>
      </c>
      <c r="K2066" s="3" t="s">
        <v>23</v>
      </c>
      <c r="L2066" s="47">
        <f t="shared" si="66"/>
        <v>82349.930051135991</v>
      </c>
      <c r="M2066" s="63">
        <f t="shared" si="67"/>
        <v>6.0935466211200003E-2</v>
      </c>
      <c r="N2066" s="7">
        <v>40739</v>
      </c>
      <c r="O2066" s="6" t="b">
        <v>0</v>
      </c>
      <c r="P2066" s="6" t="b">
        <v>0</v>
      </c>
      <c r="Q2066" s="6" t="s">
        <v>65</v>
      </c>
    </row>
    <row r="2067" spans="1:17" x14ac:dyDescent="0.25">
      <c r="A2067" s="3">
        <v>2016</v>
      </c>
      <c r="B2067" s="3">
        <v>9</v>
      </c>
      <c r="C2067" s="4" t="s">
        <v>54</v>
      </c>
      <c r="D2067" s="4" t="s">
        <v>66</v>
      </c>
      <c r="E2067" s="4" t="s">
        <v>67</v>
      </c>
      <c r="F2067" s="4" t="s">
        <v>68</v>
      </c>
      <c r="G2067" s="11" t="s">
        <v>21</v>
      </c>
      <c r="H2067" s="5">
        <v>175252.715</v>
      </c>
      <c r="I2067" s="5">
        <v>65921.075119156914</v>
      </c>
      <c r="J2067" s="3" t="s">
        <v>22</v>
      </c>
      <c r="K2067" s="3" t="s">
        <v>23</v>
      </c>
      <c r="L2067" s="47">
        <f t="shared" si="66"/>
        <v>173613.96238261927</v>
      </c>
      <c r="M2067" s="63">
        <f t="shared" si="67"/>
        <v>0.12846699119221303</v>
      </c>
      <c r="N2067" s="7">
        <v>40644</v>
      </c>
      <c r="O2067" s="6" t="b">
        <v>0</v>
      </c>
      <c r="P2067" s="6" t="b">
        <v>1</v>
      </c>
      <c r="Q2067" s="6" t="s">
        <v>15</v>
      </c>
    </row>
    <row r="2068" spans="1:17" x14ac:dyDescent="0.25">
      <c r="A2068" s="3">
        <v>2016</v>
      </c>
      <c r="B2068" s="3">
        <v>9</v>
      </c>
      <c r="C2068" s="4" t="s">
        <v>54</v>
      </c>
      <c r="D2068" s="4" t="s">
        <v>66</v>
      </c>
      <c r="E2068" s="4" t="s">
        <v>67</v>
      </c>
      <c r="F2068" s="4" t="s">
        <v>72</v>
      </c>
      <c r="G2068" s="11" t="s">
        <v>21</v>
      </c>
      <c r="H2068" s="5">
        <v>191770.58300000001</v>
      </c>
      <c r="I2068" s="5">
        <v>72134.249147509749</v>
      </c>
      <c r="J2068" s="3" t="s">
        <v>22</v>
      </c>
      <c r="K2068" s="3" t="s">
        <v>23</v>
      </c>
      <c r="L2068" s="47">
        <f t="shared" si="66"/>
        <v>189977.37514682711</v>
      </c>
      <c r="M2068" s="63">
        <f t="shared" si="67"/>
        <v>0.14057522473866702</v>
      </c>
      <c r="N2068" s="7">
        <v>40644</v>
      </c>
      <c r="O2068" s="6" t="b">
        <v>0</v>
      </c>
      <c r="P2068" s="6" t="b">
        <v>1</v>
      </c>
      <c r="Q2068" s="6" t="s">
        <v>15</v>
      </c>
    </row>
    <row r="2069" spans="1:17" x14ac:dyDescent="0.25">
      <c r="A2069" s="3">
        <v>2016</v>
      </c>
      <c r="B2069" s="3">
        <v>9</v>
      </c>
      <c r="C2069" s="4" t="s">
        <v>54</v>
      </c>
      <c r="D2069" s="4" t="s">
        <v>26</v>
      </c>
      <c r="E2069" s="4" t="s">
        <v>27</v>
      </c>
      <c r="F2069" s="4" t="s">
        <v>28</v>
      </c>
      <c r="G2069" s="11" t="s">
        <v>21</v>
      </c>
      <c r="H2069" s="5">
        <v>3410.114</v>
      </c>
      <c r="I2069" s="5">
        <v>1820.29</v>
      </c>
      <c r="J2069" s="3" t="s">
        <v>22</v>
      </c>
      <c r="K2069" s="3" t="s">
        <v>23</v>
      </c>
      <c r="L2069" s="47">
        <f t="shared" si="66"/>
        <v>4794.0322425599998</v>
      </c>
      <c r="M2069" s="63">
        <f t="shared" si="67"/>
        <v>3.5473811520000003E-3</v>
      </c>
      <c r="N2069" s="7">
        <v>34700</v>
      </c>
      <c r="O2069" s="6" t="b">
        <v>1</v>
      </c>
      <c r="P2069" s="6" t="b">
        <v>0</v>
      </c>
      <c r="Q2069" s="6" t="s">
        <v>24</v>
      </c>
    </row>
    <row r="2070" spans="1:17" x14ac:dyDescent="0.25">
      <c r="A2070" s="3">
        <v>2016</v>
      </c>
      <c r="B2070" s="3">
        <v>9</v>
      </c>
      <c r="C2070" s="4" t="s">
        <v>54</v>
      </c>
      <c r="D2070" s="4" t="s">
        <v>78</v>
      </c>
      <c r="E2070" s="4" t="s">
        <v>78</v>
      </c>
      <c r="F2070" s="4" t="s">
        <v>80</v>
      </c>
      <c r="G2070" s="11" t="s">
        <v>21</v>
      </c>
      <c r="H2070" s="5">
        <v>140179.03030000001</v>
      </c>
      <c r="I2070" s="5">
        <v>52075.214749679799</v>
      </c>
      <c r="J2070" s="3" t="s">
        <v>22</v>
      </c>
      <c r="K2070" s="3" t="s">
        <v>23</v>
      </c>
      <c r="L2070" s="47">
        <f t="shared" si="66"/>
        <v>137148.61837850069</v>
      </c>
      <c r="M2070" s="63">
        <f t="shared" si="67"/>
        <v>0.101484178504176</v>
      </c>
      <c r="N2070" s="7">
        <v>42560</v>
      </c>
      <c r="O2070" s="6" t="b">
        <v>0</v>
      </c>
      <c r="P2070" s="6" t="b">
        <v>0</v>
      </c>
      <c r="Q2070" s="6" t="s">
        <v>65</v>
      </c>
    </row>
    <row r="2071" spans="1:17" x14ac:dyDescent="0.25">
      <c r="A2071" s="3">
        <v>2016</v>
      </c>
      <c r="B2071" s="3">
        <v>9</v>
      </c>
      <c r="C2071" s="4" t="s">
        <v>54</v>
      </c>
      <c r="D2071" s="4" t="s">
        <v>78</v>
      </c>
      <c r="E2071" s="4" t="s">
        <v>78</v>
      </c>
      <c r="F2071" s="4" t="s">
        <v>79</v>
      </c>
      <c r="G2071" s="11" t="s">
        <v>21</v>
      </c>
      <c r="H2071" s="5">
        <v>115638.9856</v>
      </c>
      <c r="I2071" s="5">
        <v>42958.814850320225</v>
      </c>
      <c r="J2071" s="3" t="s">
        <v>22</v>
      </c>
      <c r="K2071" s="3" t="s">
        <v>23</v>
      </c>
      <c r="L2071" s="47">
        <f t="shared" si="66"/>
        <v>113139.08415395377</v>
      </c>
      <c r="M2071" s="63">
        <f t="shared" si="67"/>
        <v>8.3718138380304064E-2</v>
      </c>
      <c r="N2071" s="7">
        <v>42560</v>
      </c>
      <c r="O2071" s="6" t="b">
        <v>0</v>
      </c>
      <c r="P2071" s="6" t="b">
        <v>0</v>
      </c>
      <c r="Q2071" s="6" t="s">
        <v>65</v>
      </c>
    </row>
    <row r="2072" spans="1:17" x14ac:dyDescent="0.25">
      <c r="A2072" s="3">
        <v>2016</v>
      </c>
      <c r="B2072" s="3">
        <v>9</v>
      </c>
      <c r="C2072" s="4" t="s">
        <v>54</v>
      </c>
      <c r="D2072" s="4" t="s">
        <v>73</v>
      </c>
      <c r="E2072" s="4" t="s">
        <v>74</v>
      </c>
      <c r="F2072" s="4"/>
      <c r="G2072" s="11" t="s">
        <v>21</v>
      </c>
      <c r="H2072" s="5">
        <v>250998</v>
      </c>
      <c r="I2072" s="5">
        <v>81663.102892800001</v>
      </c>
      <c r="J2072" s="3" t="s">
        <v>22</v>
      </c>
      <c r="K2072" s="3" t="s">
        <v>42</v>
      </c>
      <c r="L2072" s="47">
        <f t="shared" si="66"/>
        <v>215073.17421706324</v>
      </c>
      <c r="M2072" s="63">
        <f t="shared" si="67"/>
        <v>0.15914505491748868</v>
      </c>
      <c r="N2072" s="7">
        <v>41136</v>
      </c>
      <c r="O2072" s="6" t="b">
        <v>0</v>
      </c>
      <c r="P2072" s="6" t="b">
        <v>0</v>
      </c>
      <c r="Q2072" s="6" t="s">
        <v>65</v>
      </c>
    </row>
    <row r="2073" spans="1:17" x14ac:dyDescent="0.25">
      <c r="A2073" s="3">
        <v>2016</v>
      </c>
      <c r="B2073" s="3">
        <v>9</v>
      </c>
      <c r="C2073" s="4" t="s">
        <v>54</v>
      </c>
      <c r="D2073" s="4" t="s">
        <v>29</v>
      </c>
      <c r="E2073" s="4" t="s">
        <v>30</v>
      </c>
      <c r="F2073" s="4" t="s">
        <v>33</v>
      </c>
      <c r="G2073" s="11" t="s">
        <v>21</v>
      </c>
      <c r="H2073" s="5">
        <v>69341</v>
      </c>
      <c r="I2073" s="5">
        <v>28250.056293302699</v>
      </c>
      <c r="J2073" s="3" t="s">
        <v>22</v>
      </c>
      <c r="K2073" s="3" t="s">
        <v>23</v>
      </c>
      <c r="L2073" s="47">
        <f t="shared" ref="L2073:L2136" si="68">I2073*0.02784*94.6</f>
        <v>74401.156257644761</v>
      </c>
      <c r="M2073" s="63">
        <f t="shared" si="67"/>
        <v>5.5053709704388311E-2</v>
      </c>
      <c r="N2073" s="7">
        <v>35885</v>
      </c>
      <c r="O2073" s="6" t="b">
        <v>1</v>
      </c>
      <c r="P2073" s="6" t="b">
        <v>0</v>
      </c>
      <c r="Q2073" s="6" t="s">
        <v>24</v>
      </c>
    </row>
    <row r="2074" spans="1:17" x14ac:dyDescent="0.25">
      <c r="A2074" s="3">
        <v>2016</v>
      </c>
      <c r="B2074" s="3">
        <v>9</v>
      </c>
      <c r="C2074" s="4" t="s">
        <v>54</v>
      </c>
      <c r="D2074" s="4" t="s">
        <v>29</v>
      </c>
      <c r="E2074" s="4" t="s">
        <v>30</v>
      </c>
      <c r="F2074" s="4" t="s">
        <v>31</v>
      </c>
      <c r="G2074" s="11" t="s">
        <v>21</v>
      </c>
      <c r="H2074" s="5">
        <v>76031</v>
      </c>
      <c r="I2074" s="5">
        <v>30975.613706697302</v>
      </c>
      <c r="J2074" s="3" t="s">
        <v>22</v>
      </c>
      <c r="K2074" s="3" t="s">
        <v>23</v>
      </c>
      <c r="L2074" s="47">
        <f t="shared" si="68"/>
        <v>81579.358697235235</v>
      </c>
      <c r="M2074" s="63">
        <f t="shared" si="67"/>
        <v>6.0365275991611712E-2</v>
      </c>
      <c r="N2074" s="7">
        <v>35885</v>
      </c>
      <c r="O2074" s="6" t="b">
        <v>1</v>
      </c>
      <c r="P2074" s="6" t="b">
        <v>0</v>
      </c>
      <c r="Q2074" s="6" t="s">
        <v>24</v>
      </c>
    </row>
    <row r="2075" spans="1:17" x14ac:dyDescent="0.25">
      <c r="A2075" s="3">
        <v>2016</v>
      </c>
      <c r="B2075" s="3">
        <v>9</v>
      </c>
      <c r="C2075" s="4" t="s">
        <v>54</v>
      </c>
      <c r="D2075" s="4" t="s">
        <v>29</v>
      </c>
      <c r="E2075" s="4" t="s">
        <v>34</v>
      </c>
      <c r="F2075" s="4" t="s">
        <v>39</v>
      </c>
      <c r="G2075" s="11" t="s">
        <v>21</v>
      </c>
      <c r="H2075" s="5">
        <v>73307.271099999998</v>
      </c>
      <c r="I2075" s="5">
        <v>31711.622371628666</v>
      </c>
      <c r="J2075" s="3" t="s">
        <v>22</v>
      </c>
      <c r="K2075" s="3" t="s">
        <v>23</v>
      </c>
      <c r="L2075" s="47">
        <f t="shared" si="68"/>
        <v>83517.758221753029</v>
      </c>
      <c r="M2075" s="63">
        <f t="shared" si="67"/>
        <v>6.179960967782995E-2</v>
      </c>
      <c r="N2075" s="7">
        <v>33970</v>
      </c>
      <c r="O2075" s="6" t="b">
        <v>1</v>
      </c>
      <c r="P2075" s="6" t="b">
        <v>0</v>
      </c>
      <c r="Q2075" s="6" t="s">
        <v>24</v>
      </c>
    </row>
    <row r="2076" spans="1:17" x14ac:dyDescent="0.25">
      <c r="A2076" s="3">
        <v>2016</v>
      </c>
      <c r="B2076" s="3">
        <v>9</v>
      </c>
      <c r="C2076" s="4" t="s">
        <v>54</v>
      </c>
      <c r="D2076" s="4" t="s">
        <v>29</v>
      </c>
      <c r="E2076" s="4" t="s">
        <v>34</v>
      </c>
      <c r="F2076" s="4" t="s">
        <v>37</v>
      </c>
      <c r="G2076" s="11" t="s">
        <v>21</v>
      </c>
      <c r="H2076" s="5">
        <v>51499.8289</v>
      </c>
      <c r="I2076" s="5">
        <v>22278.051027878035</v>
      </c>
      <c r="J2076" s="3" t="s">
        <v>22</v>
      </c>
      <c r="K2076" s="3" t="s">
        <v>23</v>
      </c>
      <c r="L2076" s="47">
        <f t="shared" si="68"/>
        <v>58672.900982285377</v>
      </c>
      <c r="M2076" s="63">
        <f t="shared" si="67"/>
        <v>4.341546584312872E-2</v>
      </c>
      <c r="N2076" s="7">
        <v>33970</v>
      </c>
      <c r="O2076" s="6" t="b">
        <v>1</v>
      </c>
      <c r="P2076" s="6" t="b">
        <v>0</v>
      </c>
      <c r="Q2076" s="6" t="s">
        <v>24</v>
      </c>
    </row>
    <row r="2077" spans="1:17" x14ac:dyDescent="0.25">
      <c r="A2077" s="3">
        <v>2016</v>
      </c>
      <c r="B2077" s="3">
        <v>9</v>
      </c>
      <c r="C2077" s="4" t="s">
        <v>54</v>
      </c>
      <c r="D2077" s="4" t="s">
        <v>29</v>
      </c>
      <c r="E2077" s="4" t="s">
        <v>34</v>
      </c>
      <c r="F2077" s="4" t="s">
        <v>36</v>
      </c>
      <c r="G2077" s="11" t="s">
        <v>21</v>
      </c>
      <c r="H2077" s="5">
        <v>35849.473400000003</v>
      </c>
      <c r="I2077" s="5">
        <v>15507.942740519597</v>
      </c>
      <c r="J2077" s="3" t="s">
        <v>22</v>
      </c>
      <c r="K2077" s="3" t="s">
        <v>23</v>
      </c>
      <c r="L2077" s="47">
        <f t="shared" si="68"/>
        <v>40842.7105097678</v>
      </c>
      <c r="M2077" s="63">
        <f t="shared" si="67"/>
        <v>3.0221878812724593E-2</v>
      </c>
      <c r="N2077" s="7">
        <v>33970</v>
      </c>
      <c r="O2077" s="6" t="b">
        <v>1</v>
      </c>
      <c r="P2077" s="6" t="b">
        <v>0</v>
      </c>
      <c r="Q2077" s="6" t="s">
        <v>24</v>
      </c>
    </row>
    <row r="2078" spans="1:17" x14ac:dyDescent="0.25">
      <c r="A2078" s="3">
        <v>2016</v>
      </c>
      <c r="B2078" s="3">
        <v>9</v>
      </c>
      <c r="C2078" s="4" t="s">
        <v>54</v>
      </c>
      <c r="D2078" s="4" t="s">
        <v>29</v>
      </c>
      <c r="E2078" s="4" t="s">
        <v>34</v>
      </c>
      <c r="F2078" s="4" t="s">
        <v>35</v>
      </c>
      <c r="G2078" s="11" t="s">
        <v>21</v>
      </c>
      <c r="H2078" s="5">
        <v>28486.714100000001</v>
      </c>
      <c r="I2078" s="5">
        <v>12322.923859973691</v>
      </c>
      <c r="J2078" s="3" t="s">
        <v>22</v>
      </c>
      <c r="K2078" s="3" t="s">
        <v>23</v>
      </c>
      <c r="L2078" s="47">
        <f t="shared" si="68"/>
        <v>32454.440944753747</v>
      </c>
      <c r="M2078" s="63">
        <f t="shared" si="67"/>
        <v>2.4014914018316732E-2</v>
      </c>
      <c r="N2078" s="7">
        <v>33970</v>
      </c>
      <c r="O2078" s="6" t="b">
        <v>1</v>
      </c>
      <c r="P2078" s="6" t="b">
        <v>0</v>
      </c>
      <c r="Q2078" s="6" t="s">
        <v>24</v>
      </c>
    </row>
    <row r="2079" spans="1:17" x14ac:dyDescent="0.25">
      <c r="A2079" s="3">
        <v>2016</v>
      </c>
      <c r="B2079" s="3">
        <v>9</v>
      </c>
      <c r="C2079" s="4" t="s">
        <v>54</v>
      </c>
      <c r="D2079" s="4" t="s">
        <v>59</v>
      </c>
      <c r="E2079" s="4" t="s">
        <v>60</v>
      </c>
      <c r="F2079" s="4"/>
      <c r="G2079" s="11" t="s">
        <v>21</v>
      </c>
      <c r="H2079" s="5">
        <v>194651</v>
      </c>
      <c r="I2079" s="5">
        <v>67709.739652000004</v>
      </c>
      <c r="J2079" s="3" t="s">
        <v>22</v>
      </c>
      <c r="K2079" s="3" t="s">
        <v>42</v>
      </c>
      <c r="L2079" s="47">
        <f t="shared" si="68"/>
        <v>178324.70377084494</v>
      </c>
      <c r="M2079" s="63">
        <f t="shared" si="67"/>
        <v>0.13195274063381762</v>
      </c>
      <c r="N2079" s="7">
        <v>40220</v>
      </c>
      <c r="O2079" s="6" t="b">
        <v>1</v>
      </c>
      <c r="P2079" s="6" t="b">
        <v>0</v>
      </c>
      <c r="Q2079" s="6" t="s">
        <v>24</v>
      </c>
    </row>
    <row r="2080" spans="1:17" x14ac:dyDescent="0.25">
      <c r="A2080" s="3">
        <v>2016</v>
      </c>
      <c r="B2080" s="3">
        <v>9</v>
      </c>
      <c r="C2080" s="4" t="s">
        <v>54</v>
      </c>
      <c r="D2080" s="4" t="s">
        <v>44</v>
      </c>
      <c r="E2080" s="4" t="s">
        <v>45</v>
      </c>
      <c r="F2080" s="4"/>
      <c r="G2080" s="11" t="s">
        <v>21</v>
      </c>
      <c r="H2080" s="5">
        <v>86587</v>
      </c>
      <c r="I2080" s="5">
        <v>30928.876399999997</v>
      </c>
      <c r="J2080" s="3" t="s">
        <v>22</v>
      </c>
      <c r="K2080" s="3" t="s">
        <v>42</v>
      </c>
      <c r="L2080" s="47">
        <f t="shared" si="68"/>
        <v>81456.268335129585</v>
      </c>
      <c r="M2080" s="63">
        <f t="shared" si="67"/>
        <v>6.0274194328319999E-2</v>
      </c>
      <c r="N2080" s="7">
        <v>25569</v>
      </c>
      <c r="O2080" s="6" t="b">
        <v>1</v>
      </c>
      <c r="P2080" s="6" t="b">
        <v>0</v>
      </c>
      <c r="Q2080" s="6" t="s">
        <v>24</v>
      </c>
    </row>
    <row r="2081" spans="1:17" x14ac:dyDescent="0.25">
      <c r="A2081" s="3">
        <v>2016</v>
      </c>
      <c r="B2081" s="3">
        <v>9</v>
      </c>
      <c r="C2081" s="4" t="s">
        <v>54</v>
      </c>
      <c r="D2081" s="4" t="s">
        <v>44</v>
      </c>
      <c r="E2081" s="4" t="s">
        <v>75</v>
      </c>
      <c r="F2081" s="4"/>
      <c r="G2081" s="11" t="s">
        <v>21</v>
      </c>
      <c r="H2081" s="5">
        <v>168644</v>
      </c>
      <c r="I2081" s="5">
        <v>54384.31712</v>
      </c>
      <c r="J2081" s="3" t="s">
        <v>22</v>
      </c>
      <c r="K2081" s="3" t="s">
        <v>42</v>
      </c>
      <c r="L2081" s="47">
        <f t="shared" si="68"/>
        <v>143230.01816352768</v>
      </c>
      <c r="M2081" s="63">
        <f t="shared" si="67"/>
        <v>0.10598415720345603</v>
      </c>
      <c r="N2081" s="7">
        <v>41210</v>
      </c>
      <c r="O2081" s="6" t="b">
        <v>0</v>
      </c>
      <c r="P2081" s="6" t="b">
        <v>0</v>
      </c>
      <c r="Q2081" s="6" t="s">
        <v>65</v>
      </c>
    </row>
    <row r="2082" spans="1:17" x14ac:dyDescent="0.25">
      <c r="A2082" s="3">
        <v>2016</v>
      </c>
      <c r="B2082" s="3">
        <v>9</v>
      </c>
      <c r="C2082" s="4" t="s">
        <v>54</v>
      </c>
      <c r="D2082" s="4" t="s">
        <v>46</v>
      </c>
      <c r="E2082" s="4" t="s">
        <v>47</v>
      </c>
      <c r="F2082" s="4"/>
      <c r="G2082" s="11" t="s">
        <v>21</v>
      </c>
      <c r="H2082" s="5">
        <v>81335.98</v>
      </c>
      <c r="I2082" s="5">
        <v>30276.505195199999</v>
      </c>
      <c r="J2082" s="3" t="s">
        <v>22</v>
      </c>
      <c r="K2082" s="3" t="s">
        <v>42</v>
      </c>
      <c r="L2082" s="47">
        <f t="shared" si="68"/>
        <v>79738.141778411198</v>
      </c>
      <c r="M2082" s="63">
        <f t="shared" si="67"/>
        <v>5.900285332440576E-2</v>
      </c>
      <c r="N2082" s="7">
        <v>34700</v>
      </c>
      <c r="O2082" s="6" t="b">
        <v>1</v>
      </c>
      <c r="P2082" s="6" t="b">
        <v>0</v>
      </c>
      <c r="Q2082" s="6" t="s">
        <v>24</v>
      </c>
    </row>
    <row r="2083" spans="1:17" x14ac:dyDescent="0.25">
      <c r="A2083" s="3">
        <v>2016</v>
      </c>
      <c r="B2083" s="3">
        <v>9</v>
      </c>
      <c r="C2083" s="4" t="s">
        <v>54</v>
      </c>
      <c r="D2083" s="4" t="s">
        <v>46</v>
      </c>
      <c r="E2083" s="4" t="s">
        <v>48</v>
      </c>
      <c r="F2083" s="4"/>
      <c r="G2083" s="11" t="s">
        <v>21</v>
      </c>
      <c r="H2083" s="5">
        <v>64189.42</v>
      </c>
      <c r="I2083" s="5">
        <v>23954.2077556</v>
      </c>
      <c r="J2083" s="3" t="s">
        <v>22</v>
      </c>
      <c r="K2083" s="3" t="s">
        <v>42</v>
      </c>
      <c r="L2083" s="47">
        <f t="shared" si="68"/>
        <v>63087.334614444517</v>
      </c>
      <c r="M2083" s="63">
        <f t="shared" si="67"/>
        <v>4.6681960074113286E-2</v>
      </c>
      <c r="N2083" s="7">
        <v>35065</v>
      </c>
      <c r="O2083" s="6" t="b">
        <v>1</v>
      </c>
      <c r="P2083" s="6" t="b">
        <v>0</v>
      </c>
      <c r="Q2083" s="6" t="s">
        <v>24</v>
      </c>
    </row>
    <row r="2084" spans="1:17" x14ac:dyDescent="0.25">
      <c r="A2084" s="3">
        <v>2016</v>
      </c>
      <c r="B2084" s="3">
        <v>9</v>
      </c>
      <c r="C2084" s="4" t="s">
        <v>54</v>
      </c>
      <c r="D2084" s="4" t="s">
        <v>46</v>
      </c>
      <c r="E2084" s="4" t="s">
        <v>58</v>
      </c>
      <c r="F2084" s="4"/>
      <c r="G2084" s="11" t="s">
        <v>21</v>
      </c>
      <c r="H2084" s="5">
        <v>87449</v>
      </c>
      <c r="I2084" s="5">
        <v>30131.777236000005</v>
      </c>
      <c r="J2084" s="3" t="s">
        <v>22</v>
      </c>
      <c r="K2084" s="3" t="s">
        <v>42</v>
      </c>
      <c r="L2084" s="47">
        <f t="shared" si="68"/>
        <v>79356.976962472705</v>
      </c>
      <c r="M2084" s="63">
        <f t="shared" si="67"/>
        <v>5.8720807477516818E-2</v>
      </c>
      <c r="N2084" s="7">
        <v>39814</v>
      </c>
      <c r="O2084" s="6" t="b">
        <v>1</v>
      </c>
      <c r="P2084" s="6" t="b">
        <v>0</v>
      </c>
      <c r="Q2084" s="6" t="s">
        <v>24</v>
      </c>
    </row>
    <row r="2085" spans="1:17" x14ac:dyDescent="0.25">
      <c r="A2085" s="3">
        <v>2016</v>
      </c>
      <c r="B2085" s="3">
        <v>9</v>
      </c>
      <c r="C2085" s="4" t="s">
        <v>54</v>
      </c>
      <c r="D2085" s="4" t="s">
        <v>46</v>
      </c>
      <c r="E2085" s="4" t="s">
        <v>61</v>
      </c>
      <c r="F2085" s="4"/>
      <c r="G2085" s="11" t="s">
        <v>21</v>
      </c>
      <c r="H2085" s="5">
        <v>67471</v>
      </c>
      <c r="I2085" s="5">
        <v>23706.610560000001</v>
      </c>
      <c r="J2085" s="3" t="s">
        <v>22</v>
      </c>
      <c r="K2085" s="3" t="s">
        <v>42</v>
      </c>
      <c r="L2085" s="47">
        <f t="shared" si="68"/>
        <v>62435.246793891842</v>
      </c>
      <c r="M2085" s="63">
        <f t="shared" si="67"/>
        <v>4.6199442659328009E-2</v>
      </c>
      <c r="N2085" s="7">
        <v>40179</v>
      </c>
      <c r="O2085" s="6" t="b">
        <v>1</v>
      </c>
      <c r="P2085" s="6" t="b">
        <v>0</v>
      </c>
      <c r="Q2085" s="6" t="s">
        <v>24</v>
      </c>
    </row>
    <row r="2086" spans="1:17" x14ac:dyDescent="0.25">
      <c r="A2086" s="3">
        <v>2016</v>
      </c>
      <c r="B2086" s="3">
        <v>9</v>
      </c>
      <c r="C2086" s="4" t="s">
        <v>54</v>
      </c>
      <c r="D2086" s="4" t="s">
        <v>46</v>
      </c>
      <c r="E2086" s="4" t="s">
        <v>77</v>
      </c>
      <c r="F2086" s="4"/>
      <c r="G2086" s="11" t="s">
        <v>21</v>
      </c>
      <c r="H2086" s="5">
        <v>75704</v>
      </c>
      <c r="I2086" s="5">
        <v>26599.35744</v>
      </c>
      <c r="J2086" s="3" t="s">
        <v>22</v>
      </c>
      <c r="K2086" s="3" t="s">
        <v>42</v>
      </c>
      <c r="L2086" s="47">
        <f t="shared" si="68"/>
        <v>70053.770112860162</v>
      </c>
      <c r="M2086" s="63">
        <f t="shared" si="67"/>
        <v>5.183682777907201E-2</v>
      </c>
      <c r="N2086" s="7">
        <v>42005</v>
      </c>
      <c r="O2086" s="6" t="b">
        <v>0</v>
      </c>
      <c r="P2086" s="6" t="b">
        <v>0</v>
      </c>
      <c r="Q2086" s="6" t="s">
        <v>65</v>
      </c>
    </row>
    <row r="2087" spans="1:17" x14ac:dyDescent="0.25">
      <c r="A2087" s="3">
        <v>2016</v>
      </c>
      <c r="B2087" s="3">
        <v>9</v>
      </c>
      <c r="C2087" s="4" t="s">
        <v>54</v>
      </c>
      <c r="D2087" s="4" t="s">
        <v>69</v>
      </c>
      <c r="E2087" s="4" t="s">
        <v>70</v>
      </c>
      <c r="F2087" s="4" t="s">
        <v>71</v>
      </c>
      <c r="G2087" s="11" t="s">
        <v>21</v>
      </c>
      <c r="H2087" s="5">
        <v>109937</v>
      </c>
      <c r="I2087" s="5">
        <v>40404.829999999987</v>
      </c>
      <c r="J2087" s="3" t="s">
        <v>22</v>
      </c>
      <c r="K2087" s="3" t="s">
        <v>23</v>
      </c>
      <c r="L2087" s="47">
        <f t="shared" si="68"/>
        <v>106412.74619711997</v>
      </c>
      <c r="M2087" s="63">
        <f t="shared" si="67"/>
        <v>7.8740932703999983E-2</v>
      </c>
      <c r="N2087" s="7">
        <v>40760</v>
      </c>
      <c r="O2087" s="6" t="b">
        <v>0</v>
      </c>
      <c r="P2087" s="6" t="b">
        <v>0</v>
      </c>
      <c r="Q2087" s="6" t="s">
        <v>65</v>
      </c>
    </row>
    <row r="2088" spans="1:17" x14ac:dyDescent="0.25">
      <c r="A2088" s="3">
        <v>2016</v>
      </c>
      <c r="B2088" s="3">
        <v>10</v>
      </c>
      <c r="C2088" s="4" t="s">
        <v>55</v>
      </c>
      <c r="D2088" s="4" t="s">
        <v>18</v>
      </c>
      <c r="E2088" s="4" t="s">
        <v>76</v>
      </c>
      <c r="F2088" s="4"/>
      <c r="G2088" s="11" t="s">
        <v>21</v>
      </c>
      <c r="H2088" s="5">
        <v>191570</v>
      </c>
      <c r="I2088" s="5">
        <v>68428.804000000004</v>
      </c>
      <c r="J2088" s="3" t="s">
        <v>22</v>
      </c>
      <c r="K2088" s="3" t="s">
        <v>42</v>
      </c>
      <c r="L2088" s="47">
        <f t="shared" si="68"/>
        <v>180218.47765785601</v>
      </c>
      <c r="M2088" s="63">
        <f t="shared" si="67"/>
        <v>0.13335405323520003</v>
      </c>
      <c r="N2088" s="7">
        <v>41348</v>
      </c>
      <c r="O2088" s="6" t="b">
        <v>0</v>
      </c>
      <c r="P2088" s="6" t="b">
        <v>0</v>
      </c>
      <c r="Q2088" s="6" t="s">
        <v>65</v>
      </c>
    </row>
    <row r="2089" spans="1:17" x14ac:dyDescent="0.25">
      <c r="A2089" s="3">
        <v>2016</v>
      </c>
      <c r="B2089" s="3">
        <v>10</v>
      </c>
      <c r="C2089" s="4" t="s">
        <v>55</v>
      </c>
      <c r="D2089" s="4" t="s">
        <v>18</v>
      </c>
      <c r="E2089" s="4" t="s">
        <v>19</v>
      </c>
      <c r="F2089" s="4" t="s">
        <v>20</v>
      </c>
      <c r="G2089" s="11" t="s">
        <v>21</v>
      </c>
      <c r="H2089" s="5">
        <v>74486.554900000003</v>
      </c>
      <c r="I2089" s="5">
        <v>29294.185416666671</v>
      </c>
      <c r="J2089" s="3" t="s">
        <v>22</v>
      </c>
      <c r="K2089" s="3" t="s">
        <v>23</v>
      </c>
      <c r="L2089" s="47">
        <f t="shared" si="68"/>
        <v>77151.0415412</v>
      </c>
      <c r="M2089" s="63">
        <f t="shared" si="67"/>
        <v>5.7088508540000013E-2</v>
      </c>
      <c r="N2089" s="7">
        <v>35527</v>
      </c>
      <c r="O2089" s="6" t="b">
        <v>1</v>
      </c>
      <c r="P2089" s="6" t="b">
        <v>0</v>
      </c>
      <c r="Q2089" s="6" t="s">
        <v>24</v>
      </c>
    </row>
    <row r="2090" spans="1:17" x14ac:dyDescent="0.25">
      <c r="A2090" s="3">
        <v>2016</v>
      </c>
      <c r="B2090" s="3">
        <v>10</v>
      </c>
      <c r="C2090" s="4" t="s">
        <v>55</v>
      </c>
      <c r="D2090" s="4" t="s">
        <v>18</v>
      </c>
      <c r="E2090" s="4" t="s">
        <v>41</v>
      </c>
      <c r="F2090" s="4"/>
      <c r="G2090" s="11" t="s">
        <v>21</v>
      </c>
      <c r="H2090" s="5">
        <v>64883</v>
      </c>
      <c r="I2090" s="5">
        <v>25445.490524999997</v>
      </c>
      <c r="J2090" s="3" t="s">
        <v>22</v>
      </c>
      <c r="K2090" s="3" t="s">
        <v>42</v>
      </c>
      <c r="L2090" s="47">
        <f t="shared" si="68"/>
        <v>67014.872358033594</v>
      </c>
      <c r="M2090" s="63">
        <f t="shared" si="67"/>
        <v>4.9588171935119996E-2</v>
      </c>
      <c r="N2090" s="7">
        <v>23377</v>
      </c>
      <c r="O2090" s="6" t="b">
        <v>1</v>
      </c>
      <c r="P2090" s="6" t="b">
        <v>0</v>
      </c>
      <c r="Q2090" s="6" t="s">
        <v>24</v>
      </c>
    </row>
    <row r="2091" spans="1:17" x14ac:dyDescent="0.25">
      <c r="A2091" s="3">
        <v>2016</v>
      </c>
      <c r="B2091" s="3">
        <v>10</v>
      </c>
      <c r="C2091" s="4" t="s">
        <v>55</v>
      </c>
      <c r="D2091" s="4" t="s">
        <v>18</v>
      </c>
      <c r="E2091" s="4" t="s">
        <v>43</v>
      </c>
      <c r="F2091" s="4"/>
      <c r="G2091" s="11" t="s">
        <v>21</v>
      </c>
      <c r="H2091" s="5">
        <v>71643</v>
      </c>
      <c r="I2091" s="5">
        <v>26963.272907999999</v>
      </c>
      <c r="J2091" s="3" t="s">
        <v>22</v>
      </c>
      <c r="K2091" s="3" t="s">
        <v>42</v>
      </c>
      <c r="L2091" s="47">
        <f t="shared" si="68"/>
        <v>71012.201179974916</v>
      </c>
      <c r="M2091" s="63">
        <f t="shared" si="67"/>
        <v>5.2546026243110402E-2</v>
      </c>
      <c r="N2091" s="7">
        <v>28126</v>
      </c>
      <c r="O2091" s="6" t="b">
        <v>1</v>
      </c>
      <c r="P2091" s="6" t="b">
        <v>0</v>
      </c>
      <c r="Q2091" s="6" t="s">
        <v>24</v>
      </c>
    </row>
    <row r="2092" spans="1:17" x14ac:dyDescent="0.25">
      <c r="A2092" s="3">
        <v>2016</v>
      </c>
      <c r="B2092" s="3">
        <v>10</v>
      </c>
      <c r="C2092" s="4" t="s">
        <v>55</v>
      </c>
      <c r="D2092" s="4" t="s">
        <v>62</v>
      </c>
      <c r="E2092" s="4" t="s">
        <v>63</v>
      </c>
      <c r="F2092" s="4" t="s">
        <v>64</v>
      </c>
      <c r="G2092" s="11" t="s">
        <v>21</v>
      </c>
      <c r="H2092" s="5">
        <v>104913</v>
      </c>
      <c r="I2092" s="5">
        <v>38792.914000000012</v>
      </c>
      <c r="J2092" s="3" t="s">
        <v>22</v>
      </c>
      <c r="K2092" s="3" t="s">
        <v>23</v>
      </c>
      <c r="L2092" s="47">
        <f t="shared" si="68"/>
        <v>102167.50105689603</v>
      </c>
      <c r="M2092" s="63">
        <f t="shared" si="67"/>
        <v>7.5599630803200035E-2</v>
      </c>
      <c r="N2092" s="7">
        <v>40739</v>
      </c>
      <c r="O2092" s="6" t="b">
        <v>0</v>
      </c>
      <c r="P2092" s="6" t="b">
        <v>0</v>
      </c>
      <c r="Q2092" s="6" t="s">
        <v>65</v>
      </c>
    </row>
    <row r="2093" spans="1:17" x14ac:dyDescent="0.25">
      <c r="A2093" s="3">
        <v>2016</v>
      </c>
      <c r="B2093" s="3">
        <v>10</v>
      </c>
      <c r="C2093" s="4" t="s">
        <v>55</v>
      </c>
      <c r="D2093" s="4" t="s">
        <v>66</v>
      </c>
      <c r="E2093" s="4" t="s">
        <v>67</v>
      </c>
      <c r="F2093" s="4" t="s">
        <v>68</v>
      </c>
      <c r="G2093" s="11" t="s">
        <v>21</v>
      </c>
      <c r="H2093" s="5">
        <v>199492.28419999999</v>
      </c>
      <c r="I2093" s="5">
        <v>73878.935276491888</v>
      </c>
      <c r="J2093" s="3" t="s">
        <v>22</v>
      </c>
      <c r="K2093" s="3" t="s">
        <v>23</v>
      </c>
      <c r="L2093" s="47">
        <f t="shared" si="68"/>
        <v>194572.29219602671</v>
      </c>
      <c r="M2093" s="63">
        <f t="shared" si="67"/>
        <v>0.14397526906682739</v>
      </c>
      <c r="N2093" s="7">
        <v>40644</v>
      </c>
      <c r="O2093" s="6" t="b">
        <v>0</v>
      </c>
      <c r="P2093" s="6" t="b">
        <v>1</v>
      </c>
      <c r="Q2093" s="6" t="s">
        <v>15</v>
      </c>
    </row>
    <row r="2094" spans="1:17" x14ac:dyDescent="0.25">
      <c r="A2094" s="3">
        <v>2016</v>
      </c>
      <c r="B2094" s="3">
        <v>10</v>
      </c>
      <c r="C2094" s="4" t="s">
        <v>55</v>
      </c>
      <c r="D2094" s="4" t="s">
        <v>66</v>
      </c>
      <c r="E2094" s="4" t="s">
        <v>67</v>
      </c>
      <c r="F2094" s="4" t="s">
        <v>72</v>
      </c>
      <c r="G2094" s="11" t="s">
        <v>21</v>
      </c>
      <c r="H2094" s="5">
        <v>187242.65410000001</v>
      </c>
      <c r="I2094" s="5">
        <v>69342.470956841455</v>
      </c>
      <c r="J2094" s="3" t="s">
        <v>22</v>
      </c>
      <c r="K2094" s="3" t="s">
        <v>23</v>
      </c>
      <c r="L2094" s="47">
        <f t="shared" si="68"/>
        <v>182624.76943007889</v>
      </c>
      <c r="M2094" s="63">
        <f t="shared" si="67"/>
        <v>0.13513460740069266</v>
      </c>
      <c r="N2094" s="7">
        <v>40644</v>
      </c>
      <c r="O2094" s="6" t="b">
        <v>0</v>
      </c>
      <c r="P2094" s="6" t="b">
        <v>1</v>
      </c>
      <c r="Q2094" s="6" t="s">
        <v>15</v>
      </c>
    </row>
    <row r="2095" spans="1:17" x14ac:dyDescent="0.25">
      <c r="A2095" s="3">
        <v>2016</v>
      </c>
      <c r="B2095" s="3">
        <v>10</v>
      </c>
      <c r="C2095" s="4" t="s">
        <v>55</v>
      </c>
      <c r="D2095" s="4" t="s">
        <v>26</v>
      </c>
      <c r="E2095" s="4" t="s">
        <v>27</v>
      </c>
      <c r="F2095" s="4" t="s">
        <v>28</v>
      </c>
      <c r="G2095" s="11" t="s">
        <v>21</v>
      </c>
      <c r="H2095" s="5">
        <v>21898.972000000002</v>
      </c>
      <c r="I2095" s="5">
        <v>9806.0299999999988</v>
      </c>
      <c r="J2095" s="3" t="s">
        <v>22</v>
      </c>
      <c r="K2095" s="3" t="s">
        <v>23</v>
      </c>
      <c r="L2095" s="47">
        <f t="shared" si="68"/>
        <v>25825.788193919994</v>
      </c>
      <c r="M2095" s="63">
        <f t="shared" si="67"/>
        <v>1.9109991263999999E-2</v>
      </c>
      <c r="N2095" s="7">
        <v>34700</v>
      </c>
      <c r="O2095" s="6" t="b">
        <v>1</v>
      </c>
      <c r="P2095" s="6" t="b">
        <v>0</v>
      </c>
      <c r="Q2095" s="6" t="s">
        <v>24</v>
      </c>
    </row>
    <row r="2096" spans="1:17" x14ac:dyDescent="0.25">
      <c r="A2096" s="3">
        <v>2016</v>
      </c>
      <c r="B2096" s="3">
        <v>10</v>
      </c>
      <c r="C2096" s="4" t="s">
        <v>55</v>
      </c>
      <c r="D2096" s="4" t="s">
        <v>78</v>
      </c>
      <c r="E2096" s="4" t="s">
        <v>78</v>
      </c>
      <c r="F2096" s="4" t="s">
        <v>80</v>
      </c>
      <c r="G2096" s="11" t="s">
        <v>21</v>
      </c>
      <c r="H2096" s="5">
        <v>166082.60329999999</v>
      </c>
      <c r="I2096" s="5">
        <v>62319.193531438075</v>
      </c>
      <c r="J2096" s="3" t="s">
        <v>22</v>
      </c>
      <c r="K2096" s="3" t="s">
        <v>23</v>
      </c>
      <c r="L2096" s="47">
        <f t="shared" si="68"/>
        <v>164127.81651278131</v>
      </c>
      <c r="M2096" s="63">
        <f t="shared" si="67"/>
        <v>0.12144764435406652</v>
      </c>
      <c r="N2096" s="7">
        <v>42560</v>
      </c>
      <c r="O2096" s="6" t="b">
        <v>0</v>
      </c>
      <c r="P2096" s="6" t="b">
        <v>0</v>
      </c>
      <c r="Q2096" s="6" t="s">
        <v>65</v>
      </c>
    </row>
    <row r="2097" spans="1:17" x14ac:dyDescent="0.25">
      <c r="A2097" s="3">
        <v>2016</v>
      </c>
      <c r="B2097" s="3">
        <v>10</v>
      </c>
      <c r="C2097" s="4" t="s">
        <v>55</v>
      </c>
      <c r="D2097" s="4" t="s">
        <v>78</v>
      </c>
      <c r="E2097" s="4" t="s">
        <v>78</v>
      </c>
      <c r="F2097" s="4" t="s">
        <v>79</v>
      </c>
      <c r="G2097" s="11" t="s">
        <v>21</v>
      </c>
      <c r="H2097" s="5">
        <v>97926.693799999994</v>
      </c>
      <c r="I2097" s="5">
        <v>36745.04410189527</v>
      </c>
      <c r="J2097" s="3" t="s">
        <v>22</v>
      </c>
      <c r="K2097" s="3" t="s">
        <v>23</v>
      </c>
      <c r="L2097" s="47">
        <f t="shared" si="68"/>
        <v>96774.099829573897</v>
      </c>
      <c r="M2097" s="63">
        <f t="shared" si="67"/>
        <v>7.1608741945773519E-2</v>
      </c>
      <c r="N2097" s="7">
        <v>42560</v>
      </c>
      <c r="O2097" s="6" t="b">
        <v>0</v>
      </c>
      <c r="P2097" s="6" t="b">
        <v>0</v>
      </c>
      <c r="Q2097" s="6" t="s">
        <v>65</v>
      </c>
    </row>
    <row r="2098" spans="1:17" x14ac:dyDescent="0.25">
      <c r="A2098" s="3">
        <v>2016</v>
      </c>
      <c r="B2098" s="3">
        <v>10</v>
      </c>
      <c r="C2098" s="4" t="s">
        <v>55</v>
      </c>
      <c r="D2098" s="4" t="s">
        <v>73</v>
      </c>
      <c r="E2098" s="4" t="s">
        <v>74</v>
      </c>
      <c r="F2098" s="4"/>
      <c r="G2098" s="11" t="s">
        <v>21</v>
      </c>
      <c r="H2098" s="5">
        <v>56835</v>
      </c>
      <c r="I2098" s="5">
        <v>18491.471856</v>
      </c>
      <c r="J2098" s="3" t="s">
        <v>22</v>
      </c>
      <c r="K2098" s="3" t="s">
        <v>42</v>
      </c>
      <c r="L2098" s="47">
        <f t="shared" si="68"/>
        <v>48700.323734160382</v>
      </c>
      <c r="M2098" s="63">
        <f t="shared" si="67"/>
        <v>3.6036180352972798E-2</v>
      </c>
      <c r="N2098" s="7">
        <v>41136</v>
      </c>
      <c r="O2098" s="6" t="b">
        <v>0</v>
      </c>
      <c r="P2098" s="6" t="b">
        <v>0</v>
      </c>
      <c r="Q2098" s="6" t="s">
        <v>65</v>
      </c>
    </row>
    <row r="2099" spans="1:17" x14ac:dyDescent="0.25">
      <c r="A2099" s="3">
        <v>2016</v>
      </c>
      <c r="B2099" s="3">
        <v>10</v>
      </c>
      <c r="C2099" s="4" t="s">
        <v>55</v>
      </c>
      <c r="D2099" s="4" t="s">
        <v>29</v>
      </c>
      <c r="E2099" s="4" t="s">
        <v>30</v>
      </c>
      <c r="F2099" s="4" t="s">
        <v>31</v>
      </c>
      <c r="G2099" s="11" t="s">
        <v>21</v>
      </c>
      <c r="H2099" s="5">
        <v>71602</v>
      </c>
      <c r="I2099" s="5">
        <v>29648.091697784334</v>
      </c>
      <c r="J2099" s="3" t="s">
        <v>22</v>
      </c>
      <c r="K2099" s="3" t="s">
        <v>23</v>
      </c>
      <c r="L2099" s="47">
        <f t="shared" si="68"/>
        <v>78083.111773153476</v>
      </c>
      <c r="M2099" s="63">
        <f t="shared" si="67"/>
        <v>5.7778201100642114E-2</v>
      </c>
      <c r="N2099" s="7">
        <v>35885</v>
      </c>
      <c r="O2099" s="6" t="b">
        <v>1</v>
      </c>
      <c r="P2099" s="6" t="b">
        <v>0</v>
      </c>
      <c r="Q2099" s="6" t="s">
        <v>24</v>
      </c>
    </row>
    <row r="2100" spans="1:17" x14ac:dyDescent="0.25">
      <c r="A2100" s="3">
        <v>2016</v>
      </c>
      <c r="B2100" s="3">
        <v>10</v>
      </c>
      <c r="C2100" s="4" t="s">
        <v>55</v>
      </c>
      <c r="D2100" s="4" t="s">
        <v>29</v>
      </c>
      <c r="E2100" s="4" t="s">
        <v>30</v>
      </c>
      <c r="F2100" s="4" t="s">
        <v>33</v>
      </c>
      <c r="G2100" s="11" t="s">
        <v>21</v>
      </c>
      <c r="H2100" s="5">
        <v>56396</v>
      </c>
      <c r="I2100" s="5">
        <v>23351.774802215656</v>
      </c>
      <c r="J2100" s="3" t="s">
        <v>22</v>
      </c>
      <c r="K2100" s="3" t="s">
        <v>23</v>
      </c>
      <c r="L2100" s="47">
        <f t="shared" si="68"/>
        <v>61500.728632702492</v>
      </c>
      <c r="M2100" s="63">
        <f t="shared" si="67"/>
        <v>4.5507938734557878E-2</v>
      </c>
      <c r="N2100" s="7">
        <v>35885</v>
      </c>
      <c r="O2100" s="6" t="b">
        <v>1</v>
      </c>
      <c r="P2100" s="6" t="b">
        <v>0</v>
      </c>
      <c r="Q2100" s="6" t="s">
        <v>24</v>
      </c>
    </row>
    <row r="2101" spans="1:17" x14ac:dyDescent="0.25">
      <c r="A2101" s="3">
        <v>2016</v>
      </c>
      <c r="B2101" s="3">
        <v>10</v>
      </c>
      <c r="C2101" s="4" t="s">
        <v>55</v>
      </c>
      <c r="D2101" s="4" t="s">
        <v>29</v>
      </c>
      <c r="E2101" s="4" t="s">
        <v>34</v>
      </c>
      <c r="F2101" s="4" t="s">
        <v>36</v>
      </c>
      <c r="G2101" s="11" t="s">
        <v>21</v>
      </c>
      <c r="H2101" s="5">
        <v>21055.8783</v>
      </c>
      <c r="I2101" s="5">
        <v>9702.9</v>
      </c>
      <c r="J2101" s="3" t="s">
        <v>22</v>
      </c>
      <c r="K2101" s="3" t="s">
        <v>23</v>
      </c>
      <c r="L2101" s="47">
        <f t="shared" si="68"/>
        <v>25554.178425599999</v>
      </c>
      <c r="M2101" s="63">
        <f t="shared" si="67"/>
        <v>1.8909011520000005E-2</v>
      </c>
      <c r="N2101" s="7">
        <v>33970</v>
      </c>
      <c r="O2101" s="6" t="b">
        <v>1</v>
      </c>
      <c r="P2101" s="6" t="b">
        <v>0</v>
      </c>
      <c r="Q2101" s="6" t="s">
        <v>24</v>
      </c>
    </row>
    <row r="2102" spans="1:17" x14ac:dyDescent="0.25">
      <c r="A2102" s="3">
        <v>2016</v>
      </c>
      <c r="B2102" s="3">
        <v>10</v>
      </c>
      <c r="C2102" s="4" t="s">
        <v>55</v>
      </c>
      <c r="D2102" s="4" t="s">
        <v>29</v>
      </c>
      <c r="E2102" s="4" t="s">
        <v>34</v>
      </c>
      <c r="F2102" s="4" t="s">
        <v>35</v>
      </c>
      <c r="G2102" s="11" t="s">
        <v>21</v>
      </c>
      <c r="H2102" s="5">
        <v>12725.203600000001</v>
      </c>
      <c r="I2102" s="5">
        <v>6043.5</v>
      </c>
      <c r="J2102" s="3" t="s">
        <v>22</v>
      </c>
      <c r="K2102" s="3" t="s">
        <v>23</v>
      </c>
      <c r="L2102" s="47">
        <f t="shared" si="68"/>
        <v>15916.548383999998</v>
      </c>
      <c r="M2102" s="63">
        <f t="shared" si="67"/>
        <v>1.17775728E-2</v>
      </c>
      <c r="N2102" s="7">
        <v>33970</v>
      </c>
      <c r="O2102" s="6" t="b">
        <v>1</v>
      </c>
      <c r="P2102" s="6" t="b">
        <v>0</v>
      </c>
      <c r="Q2102" s="6" t="s">
        <v>24</v>
      </c>
    </row>
    <row r="2103" spans="1:17" x14ac:dyDescent="0.25">
      <c r="A2103" s="3">
        <v>2016</v>
      </c>
      <c r="B2103" s="3">
        <v>10</v>
      </c>
      <c r="C2103" s="4" t="s">
        <v>55</v>
      </c>
      <c r="D2103" s="4" t="s">
        <v>29</v>
      </c>
      <c r="E2103" s="4" t="s">
        <v>34</v>
      </c>
      <c r="F2103" s="4" t="s">
        <v>37</v>
      </c>
      <c r="G2103" s="11" t="s">
        <v>21</v>
      </c>
      <c r="H2103" s="5">
        <v>70889.650800000003</v>
      </c>
      <c r="I2103" s="5">
        <v>28120</v>
      </c>
      <c r="J2103" s="3" t="s">
        <v>22</v>
      </c>
      <c r="K2103" s="3" t="s">
        <v>23</v>
      </c>
      <c r="L2103" s="47">
        <f t="shared" si="68"/>
        <v>74058.631680000006</v>
      </c>
      <c r="M2103" s="63">
        <f t="shared" si="67"/>
        <v>5.4800256000000006E-2</v>
      </c>
      <c r="N2103" s="7">
        <v>33970</v>
      </c>
      <c r="O2103" s="6" t="b">
        <v>1</v>
      </c>
      <c r="P2103" s="6" t="b">
        <v>0</v>
      </c>
      <c r="Q2103" s="6" t="s">
        <v>24</v>
      </c>
    </row>
    <row r="2104" spans="1:17" x14ac:dyDescent="0.25">
      <c r="A2104" s="3">
        <v>2016</v>
      </c>
      <c r="B2104" s="3">
        <v>10</v>
      </c>
      <c r="C2104" s="4" t="s">
        <v>55</v>
      </c>
      <c r="D2104" s="4" t="s">
        <v>29</v>
      </c>
      <c r="E2104" s="4" t="s">
        <v>34</v>
      </c>
      <c r="F2104" s="4" t="s">
        <v>39</v>
      </c>
      <c r="G2104" s="11" t="s">
        <v>21</v>
      </c>
      <c r="H2104" s="5">
        <v>64890.274100000002</v>
      </c>
      <c r="I2104" s="5">
        <v>27627.7</v>
      </c>
      <c r="J2104" s="3" t="s">
        <v>22</v>
      </c>
      <c r="K2104" s="3" t="s">
        <v>23</v>
      </c>
      <c r="L2104" s="47">
        <f t="shared" si="68"/>
        <v>72762.078892799997</v>
      </c>
      <c r="M2104" s="63">
        <f t="shared" si="67"/>
        <v>5.3840861760000004E-2</v>
      </c>
      <c r="N2104" s="7">
        <v>33970</v>
      </c>
      <c r="O2104" s="6" t="b">
        <v>1</v>
      </c>
      <c r="P2104" s="6" t="b">
        <v>0</v>
      </c>
      <c r="Q2104" s="6" t="s">
        <v>24</v>
      </c>
    </row>
    <row r="2105" spans="1:17" x14ac:dyDescent="0.25">
      <c r="A2105" s="3">
        <v>2016</v>
      </c>
      <c r="B2105" s="3">
        <v>10</v>
      </c>
      <c r="C2105" s="4" t="s">
        <v>55</v>
      </c>
      <c r="D2105" s="4" t="s">
        <v>59</v>
      </c>
      <c r="E2105" s="4" t="s">
        <v>60</v>
      </c>
      <c r="F2105" s="4"/>
      <c r="G2105" s="11" t="s">
        <v>21</v>
      </c>
      <c r="H2105" s="5">
        <v>196579</v>
      </c>
      <c r="I2105" s="5">
        <v>68380.398308000003</v>
      </c>
      <c r="J2105" s="3" t="s">
        <v>22</v>
      </c>
      <c r="K2105" s="3" t="s">
        <v>42</v>
      </c>
      <c r="L2105" s="47">
        <f t="shared" si="68"/>
        <v>180090.99332944051</v>
      </c>
      <c r="M2105" s="63">
        <f t="shared" si="67"/>
        <v>0.13325972022263041</v>
      </c>
      <c r="N2105" s="7">
        <v>40220</v>
      </c>
      <c r="O2105" s="6" t="b">
        <v>1</v>
      </c>
      <c r="P2105" s="6" t="b">
        <v>0</v>
      </c>
      <c r="Q2105" s="6" t="s">
        <v>24</v>
      </c>
    </row>
    <row r="2106" spans="1:17" x14ac:dyDescent="0.25">
      <c r="A2106" s="3">
        <v>2016</v>
      </c>
      <c r="B2106" s="3">
        <v>10</v>
      </c>
      <c r="C2106" s="4" t="s">
        <v>55</v>
      </c>
      <c r="D2106" s="4" t="s">
        <v>44</v>
      </c>
      <c r="E2106" s="4" t="s">
        <v>45</v>
      </c>
      <c r="F2106" s="4"/>
      <c r="G2106" s="11" t="s">
        <v>21</v>
      </c>
      <c r="H2106" s="5">
        <v>82498</v>
      </c>
      <c r="I2106" s="5">
        <v>29468.285599999999</v>
      </c>
      <c r="J2106" s="3" t="s">
        <v>22</v>
      </c>
      <c r="K2106" s="3" t="s">
        <v>42</v>
      </c>
      <c r="L2106" s="47">
        <f t="shared" si="68"/>
        <v>77609.562926438404</v>
      </c>
      <c r="M2106" s="63">
        <f t="shared" si="67"/>
        <v>5.7427794977280011E-2</v>
      </c>
      <c r="N2106" s="7">
        <v>25569</v>
      </c>
      <c r="O2106" s="6" t="b">
        <v>1</v>
      </c>
      <c r="P2106" s="6" t="b">
        <v>0</v>
      </c>
      <c r="Q2106" s="6" t="s">
        <v>24</v>
      </c>
    </row>
    <row r="2107" spans="1:17" x14ac:dyDescent="0.25">
      <c r="A2107" s="3">
        <v>2016</v>
      </c>
      <c r="B2107" s="3">
        <v>10</v>
      </c>
      <c r="C2107" s="4" t="s">
        <v>55</v>
      </c>
      <c r="D2107" s="4" t="s">
        <v>44</v>
      </c>
      <c r="E2107" s="4" t="s">
        <v>75</v>
      </c>
      <c r="F2107" s="4"/>
      <c r="G2107" s="11" t="s">
        <v>21</v>
      </c>
      <c r="H2107" s="5">
        <v>229890</v>
      </c>
      <c r="I2107" s="5">
        <v>74134.927200000006</v>
      </c>
      <c r="J2107" s="3" t="s">
        <v>22</v>
      </c>
      <c r="K2107" s="3" t="s">
        <v>42</v>
      </c>
      <c r="L2107" s="47">
        <f t="shared" si="68"/>
        <v>195246.48890926081</v>
      </c>
      <c r="M2107" s="63">
        <f t="shared" si="67"/>
        <v>0.14447414612736004</v>
      </c>
      <c r="N2107" s="7">
        <v>41210</v>
      </c>
      <c r="O2107" s="6" t="b">
        <v>0</v>
      </c>
      <c r="P2107" s="6" t="b">
        <v>0</v>
      </c>
      <c r="Q2107" s="6" t="s">
        <v>65</v>
      </c>
    </row>
    <row r="2108" spans="1:17" x14ac:dyDescent="0.25">
      <c r="A2108" s="3">
        <v>2016</v>
      </c>
      <c r="B2108" s="3">
        <v>10</v>
      </c>
      <c r="C2108" s="4" t="s">
        <v>55</v>
      </c>
      <c r="D2108" s="4" t="s">
        <v>46</v>
      </c>
      <c r="E2108" s="4" t="s">
        <v>47</v>
      </c>
      <c r="F2108" s="4"/>
      <c r="G2108" s="11" t="s">
        <v>21</v>
      </c>
      <c r="H2108" s="5">
        <v>70056.959999999992</v>
      </c>
      <c r="I2108" s="5">
        <v>26078.002790399994</v>
      </c>
      <c r="J2108" s="3" t="s">
        <v>22</v>
      </c>
      <c r="K2108" s="3" t="s">
        <v>42</v>
      </c>
      <c r="L2108" s="47">
        <f t="shared" si="68"/>
        <v>68680.697140976015</v>
      </c>
      <c r="M2108" s="63">
        <f t="shared" si="67"/>
        <v>5.0820811837931516E-2</v>
      </c>
      <c r="N2108" s="7">
        <v>34700</v>
      </c>
      <c r="O2108" s="6" t="b">
        <v>1</v>
      </c>
      <c r="P2108" s="6" t="b">
        <v>0</v>
      </c>
      <c r="Q2108" s="6" t="s">
        <v>24</v>
      </c>
    </row>
    <row r="2109" spans="1:17" x14ac:dyDescent="0.25">
      <c r="A2109" s="3">
        <v>2016</v>
      </c>
      <c r="B2109" s="3">
        <v>10</v>
      </c>
      <c r="C2109" s="4" t="s">
        <v>55</v>
      </c>
      <c r="D2109" s="4" t="s">
        <v>46</v>
      </c>
      <c r="E2109" s="4" t="s">
        <v>48</v>
      </c>
      <c r="F2109" s="4"/>
      <c r="G2109" s="11" t="s">
        <v>21</v>
      </c>
      <c r="H2109" s="5">
        <v>60318</v>
      </c>
      <c r="I2109" s="5">
        <v>22509.471240000003</v>
      </c>
      <c r="J2109" s="3" t="s">
        <v>22</v>
      </c>
      <c r="K2109" s="3" t="s">
        <v>42</v>
      </c>
      <c r="L2109" s="47">
        <f t="shared" si="68"/>
        <v>59282.38406382336</v>
      </c>
      <c r="M2109" s="63">
        <f t="shared" si="67"/>
        <v>4.3866457552512013E-2</v>
      </c>
      <c r="N2109" s="7">
        <v>35065</v>
      </c>
      <c r="O2109" s="6" t="b">
        <v>1</v>
      </c>
      <c r="P2109" s="6" t="b">
        <v>0</v>
      </c>
      <c r="Q2109" s="6" t="s">
        <v>24</v>
      </c>
    </row>
    <row r="2110" spans="1:17" x14ac:dyDescent="0.25">
      <c r="A2110" s="3">
        <v>2016</v>
      </c>
      <c r="B2110" s="3">
        <v>10</v>
      </c>
      <c r="C2110" s="4" t="s">
        <v>55</v>
      </c>
      <c r="D2110" s="4" t="s">
        <v>46</v>
      </c>
      <c r="E2110" s="4" t="s">
        <v>58</v>
      </c>
      <c r="F2110" s="4"/>
      <c r="G2110" s="11" t="s">
        <v>21</v>
      </c>
      <c r="H2110" s="5">
        <v>84000.4</v>
      </c>
      <c r="I2110" s="5">
        <v>28943.513825599999</v>
      </c>
      <c r="J2110" s="3" t="s">
        <v>22</v>
      </c>
      <c r="K2110" s="3" t="s">
        <v>42</v>
      </c>
      <c r="L2110" s="47">
        <f t="shared" si="68"/>
        <v>76227.490395984991</v>
      </c>
      <c r="M2110" s="63">
        <f t="shared" si="67"/>
        <v>5.6405119743329277E-2</v>
      </c>
      <c r="N2110" s="7">
        <v>39814</v>
      </c>
      <c r="O2110" s="6" t="b">
        <v>1</v>
      </c>
      <c r="P2110" s="6" t="b">
        <v>0</v>
      </c>
      <c r="Q2110" s="6" t="s">
        <v>24</v>
      </c>
    </row>
    <row r="2111" spans="1:17" x14ac:dyDescent="0.25">
      <c r="A2111" s="3">
        <v>2016</v>
      </c>
      <c r="B2111" s="3">
        <v>10</v>
      </c>
      <c r="C2111" s="4" t="s">
        <v>55</v>
      </c>
      <c r="D2111" s="4" t="s">
        <v>46</v>
      </c>
      <c r="E2111" s="4" t="s">
        <v>61</v>
      </c>
      <c r="F2111" s="4"/>
      <c r="G2111" s="11" t="s">
        <v>21</v>
      </c>
      <c r="H2111" s="5">
        <v>72598</v>
      </c>
      <c r="I2111" s="5">
        <v>25508.033280000003</v>
      </c>
      <c r="J2111" s="3" t="s">
        <v>22</v>
      </c>
      <c r="K2111" s="3" t="s">
        <v>42</v>
      </c>
      <c r="L2111" s="47">
        <f t="shared" si="68"/>
        <v>67179.588960337918</v>
      </c>
      <c r="M2111" s="63">
        <f t="shared" si="67"/>
        <v>4.9710055256064006E-2</v>
      </c>
      <c r="N2111" s="7">
        <v>40179</v>
      </c>
      <c r="O2111" s="6" t="b">
        <v>1</v>
      </c>
      <c r="P2111" s="6" t="b">
        <v>0</v>
      </c>
      <c r="Q2111" s="6" t="s">
        <v>24</v>
      </c>
    </row>
    <row r="2112" spans="1:17" x14ac:dyDescent="0.25">
      <c r="A2112" s="3">
        <v>2016</v>
      </c>
      <c r="B2112" s="3">
        <v>10</v>
      </c>
      <c r="C2112" s="4" t="s">
        <v>55</v>
      </c>
      <c r="D2112" s="4" t="s">
        <v>46</v>
      </c>
      <c r="E2112" s="4" t="s">
        <v>77</v>
      </c>
      <c r="F2112" s="4"/>
      <c r="G2112" s="11" t="s">
        <v>21</v>
      </c>
      <c r="H2112" s="5">
        <v>66464.800000000003</v>
      </c>
      <c r="I2112" s="5">
        <v>23353.072128000003</v>
      </c>
      <c r="J2112" s="3" t="s">
        <v>22</v>
      </c>
      <c r="K2112" s="3" t="s">
        <v>42</v>
      </c>
      <c r="L2112" s="47">
        <f t="shared" si="68"/>
        <v>61504.145352917003</v>
      </c>
      <c r="M2112" s="63">
        <f t="shared" si="67"/>
        <v>4.5510466963046413E-2</v>
      </c>
      <c r="N2112" s="7">
        <v>42005</v>
      </c>
      <c r="O2112" s="6" t="b">
        <v>0</v>
      </c>
      <c r="P2112" s="6" t="b">
        <v>0</v>
      </c>
      <c r="Q2112" s="6" t="s">
        <v>65</v>
      </c>
    </row>
    <row r="2113" spans="1:17" x14ac:dyDescent="0.25">
      <c r="A2113" s="3">
        <v>2016</v>
      </c>
      <c r="B2113" s="3">
        <v>10</v>
      </c>
      <c r="C2113" s="4" t="s">
        <v>55</v>
      </c>
      <c r="D2113" s="4" t="s">
        <v>69</v>
      </c>
      <c r="E2113" s="4" t="s">
        <v>70</v>
      </c>
      <c r="F2113" s="4" t="s">
        <v>71</v>
      </c>
      <c r="G2113" s="11" t="s">
        <v>21</v>
      </c>
      <c r="H2113" s="5">
        <v>109846</v>
      </c>
      <c r="I2113" s="5">
        <v>40185.89699999999</v>
      </c>
      <c r="J2113" s="3" t="s">
        <v>22</v>
      </c>
      <c r="K2113" s="3" t="s">
        <v>23</v>
      </c>
      <c r="L2113" s="47">
        <f t="shared" si="68"/>
        <v>105836.15023660797</v>
      </c>
      <c r="M2113" s="63">
        <f t="shared" si="67"/>
        <v>7.8314276073599989E-2</v>
      </c>
      <c r="N2113" s="7">
        <v>40760</v>
      </c>
      <c r="O2113" s="6" t="b">
        <v>0</v>
      </c>
      <c r="P2113" s="6" t="b">
        <v>0</v>
      </c>
      <c r="Q2113" s="6" t="s">
        <v>65</v>
      </c>
    </row>
    <row r="2114" spans="1:17" x14ac:dyDescent="0.25">
      <c r="A2114" s="3">
        <v>2016</v>
      </c>
      <c r="B2114" s="3">
        <v>11</v>
      </c>
      <c r="C2114" s="4" t="s">
        <v>56</v>
      </c>
      <c r="D2114" s="4" t="s">
        <v>18</v>
      </c>
      <c r="E2114" s="4" t="s">
        <v>76</v>
      </c>
      <c r="F2114" s="4"/>
      <c r="G2114" s="11" t="s">
        <v>21</v>
      </c>
      <c r="H2114" s="5">
        <v>181811</v>
      </c>
      <c r="I2114" s="5">
        <v>64942.889200000005</v>
      </c>
      <c r="J2114" s="3" t="s">
        <v>22</v>
      </c>
      <c r="K2114" s="3" t="s">
        <v>42</v>
      </c>
      <c r="L2114" s="47">
        <f t="shared" si="68"/>
        <v>171037.74934202881</v>
      </c>
      <c r="M2114" s="63">
        <f t="shared" ref="M2114:M2177" si="69">I2114*0.02784*0.07/1000</f>
        <v>0.12656070247296003</v>
      </c>
      <c r="N2114" s="7">
        <v>41348</v>
      </c>
      <c r="O2114" s="6" t="b">
        <v>0</v>
      </c>
      <c r="P2114" s="6" t="b">
        <v>0</v>
      </c>
      <c r="Q2114" s="6" t="s">
        <v>65</v>
      </c>
    </row>
    <row r="2115" spans="1:17" x14ac:dyDescent="0.25">
      <c r="A2115" s="3">
        <v>2016</v>
      </c>
      <c r="B2115" s="3">
        <v>11</v>
      </c>
      <c r="C2115" s="4" t="s">
        <v>56</v>
      </c>
      <c r="D2115" s="4" t="s">
        <v>18</v>
      </c>
      <c r="E2115" s="4" t="s">
        <v>19</v>
      </c>
      <c r="F2115" s="4" t="s">
        <v>25</v>
      </c>
      <c r="G2115" s="11" t="s">
        <v>21</v>
      </c>
      <c r="H2115" s="5">
        <v>53601.412700000001</v>
      </c>
      <c r="I2115" s="5">
        <v>21376.5</v>
      </c>
      <c r="J2115" s="3" t="s">
        <v>22</v>
      </c>
      <c r="K2115" s="3" t="s">
        <v>23</v>
      </c>
      <c r="L2115" s="47">
        <f t="shared" si="68"/>
        <v>56298.518495999997</v>
      </c>
      <c r="M2115" s="63">
        <f t="shared" si="69"/>
        <v>4.1658523200000006E-2</v>
      </c>
      <c r="N2115" s="7">
        <v>35527</v>
      </c>
      <c r="O2115" s="6" t="b">
        <v>1</v>
      </c>
      <c r="P2115" s="6" t="b">
        <v>0</v>
      </c>
      <c r="Q2115" s="6" t="s">
        <v>24</v>
      </c>
    </row>
    <row r="2116" spans="1:17" x14ac:dyDescent="0.25">
      <c r="A2116" s="3">
        <v>2016</v>
      </c>
      <c r="B2116" s="3">
        <v>11</v>
      </c>
      <c r="C2116" s="4" t="s">
        <v>56</v>
      </c>
      <c r="D2116" s="4" t="s">
        <v>18</v>
      </c>
      <c r="E2116" s="4" t="s">
        <v>19</v>
      </c>
      <c r="F2116" s="4" t="s">
        <v>20</v>
      </c>
      <c r="G2116" s="11" t="s">
        <v>21</v>
      </c>
      <c r="H2116" s="5">
        <v>68825.518500000006</v>
      </c>
      <c r="I2116" s="5">
        <v>26955.4</v>
      </c>
      <c r="J2116" s="3" t="s">
        <v>22</v>
      </c>
      <c r="K2116" s="3" t="s">
        <v>23</v>
      </c>
      <c r="L2116" s="47">
        <f t="shared" si="68"/>
        <v>70991.466585600007</v>
      </c>
      <c r="M2116" s="63">
        <f t="shared" si="69"/>
        <v>5.253068352000001E-2</v>
      </c>
      <c r="N2116" s="7">
        <v>35527</v>
      </c>
      <c r="O2116" s="6" t="b">
        <v>1</v>
      </c>
      <c r="P2116" s="6" t="b">
        <v>0</v>
      </c>
      <c r="Q2116" s="6" t="s">
        <v>24</v>
      </c>
    </row>
    <row r="2117" spans="1:17" x14ac:dyDescent="0.25">
      <c r="A2117" s="3">
        <v>2016</v>
      </c>
      <c r="B2117" s="3">
        <v>11</v>
      </c>
      <c r="C2117" s="4" t="s">
        <v>56</v>
      </c>
      <c r="D2117" s="4" t="s">
        <v>18</v>
      </c>
      <c r="E2117" s="4" t="s">
        <v>41</v>
      </c>
      <c r="F2117" s="4"/>
      <c r="G2117" s="11" t="s">
        <v>21</v>
      </c>
      <c r="H2117" s="5">
        <v>33</v>
      </c>
      <c r="I2117" s="5">
        <v>12.941774999999998</v>
      </c>
      <c r="J2117" s="3" t="s">
        <v>22</v>
      </c>
      <c r="K2117" s="3" t="s">
        <v>42</v>
      </c>
      <c r="L2117" s="47">
        <f t="shared" si="68"/>
        <v>34.084286913599996</v>
      </c>
      <c r="M2117" s="63">
        <f t="shared" si="69"/>
        <v>2.522093112E-5</v>
      </c>
      <c r="N2117" s="7">
        <v>23377</v>
      </c>
      <c r="O2117" s="6" t="b">
        <v>1</v>
      </c>
      <c r="P2117" s="6" t="b">
        <v>0</v>
      </c>
      <c r="Q2117" s="6" t="s">
        <v>24</v>
      </c>
    </row>
    <row r="2118" spans="1:17" x14ac:dyDescent="0.25">
      <c r="A2118" s="3">
        <v>2016</v>
      </c>
      <c r="B2118" s="3">
        <v>11</v>
      </c>
      <c r="C2118" s="4" t="s">
        <v>56</v>
      </c>
      <c r="D2118" s="4" t="s">
        <v>18</v>
      </c>
      <c r="E2118" s="4" t="s">
        <v>43</v>
      </c>
      <c r="F2118" s="4"/>
      <c r="G2118" s="11" t="s">
        <v>21</v>
      </c>
      <c r="H2118" s="5">
        <v>116984</v>
      </c>
      <c r="I2118" s="5">
        <v>44027.630303999998</v>
      </c>
      <c r="J2118" s="3" t="s">
        <v>22</v>
      </c>
      <c r="K2118" s="3" t="s">
        <v>42</v>
      </c>
      <c r="L2118" s="47">
        <f t="shared" si="68"/>
        <v>115953.98493695384</v>
      </c>
      <c r="M2118" s="63">
        <f t="shared" si="69"/>
        <v>8.58010459364352E-2</v>
      </c>
      <c r="N2118" s="7">
        <v>28126</v>
      </c>
      <c r="O2118" s="6" t="b">
        <v>1</v>
      </c>
      <c r="P2118" s="6" t="b">
        <v>0</v>
      </c>
      <c r="Q2118" s="6" t="s">
        <v>24</v>
      </c>
    </row>
    <row r="2119" spans="1:17" x14ac:dyDescent="0.25">
      <c r="A2119" s="3">
        <v>2016</v>
      </c>
      <c r="B2119" s="3">
        <v>11</v>
      </c>
      <c r="C2119" s="4" t="s">
        <v>56</v>
      </c>
      <c r="D2119" s="4" t="s">
        <v>62</v>
      </c>
      <c r="E2119" s="4" t="s">
        <v>63</v>
      </c>
      <c r="F2119" s="4" t="s">
        <v>64</v>
      </c>
      <c r="G2119" s="11" t="s">
        <v>21</v>
      </c>
      <c r="H2119" s="5">
        <v>101621</v>
      </c>
      <c r="I2119" s="5">
        <v>37042.1</v>
      </c>
      <c r="J2119" s="3" t="s">
        <v>22</v>
      </c>
      <c r="K2119" s="3" t="s">
        <v>23</v>
      </c>
      <c r="L2119" s="47">
        <f t="shared" si="68"/>
        <v>97556.445254399994</v>
      </c>
      <c r="M2119" s="63">
        <f t="shared" si="69"/>
        <v>7.2187644480000007E-2</v>
      </c>
      <c r="N2119" s="7">
        <v>40739</v>
      </c>
      <c r="O2119" s="6" t="b">
        <v>0</v>
      </c>
      <c r="P2119" s="6" t="b">
        <v>0</v>
      </c>
      <c r="Q2119" s="6" t="s">
        <v>65</v>
      </c>
    </row>
    <row r="2120" spans="1:17" x14ac:dyDescent="0.25">
      <c r="A2120" s="3">
        <v>2016</v>
      </c>
      <c r="B2120" s="3">
        <v>11</v>
      </c>
      <c r="C2120" s="4" t="s">
        <v>56</v>
      </c>
      <c r="D2120" s="4" t="s">
        <v>66</v>
      </c>
      <c r="E2120" s="4" t="s">
        <v>67</v>
      </c>
      <c r="F2120" s="4" t="s">
        <v>68</v>
      </c>
      <c r="G2120" s="11" t="s">
        <v>21</v>
      </c>
      <c r="H2120" s="5">
        <v>191628.0068</v>
      </c>
      <c r="I2120" s="5">
        <v>68313.8</v>
      </c>
      <c r="J2120" s="3" t="s">
        <v>22</v>
      </c>
      <c r="K2120" s="3" t="s">
        <v>23</v>
      </c>
      <c r="L2120" s="47">
        <f t="shared" si="68"/>
        <v>179915.59576320002</v>
      </c>
      <c r="M2120" s="63">
        <f t="shared" si="69"/>
        <v>0.13312993344000004</v>
      </c>
      <c r="N2120" s="7">
        <v>40644</v>
      </c>
      <c r="O2120" s="6" t="b">
        <v>0</v>
      </c>
      <c r="P2120" s="6" t="b">
        <v>1</v>
      </c>
      <c r="Q2120" s="6" t="s">
        <v>15</v>
      </c>
    </row>
    <row r="2121" spans="1:17" x14ac:dyDescent="0.25">
      <c r="A2121" s="3">
        <v>2016</v>
      </c>
      <c r="B2121" s="3">
        <v>11</v>
      </c>
      <c r="C2121" s="4" t="s">
        <v>56</v>
      </c>
      <c r="D2121" s="4" t="s">
        <v>66</v>
      </c>
      <c r="E2121" s="4" t="s">
        <v>67</v>
      </c>
      <c r="F2121" s="4" t="s">
        <v>72</v>
      </c>
      <c r="G2121" s="11" t="s">
        <v>21</v>
      </c>
      <c r="H2121" s="5">
        <v>188911.1447</v>
      </c>
      <c r="I2121" s="5">
        <v>66946.399999999994</v>
      </c>
      <c r="J2121" s="3" t="s">
        <v>22</v>
      </c>
      <c r="K2121" s="3" t="s">
        <v>23</v>
      </c>
      <c r="L2121" s="47">
        <f t="shared" si="68"/>
        <v>176314.32360959999</v>
      </c>
      <c r="M2121" s="63">
        <f t="shared" si="69"/>
        <v>0.13046514432</v>
      </c>
      <c r="N2121" s="7">
        <v>40644</v>
      </c>
      <c r="O2121" s="6" t="b">
        <v>0</v>
      </c>
      <c r="P2121" s="6" t="b">
        <v>1</v>
      </c>
      <c r="Q2121" s="6" t="s">
        <v>15</v>
      </c>
    </row>
    <row r="2122" spans="1:17" x14ac:dyDescent="0.25">
      <c r="A2122" s="3">
        <v>2016</v>
      </c>
      <c r="B2122" s="3">
        <v>11</v>
      </c>
      <c r="C2122" s="4" t="s">
        <v>56</v>
      </c>
      <c r="D2122" s="4" t="s">
        <v>26</v>
      </c>
      <c r="E2122" s="4" t="s">
        <v>27</v>
      </c>
      <c r="F2122" s="4" t="s">
        <v>28</v>
      </c>
      <c r="G2122" s="11" t="s">
        <v>21</v>
      </c>
      <c r="H2122" s="5">
        <v>32885.534</v>
      </c>
      <c r="I2122" s="5">
        <v>14588.4</v>
      </c>
      <c r="J2122" s="3" t="s">
        <v>22</v>
      </c>
      <c r="K2122" s="3" t="s">
        <v>23</v>
      </c>
      <c r="L2122" s="47">
        <f t="shared" si="68"/>
        <v>38420.943897599995</v>
      </c>
      <c r="M2122" s="63">
        <f t="shared" si="69"/>
        <v>2.8429873920000001E-2</v>
      </c>
      <c r="N2122" s="7">
        <v>34700</v>
      </c>
      <c r="O2122" s="6" t="b">
        <v>1</v>
      </c>
      <c r="P2122" s="6" t="b">
        <v>0</v>
      </c>
      <c r="Q2122" s="6" t="s">
        <v>24</v>
      </c>
    </row>
    <row r="2123" spans="1:17" x14ac:dyDescent="0.25">
      <c r="A2123" s="3">
        <v>2016</v>
      </c>
      <c r="B2123" s="3">
        <v>11</v>
      </c>
      <c r="C2123" s="4" t="s">
        <v>56</v>
      </c>
      <c r="D2123" s="4" t="s">
        <v>78</v>
      </c>
      <c r="E2123" s="4" t="s">
        <v>78</v>
      </c>
      <c r="F2123" s="4" t="s">
        <v>79</v>
      </c>
      <c r="G2123" s="11" t="s">
        <v>21</v>
      </c>
      <c r="H2123" s="5">
        <v>130114.0322</v>
      </c>
      <c r="I2123" s="5">
        <v>48298.6</v>
      </c>
      <c r="J2123" s="3" t="s">
        <v>22</v>
      </c>
      <c r="K2123" s="3" t="s">
        <v>23</v>
      </c>
      <c r="L2123" s="47">
        <f t="shared" si="68"/>
        <v>127202.2840704</v>
      </c>
      <c r="M2123" s="63">
        <f t="shared" si="69"/>
        <v>9.4124311680000003E-2</v>
      </c>
      <c r="N2123" s="7">
        <v>42560</v>
      </c>
      <c r="O2123" s="6" t="b">
        <v>0</v>
      </c>
      <c r="P2123" s="6" t="b">
        <v>0</v>
      </c>
      <c r="Q2123" s="6" t="s">
        <v>65</v>
      </c>
    </row>
    <row r="2124" spans="1:17" x14ac:dyDescent="0.25">
      <c r="A2124" s="3">
        <v>2016</v>
      </c>
      <c r="B2124" s="3">
        <v>11</v>
      </c>
      <c r="C2124" s="4" t="s">
        <v>56</v>
      </c>
      <c r="D2124" s="4" t="s">
        <v>78</v>
      </c>
      <c r="E2124" s="4" t="s">
        <v>78</v>
      </c>
      <c r="F2124" s="4" t="s">
        <v>80</v>
      </c>
      <c r="G2124" s="11" t="s">
        <v>21</v>
      </c>
      <c r="H2124" s="5">
        <v>121533.3649</v>
      </c>
      <c r="I2124" s="5">
        <v>45181.9</v>
      </c>
      <c r="J2124" s="3" t="s">
        <v>22</v>
      </c>
      <c r="K2124" s="3" t="s">
        <v>23</v>
      </c>
      <c r="L2124" s="47">
        <f t="shared" si="68"/>
        <v>118993.9434816</v>
      </c>
      <c r="M2124" s="63">
        <f t="shared" si="69"/>
        <v>8.8050486720000015E-2</v>
      </c>
      <c r="N2124" s="7">
        <v>42560</v>
      </c>
      <c r="O2124" s="6" t="b">
        <v>0</v>
      </c>
      <c r="P2124" s="6" t="b">
        <v>0</v>
      </c>
      <c r="Q2124" s="6" t="s">
        <v>65</v>
      </c>
    </row>
    <row r="2125" spans="1:17" x14ac:dyDescent="0.25">
      <c r="A2125" s="3">
        <v>2016</v>
      </c>
      <c r="B2125" s="3">
        <v>11</v>
      </c>
      <c r="C2125" s="4" t="s">
        <v>56</v>
      </c>
      <c r="D2125" s="4" t="s">
        <v>73</v>
      </c>
      <c r="E2125" s="4" t="s">
        <v>74</v>
      </c>
      <c r="F2125" s="4"/>
      <c r="G2125" s="11" t="s">
        <v>21</v>
      </c>
      <c r="H2125" s="5">
        <v>16868</v>
      </c>
      <c r="I2125" s="5">
        <v>5488.0645248000001</v>
      </c>
      <c r="J2125" s="3" t="s">
        <v>22</v>
      </c>
      <c r="K2125" s="3" t="s">
        <v>42</v>
      </c>
      <c r="L2125" s="47">
        <f t="shared" si="68"/>
        <v>14453.717968642866</v>
      </c>
      <c r="M2125" s="63">
        <f t="shared" si="69"/>
        <v>1.0695140145930242E-2</v>
      </c>
      <c r="N2125" s="7">
        <v>41136</v>
      </c>
      <c r="O2125" s="6" t="b">
        <v>0</v>
      </c>
      <c r="P2125" s="6" t="b">
        <v>0</v>
      </c>
      <c r="Q2125" s="6" t="s">
        <v>65</v>
      </c>
    </row>
    <row r="2126" spans="1:17" x14ac:dyDescent="0.25">
      <c r="A2126" s="3">
        <v>2016</v>
      </c>
      <c r="B2126" s="3">
        <v>11</v>
      </c>
      <c r="C2126" s="4" t="s">
        <v>56</v>
      </c>
      <c r="D2126" s="4" t="s">
        <v>29</v>
      </c>
      <c r="E2126" s="4" t="s">
        <v>30</v>
      </c>
      <c r="F2126" s="4" t="s">
        <v>33</v>
      </c>
      <c r="G2126" s="11" t="s">
        <v>21</v>
      </c>
      <c r="H2126" s="5">
        <v>64569</v>
      </c>
      <c r="I2126" s="5">
        <v>29273.4</v>
      </c>
      <c r="J2126" s="3" t="s">
        <v>22</v>
      </c>
      <c r="K2126" s="3" t="s">
        <v>23</v>
      </c>
      <c r="L2126" s="47">
        <f t="shared" si="68"/>
        <v>77096.299737599998</v>
      </c>
      <c r="M2126" s="63">
        <f t="shared" si="69"/>
        <v>5.7048001920000008E-2</v>
      </c>
      <c r="N2126" s="7">
        <v>35885</v>
      </c>
      <c r="O2126" s="6" t="b">
        <v>1</v>
      </c>
      <c r="P2126" s="6" t="b">
        <v>0</v>
      </c>
      <c r="Q2126" s="6" t="s">
        <v>24</v>
      </c>
    </row>
    <row r="2127" spans="1:17" x14ac:dyDescent="0.25">
      <c r="A2127" s="3">
        <v>2016</v>
      </c>
      <c r="B2127" s="3">
        <v>11</v>
      </c>
      <c r="C2127" s="4" t="s">
        <v>56</v>
      </c>
      <c r="D2127" s="4" t="s">
        <v>29</v>
      </c>
      <c r="E2127" s="4" t="s">
        <v>30</v>
      </c>
      <c r="F2127" s="4" t="s">
        <v>31</v>
      </c>
      <c r="G2127" s="11" t="s">
        <v>21</v>
      </c>
      <c r="H2127" s="5">
        <v>85643</v>
      </c>
      <c r="I2127" s="5">
        <v>34838.9</v>
      </c>
      <c r="J2127" s="3" t="s">
        <v>22</v>
      </c>
      <c r="K2127" s="3" t="s">
        <v>23</v>
      </c>
      <c r="L2127" s="47">
        <f t="shared" si="68"/>
        <v>91753.956729600002</v>
      </c>
      <c r="M2127" s="63">
        <f t="shared" si="69"/>
        <v>6.7894048320000011E-2</v>
      </c>
      <c r="N2127" s="7">
        <v>35885</v>
      </c>
      <c r="O2127" s="6" t="b">
        <v>1</v>
      </c>
      <c r="P2127" s="6" t="b">
        <v>0</v>
      </c>
      <c r="Q2127" s="6" t="s">
        <v>24</v>
      </c>
    </row>
    <row r="2128" spans="1:17" x14ac:dyDescent="0.25">
      <c r="A2128" s="3">
        <v>2016</v>
      </c>
      <c r="B2128" s="3">
        <v>11</v>
      </c>
      <c r="C2128" s="4" t="s">
        <v>56</v>
      </c>
      <c r="D2128" s="4" t="s">
        <v>29</v>
      </c>
      <c r="E2128" s="4" t="s">
        <v>34</v>
      </c>
      <c r="F2128" s="4" t="s">
        <v>35</v>
      </c>
      <c r="G2128" s="11" t="s">
        <v>21</v>
      </c>
      <c r="H2128" s="5">
        <v>22883.046300000002</v>
      </c>
      <c r="I2128" s="5">
        <v>10933.6</v>
      </c>
      <c r="J2128" s="3" t="s">
        <v>22</v>
      </c>
      <c r="K2128" s="3" t="s">
        <v>23</v>
      </c>
      <c r="L2128" s="47">
        <f t="shared" si="68"/>
        <v>28795.4287104</v>
      </c>
      <c r="M2128" s="63">
        <f t="shared" si="69"/>
        <v>2.1307399680000002E-2</v>
      </c>
      <c r="N2128" s="7">
        <v>33970</v>
      </c>
      <c r="O2128" s="6" t="b">
        <v>1</v>
      </c>
      <c r="P2128" s="6" t="b">
        <v>0</v>
      </c>
      <c r="Q2128" s="6" t="s">
        <v>24</v>
      </c>
    </row>
    <row r="2129" spans="1:17" x14ac:dyDescent="0.25">
      <c r="A2129" s="3">
        <v>2016</v>
      </c>
      <c r="B2129" s="3">
        <v>11</v>
      </c>
      <c r="C2129" s="4" t="s">
        <v>56</v>
      </c>
      <c r="D2129" s="4" t="s">
        <v>29</v>
      </c>
      <c r="E2129" s="4" t="s">
        <v>34</v>
      </c>
      <c r="F2129" s="4" t="s">
        <v>36</v>
      </c>
      <c r="G2129" s="11" t="s">
        <v>21</v>
      </c>
      <c r="H2129" s="5">
        <v>27856.908599999999</v>
      </c>
      <c r="I2129" s="5">
        <v>12877.2</v>
      </c>
      <c r="J2129" s="3" t="s">
        <v>22</v>
      </c>
      <c r="K2129" s="3" t="s">
        <v>23</v>
      </c>
      <c r="L2129" s="47">
        <f t="shared" si="68"/>
        <v>33914.218060799998</v>
      </c>
      <c r="M2129" s="63">
        <f t="shared" si="69"/>
        <v>2.5095087360000004E-2</v>
      </c>
      <c r="N2129" s="7">
        <v>33970</v>
      </c>
      <c r="O2129" s="6" t="b">
        <v>1</v>
      </c>
      <c r="P2129" s="6" t="b">
        <v>0</v>
      </c>
      <c r="Q2129" s="6" t="s">
        <v>24</v>
      </c>
    </row>
    <row r="2130" spans="1:17" x14ac:dyDescent="0.25">
      <c r="A2130" s="3">
        <v>2016</v>
      </c>
      <c r="B2130" s="3">
        <v>11</v>
      </c>
      <c r="C2130" s="4" t="s">
        <v>56</v>
      </c>
      <c r="D2130" s="4" t="s">
        <v>29</v>
      </c>
      <c r="E2130" s="4" t="s">
        <v>34</v>
      </c>
      <c r="F2130" s="4" t="s">
        <v>37</v>
      </c>
      <c r="G2130" s="11" t="s">
        <v>21</v>
      </c>
      <c r="H2130" s="5">
        <v>67211.009000000005</v>
      </c>
      <c r="I2130" s="5">
        <v>26588.799999999999</v>
      </c>
      <c r="J2130" s="3" t="s">
        <v>22</v>
      </c>
      <c r="K2130" s="3" t="s">
        <v>23</v>
      </c>
      <c r="L2130" s="47">
        <f t="shared" si="68"/>
        <v>70025.965363199997</v>
      </c>
      <c r="M2130" s="63">
        <f t="shared" si="69"/>
        <v>5.1816253440000001E-2</v>
      </c>
      <c r="N2130" s="7">
        <v>33970</v>
      </c>
      <c r="O2130" s="6" t="b">
        <v>1</v>
      </c>
      <c r="P2130" s="6" t="b">
        <v>0</v>
      </c>
      <c r="Q2130" s="6" t="s">
        <v>24</v>
      </c>
    </row>
    <row r="2131" spans="1:17" x14ac:dyDescent="0.25">
      <c r="A2131" s="3">
        <v>2016</v>
      </c>
      <c r="B2131" s="3">
        <v>11</v>
      </c>
      <c r="C2131" s="4" t="s">
        <v>56</v>
      </c>
      <c r="D2131" s="4" t="s">
        <v>29</v>
      </c>
      <c r="E2131" s="4" t="s">
        <v>34</v>
      </c>
      <c r="F2131" s="4" t="s">
        <v>39</v>
      </c>
      <c r="G2131" s="11" t="s">
        <v>21</v>
      </c>
      <c r="H2131" s="5">
        <v>59960.102599999998</v>
      </c>
      <c r="I2131" s="5">
        <v>25527.7</v>
      </c>
      <c r="J2131" s="3" t="s">
        <v>22</v>
      </c>
      <c r="K2131" s="3" t="s">
        <v>23</v>
      </c>
      <c r="L2131" s="47">
        <f t="shared" si="68"/>
        <v>67231.384492800003</v>
      </c>
      <c r="M2131" s="63">
        <f t="shared" si="69"/>
        <v>4.9748381760000009E-2</v>
      </c>
      <c r="N2131" s="7">
        <v>33970</v>
      </c>
      <c r="O2131" s="6" t="b">
        <v>1</v>
      </c>
      <c r="P2131" s="6" t="b">
        <v>0</v>
      </c>
      <c r="Q2131" s="6" t="s">
        <v>24</v>
      </c>
    </row>
    <row r="2132" spans="1:17" x14ac:dyDescent="0.25">
      <c r="A2132" s="3">
        <v>2016</v>
      </c>
      <c r="B2132" s="3">
        <v>11</v>
      </c>
      <c r="C2132" s="4" t="s">
        <v>56</v>
      </c>
      <c r="D2132" s="4" t="s">
        <v>59</v>
      </c>
      <c r="E2132" s="4" t="s">
        <v>60</v>
      </c>
      <c r="F2132" s="4"/>
      <c r="G2132" s="11" t="s">
        <v>21</v>
      </c>
      <c r="H2132" s="5">
        <v>191710</v>
      </c>
      <c r="I2132" s="5">
        <v>66686.706919999997</v>
      </c>
      <c r="J2132" s="3" t="s">
        <v>22</v>
      </c>
      <c r="K2132" s="3" t="s">
        <v>42</v>
      </c>
      <c r="L2132" s="47">
        <f t="shared" si="68"/>
        <v>175630.37929375487</v>
      </c>
      <c r="M2132" s="63">
        <f t="shared" si="69"/>
        <v>0.129959054445696</v>
      </c>
      <c r="N2132" s="7">
        <v>40220</v>
      </c>
      <c r="O2132" s="6" t="b">
        <v>1</v>
      </c>
      <c r="P2132" s="6" t="b">
        <v>0</v>
      </c>
      <c r="Q2132" s="6" t="s">
        <v>24</v>
      </c>
    </row>
    <row r="2133" spans="1:17" x14ac:dyDescent="0.25">
      <c r="A2133" s="3">
        <v>2016</v>
      </c>
      <c r="B2133" s="3">
        <v>11</v>
      </c>
      <c r="C2133" s="4" t="s">
        <v>56</v>
      </c>
      <c r="D2133" s="4" t="s">
        <v>44</v>
      </c>
      <c r="E2133" s="4" t="s">
        <v>45</v>
      </c>
      <c r="F2133" s="4"/>
      <c r="G2133" s="11" t="s">
        <v>21</v>
      </c>
      <c r="H2133" s="5">
        <v>73704</v>
      </c>
      <c r="I2133" s="5">
        <v>26327.068799999997</v>
      </c>
      <c r="J2133" s="3" t="s">
        <v>22</v>
      </c>
      <c r="K2133" s="3" t="s">
        <v>42</v>
      </c>
      <c r="L2133" s="47">
        <f t="shared" si="68"/>
        <v>69336.653324083192</v>
      </c>
      <c r="M2133" s="63">
        <f t="shared" si="69"/>
        <v>5.1306191677440008E-2</v>
      </c>
      <c r="N2133" s="7">
        <v>25569</v>
      </c>
      <c r="O2133" s="6" t="b">
        <v>1</v>
      </c>
      <c r="P2133" s="6" t="b">
        <v>0</v>
      </c>
      <c r="Q2133" s="6" t="s">
        <v>24</v>
      </c>
    </row>
    <row r="2134" spans="1:17" x14ac:dyDescent="0.25">
      <c r="A2134" s="3">
        <v>2016</v>
      </c>
      <c r="B2134" s="3">
        <v>11</v>
      </c>
      <c r="C2134" s="4" t="s">
        <v>56</v>
      </c>
      <c r="D2134" s="4" t="s">
        <v>44</v>
      </c>
      <c r="E2134" s="4" t="s">
        <v>75</v>
      </c>
      <c r="F2134" s="4"/>
      <c r="G2134" s="11" t="s">
        <v>21</v>
      </c>
      <c r="H2134" s="5">
        <v>210651</v>
      </c>
      <c r="I2134" s="5">
        <v>67930.734479999999</v>
      </c>
      <c r="J2134" s="3" t="s">
        <v>22</v>
      </c>
      <c r="K2134" s="3" t="s">
        <v>42</v>
      </c>
      <c r="L2134" s="47">
        <f t="shared" si="68"/>
        <v>178906.72989353471</v>
      </c>
      <c r="M2134" s="63">
        <f t="shared" si="69"/>
        <v>0.13238341535462403</v>
      </c>
      <c r="N2134" s="7">
        <v>41210</v>
      </c>
      <c r="O2134" s="6" t="b">
        <v>0</v>
      </c>
      <c r="P2134" s="6" t="b">
        <v>0</v>
      </c>
      <c r="Q2134" s="6" t="s">
        <v>65</v>
      </c>
    </row>
    <row r="2135" spans="1:17" x14ac:dyDescent="0.25">
      <c r="A2135" s="3">
        <v>2016</v>
      </c>
      <c r="B2135" s="3">
        <v>11</v>
      </c>
      <c r="C2135" s="4" t="s">
        <v>56</v>
      </c>
      <c r="D2135" s="4" t="s">
        <v>46</v>
      </c>
      <c r="E2135" s="4" t="s">
        <v>47</v>
      </c>
      <c r="F2135" s="4"/>
      <c r="G2135" s="11" t="s">
        <v>21</v>
      </c>
      <c r="H2135" s="5">
        <v>74294.100000000006</v>
      </c>
      <c r="I2135" s="5">
        <v>27655.235784</v>
      </c>
      <c r="J2135" s="3" t="s">
        <v>22</v>
      </c>
      <c r="K2135" s="3" t="s">
        <v>42</v>
      </c>
      <c r="L2135" s="47">
        <f t="shared" si="68"/>
        <v>72834.598895832576</v>
      </c>
      <c r="M2135" s="63">
        <f t="shared" si="69"/>
        <v>5.3894523495859208E-2</v>
      </c>
      <c r="N2135" s="7">
        <v>34700</v>
      </c>
      <c r="O2135" s="6" t="b">
        <v>1</v>
      </c>
      <c r="P2135" s="6" t="b">
        <v>0</v>
      </c>
      <c r="Q2135" s="6" t="s">
        <v>24</v>
      </c>
    </row>
    <row r="2136" spans="1:17" x14ac:dyDescent="0.25">
      <c r="A2136" s="3">
        <v>2016</v>
      </c>
      <c r="B2136" s="3">
        <v>11</v>
      </c>
      <c r="C2136" s="4" t="s">
        <v>56</v>
      </c>
      <c r="D2136" s="4" t="s">
        <v>46</v>
      </c>
      <c r="E2136" s="4" t="s">
        <v>48</v>
      </c>
      <c r="F2136" s="4"/>
      <c r="G2136" s="11" t="s">
        <v>21</v>
      </c>
      <c r="H2136" s="5">
        <v>61362</v>
      </c>
      <c r="I2136" s="5">
        <v>22899.07116</v>
      </c>
      <c r="J2136" s="3" t="s">
        <v>22</v>
      </c>
      <c r="K2136" s="3" t="s">
        <v>42</v>
      </c>
      <c r="L2136" s="47">
        <f t="shared" si="68"/>
        <v>60308.459347530232</v>
      </c>
      <c r="M2136" s="63">
        <f t="shared" si="69"/>
        <v>4.4625709876608001E-2</v>
      </c>
      <c r="N2136" s="7">
        <v>35065</v>
      </c>
      <c r="O2136" s="6" t="b">
        <v>1</v>
      </c>
      <c r="P2136" s="6" t="b">
        <v>0</v>
      </c>
      <c r="Q2136" s="6" t="s">
        <v>24</v>
      </c>
    </row>
    <row r="2137" spans="1:17" x14ac:dyDescent="0.25">
      <c r="A2137" s="3">
        <v>2016</v>
      </c>
      <c r="B2137" s="3">
        <v>11</v>
      </c>
      <c r="C2137" s="4" t="s">
        <v>56</v>
      </c>
      <c r="D2137" s="4" t="s">
        <v>46</v>
      </c>
      <c r="E2137" s="4" t="s">
        <v>58</v>
      </c>
      <c r="F2137" s="4"/>
      <c r="G2137" s="11" t="s">
        <v>21</v>
      </c>
      <c r="H2137" s="5">
        <v>63663.400000000009</v>
      </c>
      <c r="I2137" s="5">
        <v>21936.115757600004</v>
      </c>
      <c r="J2137" s="3" t="s">
        <v>22</v>
      </c>
      <c r="K2137" s="3" t="s">
        <v>42</v>
      </c>
      <c r="L2137" s="47">
        <f t="shared" ref="L2137:L2200" si="70">I2137*0.02784*94.6</f>
        <v>57772.35837062385</v>
      </c>
      <c r="M2137" s="63">
        <f t="shared" si="69"/>
        <v>4.2749102388410891E-2</v>
      </c>
      <c r="N2137" s="7">
        <v>39814</v>
      </c>
      <c r="O2137" s="6" t="b">
        <v>1</v>
      </c>
      <c r="P2137" s="6" t="b">
        <v>0</v>
      </c>
      <c r="Q2137" s="6" t="s">
        <v>24</v>
      </c>
    </row>
    <row r="2138" spans="1:17" x14ac:dyDescent="0.25">
      <c r="A2138" s="3">
        <v>2016</v>
      </c>
      <c r="B2138" s="3">
        <v>11</v>
      </c>
      <c r="C2138" s="4" t="s">
        <v>56</v>
      </c>
      <c r="D2138" s="4" t="s">
        <v>46</v>
      </c>
      <c r="E2138" s="4" t="s">
        <v>61</v>
      </c>
      <c r="F2138" s="4"/>
      <c r="G2138" s="11" t="s">
        <v>21</v>
      </c>
      <c r="H2138" s="5">
        <v>70142</v>
      </c>
      <c r="I2138" s="5">
        <v>24645.093120000001</v>
      </c>
      <c r="J2138" s="3" t="s">
        <v>22</v>
      </c>
      <c r="K2138" s="3" t="s">
        <v>42</v>
      </c>
      <c r="L2138" s="47">
        <f t="shared" si="70"/>
        <v>64906.894526791672</v>
      </c>
      <c r="M2138" s="63">
        <f t="shared" si="69"/>
        <v>4.8028357472256006E-2</v>
      </c>
      <c r="N2138" s="7">
        <v>40179</v>
      </c>
      <c r="O2138" s="6" t="b">
        <v>1</v>
      </c>
      <c r="P2138" s="6" t="b">
        <v>0</v>
      </c>
      <c r="Q2138" s="6" t="s">
        <v>24</v>
      </c>
    </row>
    <row r="2139" spans="1:17" x14ac:dyDescent="0.25">
      <c r="A2139" s="3">
        <v>2016</v>
      </c>
      <c r="B2139" s="3">
        <v>11</v>
      </c>
      <c r="C2139" s="4" t="s">
        <v>56</v>
      </c>
      <c r="D2139" s="4" t="s">
        <v>46</v>
      </c>
      <c r="E2139" s="4" t="s">
        <v>77</v>
      </c>
      <c r="F2139" s="4"/>
      <c r="G2139" s="11" t="s">
        <v>21</v>
      </c>
      <c r="H2139" s="5">
        <v>36219</v>
      </c>
      <c r="I2139" s="5">
        <v>12725.90784</v>
      </c>
      <c r="J2139" s="3" t="s">
        <v>22</v>
      </c>
      <c r="K2139" s="3" t="s">
        <v>42</v>
      </c>
      <c r="L2139" s="47">
        <f t="shared" si="70"/>
        <v>33515.76534552576</v>
      </c>
      <c r="M2139" s="63">
        <f t="shared" si="69"/>
        <v>2.4800249198592004E-2</v>
      </c>
      <c r="N2139" s="7">
        <v>42005</v>
      </c>
      <c r="O2139" s="6" t="b">
        <v>0</v>
      </c>
      <c r="P2139" s="6" t="b">
        <v>0</v>
      </c>
      <c r="Q2139" s="6" t="s">
        <v>65</v>
      </c>
    </row>
    <row r="2140" spans="1:17" x14ac:dyDescent="0.25">
      <c r="A2140" s="3">
        <v>2016</v>
      </c>
      <c r="B2140" s="3">
        <v>11</v>
      </c>
      <c r="C2140" s="4" t="s">
        <v>56</v>
      </c>
      <c r="D2140" s="4" t="s">
        <v>69</v>
      </c>
      <c r="E2140" s="4" t="s">
        <v>70</v>
      </c>
      <c r="F2140" s="4" t="s">
        <v>71</v>
      </c>
      <c r="G2140" s="11" t="s">
        <v>21</v>
      </c>
      <c r="H2140" s="5">
        <v>101601</v>
      </c>
      <c r="I2140" s="5">
        <v>38113</v>
      </c>
      <c r="J2140" s="3" t="s">
        <v>22</v>
      </c>
      <c r="K2140" s="3" t="s">
        <v>23</v>
      </c>
      <c r="L2140" s="47">
        <f t="shared" si="70"/>
        <v>100376.83603199999</v>
      </c>
      <c r="M2140" s="63">
        <f t="shared" si="69"/>
        <v>7.4274614400000008E-2</v>
      </c>
      <c r="N2140" s="7">
        <v>40760</v>
      </c>
      <c r="O2140" s="6" t="b">
        <v>0</v>
      </c>
      <c r="P2140" s="6" t="b">
        <v>0</v>
      </c>
      <c r="Q2140" s="6" t="s">
        <v>65</v>
      </c>
    </row>
    <row r="2141" spans="1:17" x14ac:dyDescent="0.25">
      <c r="A2141" s="3">
        <v>2016</v>
      </c>
      <c r="B2141" s="3">
        <v>12</v>
      </c>
      <c r="C2141" s="4" t="s">
        <v>57</v>
      </c>
      <c r="D2141" s="4" t="s">
        <v>18</v>
      </c>
      <c r="E2141" s="4" t="s">
        <v>76</v>
      </c>
      <c r="F2141" s="4"/>
      <c r="G2141" s="11" t="s">
        <v>21</v>
      </c>
      <c r="H2141" s="5">
        <v>187075</v>
      </c>
      <c r="I2141" s="5">
        <v>66823.19</v>
      </c>
      <c r="J2141" s="3" t="s">
        <v>22</v>
      </c>
      <c r="K2141" s="3" t="s">
        <v>42</v>
      </c>
      <c r="L2141" s="47">
        <f t="shared" si="70"/>
        <v>175989.82986816001</v>
      </c>
      <c r="M2141" s="63">
        <f t="shared" si="69"/>
        <v>0.13022503267200003</v>
      </c>
      <c r="N2141" s="7">
        <v>41348</v>
      </c>
      <c r="O2141" s="6" t="b">
        <v>0</v>
      </c>
      <c r="P2141" s="6" t="b">
        <v>0</v>
      </c>
      <c r="Q2141" s="6" t="s">
        <v>65</v>
      </c>
    </row>
    <row r="2142" spans="1:17" x14ac:dyDescent="0.25">
      <c r="A2142" s="3">
        <v>2016</v>
      </c>
      <c r="B2142" s="3">
        <v>12</v>
      </c>
      <c r="C2142" s="4" t="s">
        <v>57</v>
      </c>
      <c r="D2142" s="4" t="s">
        <v>18</v>
      </c>
      <c r="E2142" s="4" t="s">
        <v>19</v>
      </c>
      <c r="F2142" s="4" t="s">
        <v>20</v>
      </c>
      <c r="G2142" s="11" t="s">
        <v>21</v>
      </c>
      <c r="H2142" s="5">
        <v>11035.5831</v>
      </c>
      <c r="I2142" s="5">
        <v>4392.1000000000004</v>
      </c>
      <c r="J2142" s="3" t="s">
        <v>22</v>
      </c>
      <c r="K2142" s="3" t="s">
        <v>23</v>
      </c>
      <c r="L2142" s="47">
        <f t="shared" si="70"/>
        <v>11567.315654399999</v>
      </c>
      <c r="M2142" s="63">
        <f t="shared" si="69"/>
        <v>8.5593244800000017E-3</v>
      </c>
      <c r="N2142" s="7">
        <v>35527</v>
      </c>
      <c r="O2142" s="6" t="b">
        <v>1</v>
      </c>
      <c r="P2142" s="6" t="b">
        <v>0</v>
      </c>
      <c r="Q2142" s="6" t="s">
        <v>24</v>
      </c>
    </row>
    <row r="2143" spans="1:17" x14ac:dyDescent="0.25">
      <c r="A2143" s="3">
        <v>2016</v>
      </c>
      <c r="B2143" s="3">
        <v>12</v>
      </c>
      <c r="C2143" s="4" t="s">
        <v>57</v>
      </c>
      <c r="D2143" s="4" t="s">
        <v>18</v>
      </c>
      <c r="E2143" s="4" t="s">
        <v>19</v>
      </c>
      <c r="F2143" s="4" t="s">
        <v>25</v>
      </c>
      <c r="G2143" s="11" t="s">
        <v>21</v>
      </c>
      <c r="H2143" s="5">
        <v>94694.887000000002</v>
      </c>
      <c r="I2143" s="5">
        <v>37461.1</v>
      </c>
      <c r="J2143" s="3" t="s">
        <v>22</v>
      </c>
      <c r="K2143" s="3" t="s">
        <v>23</v>
      </c>
      <c r="L2143" s="47">
        <f t="shared" si="70"/>
        <v>98659.950470399985</v>
      </c>
      <c r="M2143" s="63">
        <f t="shared" si="69"/>
        <v>7.3004191679999997E-2</v>
      </c>
      <c r="N2143" s="7">
        <v>35527</v>
      </c>
      <c r="O2143" s="6" t="b">
        <v>1</v>
      </c>
      <c r="P2143" s="6" t="b">
        <v>0</v>
      </c>
      <c r="Q2143" s="6" t="s">
        <v>24</v>
      </c>
    </row>
    <row r="2144" spans="1:17" x14ac:dyDescent="0.25">
      <c r="A2144" s="3">
        <v>2016</v>
      </c>
      <c r="B2144" s="3">
        <v>12</v>
      </c>
      <c r="C2144" s="4" t="s">
        <v>57</v>
      </c>
      <c r="D2144" s="4" t="s">
        <v>18</v>
      </c>
      <c r="E2144" s="4" t="s">
        <v>41</v>
      </c>
      <c r="F2144" s="4"/>
      <c r="G2144" s="11" t="s">
        <v>21</v>
      </c>
      <c r="H2144" s="5">
        <v>59057</v>
      </c>
      <c r="I2144" s="5">
        <v>23160.678974999999</v>
      </c>
      <c r="J2144" s="3" t="s">
        <v>22</v>
      </c>
      <c r="K2144" s="3" t="s">
        <v>42</v>
      </c>
      <c r="L2144" s="47">
        <f t="shared" si="70"/>
        <v>60997.446432014389</v>
      </c>
      <c r="M2144" s="63">
        <f t="shared" si="69"/>
        <v>4.5135531186480005E-2</v>
      </c>
      <c r="N2144" s="7">
        <v>23377</v>
      </c>
      <c r="O2144" s="6" t="b">
        <v>1</v>
      </c>
      <c r="P2144" s="6" t="b">
        <v>0</v>
      </c>
      <c r="Q2144" s="6" t="s">
        <v>24</v>
      </c>
    </row>
    <row r="2145" spans="1:17" x14ac:dyDescent="0.25">
      <c r="A2145" s="3">
        <v>2016</v>
      </c>
      <c r="B2145" s="3">
        <v>12</v>
      </c>
      <c r="C2145" s="4" t="s">
        <v>57</v>
      </c>
      <c r="D2145" s="4" t="s">
        <v>18</v>
      </c>
      <c r="E2145" s="4" t="s">
        <v>43</v>
      </c>
      <c r="F2145" s="4"/>
      <c r="G2145" s="11" t="s">
        <v>21</v>
      </c>
      <c r="H2145" s="5">
        <v>126940</v>
      </c>
      <c r="I2145" s="5">
        <v>47774.630639999996</v>
      </c>
      <c r="J2145" s="3" t="s">
        <v>22</v>
      </c>
      <c r="K2145" s="3" t="s">
        <v>42</v>
      </c>
      <c r="L2145" s="47">
        <f t="shared" si="70"/>
        <v>125822.32482986494</v>
      </c>
      <c r="M2145" s="63">
        <f t="shared" si="69"/>
        <v>9.3103200191231986E-2</v>
      </c>
      <c r="N2145" s="7">
        <v>28126</v>
      </c>
      <c r="O2145" s="6" t="b">
        <v>1</v>
      </c>
      <c r="P2145" s="6" t="b">
        <v>0</v>
      </c>
      <c r="Q2145" s="6" t="s">
        <v>24</v>
      </c>
    </row>
    <row r="2146" spans="1:17" x14ac:dyDescent="0.25">
      <c r="A2146" s="3">
        <v>2016</v>
      </c>
      <c r="B2146" s="3">
        <v>12</v>
      </c>
      <c r="C2146" s="4" t="s">
        <v>57</v>
      </c>
      <c r="D2146" s="4" t="s">
        <v>62</v>
      </c>
      <c r="E2146" s="4" t="s">
        <v>63</v>
      </c>
      <c r="F2146" s="4" t="s">
        <v>64</v>
      </c>
      <c r="G2146" s="11" t="s">
        <v>21</v>
      </c>
      <c r="H2146" s="5">
        <v>103550</v>
      </c>
      <c r="I2146" s="5">
        <v>37660.199999999997</v>
      </c>
      <c r="J2146" s="3" t="s">
        <v>22</v>
      </c>
      <c r="K2146" s="3" t="s">
        <v>23</v>
      </c>
      <c r="L2146" s="47">
        <f t="shared" si="70"/>
        <v>99184.312972799977</v>
      </c>
      <c r="M2146" s="63">
        <f t="shared" si="69"/>
        <v>7.339219776E-2</v>
      </c>
      <c r="N2146" s="7">
        <v>40739</v>
      </c>
      <c r="O2146" s="6" t="b">
        <v>0</v>
      </c>
      <c r="P2146" s="6" t="b">
        <v>0</v>
      </c>
      <c r="Q2146" s="6" t="s">
        <v>65</v>
      </c>
    </row>
    <row r="2147" spans="1:17" x14ac:dyDescent="0.25">
      <c r="A2147" s="3">
        <v>2016</v>
      </c>
      <c r="B2147" s="3">
        <v>12</v>
      </c>
      <c r="C2147" s="4" t="s">
        <v>57</v>
      </c>
      <c r="D2147" s="4" t="s">
        <v>66</v>
      </c>
      <c r="E2147" s="4" t="s">
        <v>67</v>
      </c>
      <c r="F2147" s="4" t="s">
        <v>72</v>
      </c>
      <c r="G2147" s="11" t="s">
        <v>21</v>
      </c>
      <c r="H2147" s="5">
        <v>200708.51860000001</v>
      </c>
      <c r="I2147" s="5">
        <v>70965.600000000006</v>
      </c>
      <c r="J2147" s="3" t="s">
        <v>22</v>
      </c>
      <c r="K2147" s="3" t="s">
        <v>23</v>
      </c>
      <c r="L2147" s="47">
        <f t="shared" si="70"/>
        <v>186899.54595840001</v>
      </c>
      <c r="M2147" s="63">
        <f t="shared" si="69"/>
        <v>0.13829776128000004</v>
      </c>
      <c r="N2147" s="7">
        <v>40644</v>
      </c>
      <c r="O2147" s="6" t="b">
        <v>0</v>
      </c>
      <c r="P2147" s="6" t="b">
        <v>1</v>
      </c>
      <c r="Q2147" s="6" t="s">
        <v>15</v>
      </c>
    </row>
    <row r="2148" spans="1:17" x14ac:dyDescent="0.25">
      <c r="A2148" s="3">
        <v>2016</v>
      </c>
      <c r="B2148" s="3">
        <v>12</v>
      </c>
      <c r="C2148" s="4" t="s">
        <v>57</v>
      </c>
      <c r="D2148" s="4" t="s">
        <v>66</v>
      </c>
      <c r="E2148" s="4" t="s">
        <v>67</v>
      </c>
      <c r="F2148" s="4" t="s">
        <v>68</v>
      </c>
      <c r="G2148" s="11" t="s">
        <v>21</v>
      </c>
      <c r="H2148" s="5">
        <v>198565.1531</v>
      </c>
      <c r="I2148" s="5">
        <v>70772.399999999994</v>
      </c>
      <c r="J2148" s="3" t="s">
        <v>22</v>
      </c>
      <c r="K2148" s="3" t="s">
        <v>23</v>
      </c>
      <c r="L2148" s="47">
        <f t="shared" si="70"/>
        <v>186390.72207359999</v>
      </c>
      <c r="M2148" s="63">
        <f t="shared" si="69"/>
        <v>0.13792125312</v>
      </c>
      <c r="N2148" s="7">
        <v>40644</v>
      </c>
      <c r="O2148" s="6" t="b">
        <v>0</v>
      </c>
      <c r="P2148" s="6" t="b">
        <v>1</v>
      </c>
      <c r="Q2148" s="6" t="s">
        <v>15</v>
      </c>
    </row>
    <row r="2149" spans="1:17" x14ac:dyDescent="0.25">
      <c r="A2149" s="3">
        <v>2016</v>
      </c>
      <c r="B2149" s="3">
        <v>12</v>
      </c>
      <c r="C2149" s="4" t="s">
        <v>57</v>
      </c>
      <c r="D2149" s="4" t="s">
        <v>26</v>
      </c>
      <c r="E2149" s="4" t="s">
        <v>27</v>
      </c>
      <c r="F2149" s="4" t="s">
        <v>28</v>
      </c>
      <c r="G2149" s="11" t="s">
        <v>21</v>
      </c>
      <c r="H2149" s="5">
        <v>42173.360999999997</v>
      </c>
      <c r="I2149" s="5">
        <v>18384.599999999999</v>
      </c>
      <c r="J2149" s="3" t="s">
        <v>22</v>
      </c>
      <c r="K2149" s="3" t="s">
        <v>23</v>
      </c>
      <c r="L2149" s="47">
        <f t="shared" si="70"/>
        <v>48418.859174399993</v>
      </c>
      <c r="M2149" s="63">
        <f t="shared" si="69"/>
        <v>3.5827908479999997E-2</v>
      </c>
      <c r="N2149" s="7">
        <v>34700</v>
      </c>
      <c r="O2149" s="6" t="b">
        <v>1</v>
      </c>
      <c r="P2149" s="6" t="b">
        <v>0</v>
      </c>
      <c r="Q2149" s="6" t="s">
        <v>24</v>
      </c>
    </row>
    <row r="2150" spans="1:17" x14ac:dyDescent="0.25">
      <c r="A2150" s="3">
        <v>2016</v>
      </c>
      <c r="B2150" s="3">
        <v>12</v>
      </c>
      <c r="C2150" s="4" t="s">
        <v>57</v>
      </c>
      <c r="D2150" s="4" t="s">
        <v>78</v>
      </c>
      <c r="E2150" s="4" t="s">
        <v>78</v>
      </c>
      <c r="F2150" s="4" t="s">
        <v>79</v>
      </c>
      <c r="G2150" s="11" t="s">
        <v>21</v>
      </c>
      <c r="H2150" s="5">
        <v>179360.049</v>
      </c>
      <c r="I2150" s="5">
        <v>66192.2</v>
      </c>
      <c r="J2150" s="3" t="s">
        <v>22</v>
      </c>
      <c r="K2150" s="3" t="s">
        <v>23</v>
      </c>
      <c r="L2150" s="47">
        <f t="shared" si="70"/>
        <v>174328.01422079999</v>
      </c>
      <c r="M2150" s="63">
        <f t="shared" si="69"/>
        <v>0.12899535936000001</v>
      </c>
      <c r="N2150" s="7">
        <v>42560</v>
      </c>
      <c r="O2150" s="6" t="b">
        <v>0</v>
      </c>
      <c r="P2150" s="6" t="b">
        <v>0</v>
      </c>
      <c r="Q2150" s="6" t="s">
        <v>65</v>
      </c>
    </row>
    <row r="2151" spans="1:17" x14ac:dyDescent="0.25">
      <c r="A2151" s="3">
        <v>2016</v>
      </c>
      <c r="B2151" s="3">
        <v>12</v>
      </c>
      <c r="C2151" s="4" t="s">
        <v>57</v>
      </c>
      <c r="D2151" s="4" t="s">
        <v>78</v>
      </c>
      <c r="E2151" s="4" t="s">
        <v>78</v>
      </c>
      <c r="F2151" s="4" t="s">
        <v>80</v>
      </c>
      <c r="G2151" s="11" t="s">
        <v>21</v>
      </c>
      <c r="H2151" s="5">
        <v>20694.633300000001</v>
      </c>
      <c r="I2151" s="5">
        <v>7664.2</v>
      </c>
      <c r="J2151" s="3" t="s">
        <v>22</v>
      </c>
      <c r="K2151" s="3" t="s">
        <v>23</v>
      </c>
      <c r="L2151" s="47">
        <f t="shared" si="70"/>
        <v>20184.9276288</v>
      </c>
      <c r="M2151" s="63">
        <f t="shared" si="69"/>
        <v>1.4935992960000002E-2</v>
      </c>
      <c r="N2151" s="7">
        <v>42560</v>
      </c>
      <c r="O2151" s="6" t="b">
        <v>0</v>
      </c>
      <c r="P2151" s="6" t="b">
        <v>0</v>
      </c>
      <c r="Q2151" s="6" t="s">
        <v>65</v>
      </c>
    </row>
    <row r="2152" spans="1:17" x14ac:dyDescent="0.25">
      <c r="A2152" s="3">
        <v>2016</v>
      </c>
      <c r="B2152" s="3">
        <v>12</v>
      </c>
      <c r="C2152" s="4" t="s">
        <v>57</v>
      </c>
      <c r="D2152" s="4" t="s">
        <v>73</v>
      </c>
      <c r="E2152" s="4" t="s">
        <v>74</v>
      </c>
      <c r="F2152" s="4"/>
      <c r="G2152" s="11" t="s">
        <v>21</v>
      </c>
      <c r="H2152" s="5">
        <v>264866</v>
      </c>
      <c r="I2152" s="5">
        <v>86175.106617600002</v>
      </c>
      <c r="J2152" s="3" t="s">
        <v>22</v>
      </c>
      <c r="K2152" s="3" t="s">
        <v>42</v>
      </c>
      <c r="L2152" s="47">
        <f t="shared" si="70"/>
        <v>226956.2759949349</v>
      </c>
      <c r="M2152" s="63">
        <f t="shared" si="69"/>
        <v>0.16793804777637891</v>
      </c>
      <c r="N2152" s="7">
        <v>41136</v>
      </c>
      <c r="O2152" s="6" t="b">
        <v>0</v>
      </c>
      <c r="P2152" s="6" t="b">
        <v>0</v>
      </c>
      <c r="Q2152" s="6" t="s">
        <v>65</v>
      </c>
    </row>
    <row r="2153" spans="1:17" x14ac:dyDescent="0.25">
      <c r="A2153" s="3">
        <v>2016</v>
      </c>
      <c r="B2153" s="3">
        <v>12</v>
      </c>
      <c r="C2153" s="4" t="s">
        <v>57</v>
      </c>
      <c r="D2153" s="4" t="s">
        <v>29</v>
      </c>
      <c r="E2153" s="4" t="s">
        <v>30</v>
      </c>
      <c r="F2153" s="4" t="s">
        <v>33</v>
      </c>
      <c r="G2153" s="11" t="s">
        <v>21</v>
      </c>
      <c r="H2153" s="5">
        <v>78863</v>
      </c>
      <c r="I2153" s="5">
        <v>35256.1</v>
      </c>
      <c r="J2153" s="3" t="s">
        <v>22</v>
      </c>
      <c r="K2153" s="3" t="s">
        <v>23</v>
      </c>
      <c r="L2153" s="47">
        <f t="shared" si="70"/>
        <v>92852.721350399996</v>
      </c>
      <c r="M2153" s="63">
        <f t="shared" si="69"/>
        <v>6.8707087680000001E-2</v>
      </c>
      <c r="N2153" s="7">
        <v>35885</v>
      </c>
      <c r="O2153" s="6" t="b">
        <v>1</v>
      </c>
      <c r="P2153" s="6" t="b">
        <v>0</v>
      </c>
      <c r="Q2153" s="6" t="s">
        <v>24</v>
      </c>
    </row>
    <row r="2154" spans="1:17" x14ac:dyDescent="0.25">
      <c r="A2154" s="3">
        <v>2016</v>
      </c>
      <c r="B2154" s="3">
        <v>12</v>
      </c>
      <c r="C2154" s="4" t="s">
        <v>57</v>
      </c>
      <c r="D2154" s="4" t="s">
        <v>29</v>
      </c>
      <c r="E2154" s="4" t="s">
        <v>30</v>
      </c>
      <c r="F2154" s="4" t="s">
        <v>31</v>
      </c>
      <c r="G2154" s="11" t="s">
        <v>21</v>
      </c>
      <c r="H2154" s="5">
        <v>89890</v>
      </c>
      <c r="I2154" s="5">
        <v>36149.699999999997</v>
      </c>
      <c r="J2154" s="3" t="s">
        <v>22</v>
      </c>
      <c r="K2154" s="3" t="s">
        <v>23</v>
      </c>
      <c r="L2154" s="47">
        <f t="shared" si="70"/>
        <v>95206.163500799987</v>
      </c>
      <c r="M2154" s="63">
        <f t="shared" si="69"/>
        <v>7.0448535359999995E-2</v>
      </c>
      <c r="N2154" s="7">
        <v>35885</v>
      </c>
      <c r="O2154" s="6" t="b">
        <v>1</v>
      </c>
      <c r="P2154" s="6" t="b">
        <v>0</v>
      </c>
      <c r="Q2154" s="6" t="s">
        <v>24</v>
      </c>
    </row>
    <row r="2155" spans="1:17" x14ac:dyDescent="0.25">
      <c r="A2155" s="3">
        <v>2016</v>
      </c>
      <c r="B2155" s="3">
        <v>12</v>
      </c>
      <c r="C2155" s="4" t="s">
        <v>57</v>
      </c>
      <c r="D2155" s="4" t="s">
        <v>29</v>
      </c>
      <c r="E2155" s="4" t="s">
        <v>34</v>
      </c>
      <c r="F2155" s="4" t="s">
        <v>36</v>
      </c>
      <c r="G2155" s="11" t="s">
        <v>21</v>
      </c>
      <c r="H2155" s="5">
        <v>37729.804700000001</v>
      </c>
      <c r="I2155" s="5">
        <v>17352.900000000001</v>
      </c>
      <c r="J2155" s="3" t="s">
        <v>22</v>
      </c>
      <c r="K2155" s="3" t="s">
        <v>23</v>
      </c>
      <c r="L2155" s="47">
        <f t="shared" si="70"/>
        <v>45701.708025600004</v>
      </c>
      <c r="M2155" s="63">
        <f t="shared" si="69"/>
        <v>3.3817331520000007E-2</v>
      </c>
      <c r="N2155" s="7">
        <v>33970</v>
      </c>
      <c r="O2155" s="6" t="b">
        <v>1</v>
      </c>
      <c r="P2155" s="6" t="b">
        <v>0</v>
      </c>
      <c r="Q2155" s="6" t="s">
        <v>24</v>
      </c>
    </row>
    <row r="2156" spans="1:17" x14ac:dyDescent="0.25">
      <c r="A2156" s="3">
        <v>2016</v>
      </c>
      <c r="B2156" s="3">
        <v>12</v>
      </c>
      <c r="C2156" s="4" t="s">
        <v>57</v>
      </c>
      <c r="D2156" s="4" t="s">
        <v>29</v>
      </c>
      <c r="E2156" s="4" t="s">
        <v>34</v>
      </c>
      <c r="F2156" s="4" t="s">
        <v>39</v>
      </c>
      <c r="G2156" s="11" t="s">
        <v>21</v>
      </c>
      <c r="H2156" s="5">
        <v>81968.882700000002</v>
      </c>
      <c r="I2156" s="5">
        <v>34163.199999999997</v>
      </c>
      <c r="J2156" s="3" t="s">
        <v>22</v>
      </c>
      <c r="K2156" s="3" t="s">
        <v>23</v>
      </c>
      <c r="L2156" s="47">
        <f t="shared" si="70"/>
        <v>89974.389964799993</v>
      </c>
      <c r="M2156" s="63">
        <f t="shared" si="69"/>
        <v>6.6577244160000007E-2</v>
      </c>
      <c r="N2156" s="7">
        <v>33970</v>
      </c>
      <c r="O2156" s="6" t="b">
        <v>1</v>
      </c>
      <c r="P2156" s="6" t="b">
        <v>0</v>
      </c>
      <c r="Q2156" s="6" t="s">
        <v>24</v>
      </c>
    </row>
    <row r="2157" spans="1:17" x14ac:dyDescent="0.25">
      <c r="A2157" s="3">
        <v>2016</v>
      </c>
      <c r="B2157" s="3">
        <v>12</v>
      </c>
      <c r="C2157" s="4" t="s">
        <v>57</v>
      </c>
      <c r="D2157" s="4" t="s">
        <v>29</v>
      </c>
      <c r="E2157" s="4" t="s">
        <v>34</v>
      </c>
      <c r="F2157" s="4" t="s">
        <v>37</v>
      </c>
      <c r="G2157" s="11" t="s">
        <v>21</v>
      </c>
      <c r="H2157" s="5">
        <v>79465.480899999995</v>
      </c>
      <c r="I2157" s="5">
        <v>30982.1</v>
      </c>
      <c r="J2157" s="3" t="s">
        <v>22</v>
      </c>
      <c r="K2157" s="3" t="s">
        <v>23</v>
      </c>
      <c r="L2157" s="47">
        <f t="shared" si="70"/>
        <v>81596.441414399989</v>
      </c>
      <c r="M2157" s="63">
        <f t="shared" si="69"/>
        <v>6.0377916480000002E-2</v>
      </c>
      <c r="N2157" s="7">
        <v>33970</v>
      </c>
      <c r="O2157" s="6" t="b">
        <v>1</v>
      </c>
      <c r="P2157" s="6" t="b">
        <v>0</v>
      </c>
      <c r="Q2157" s="6" t="s">
        <v>24</v>
      </c>
    </row>
    <row r="2158" spans="1:17" x14ac:dyDescent="0.25">
      <c r="A2158" s="3">
        <v>2016</v>
      </c>
      <c r="B2158" s="3">
        <v>12</v>
      </c>
      <c r="C2158" s="4" t="s">
        <v>57</v>
      </c>
      <c r="D2158" s="4" t="s">
        <v>29</v>
      </c>
      <c r="E2158" s="4" t="s">
        <v>34</v>
      </c>
      <c r="F2158" s="4" t="s">
        <v>35</v>
      </c>
      <c r="G2158" s="11" t="s">
        <v>21</v>
      </c>
      <c r="H2158" s="5">
        <v>35186.1878</v>
      </c>
      <c r="I2158" s="5">
        <v>16763.2</v>
      </c>
      <c r="J2158" s="3" t="s">
        <v>22</v>
      </c>
      <c r="K2158" s="3" t="s">
        <v>23</v>
      </c>
      <c r="L2158" s="47">
        <f t="shared" si="70"/>
        <v>44148.636364799997</v>
      </c>
      <c r="M2158" s="63">
        <f t="shared" si="69"/>
        <v>3.2668124160000006E-2</v>
      </c>
      <c r="N2158" s="7">
        <v>33970</v>
      </c>
      <c r="O2158" s="6" t="b">
        <v>1</v>
      </c>
      <c r="P2158" s="6" t="b">
        <v>0</v>
      </c>
      <c r="Q2158" s="6" t="s">
        <v>24</v>
      </c>
    </row>
    <row r="2159" spans="1:17" x14ac:dyDescent="0.25">
      <c r="A2159" s="3">
        <v>2016</v>
      </c>
      <c r="B2159" s="3">
        <v>12</v>
      </c>
      <c r="C2159" s="4" t="s">
        <v>57</v>
      </c>
      <c r="D2159" s="4" t="s">
        <v>59</v>
      </c>
      <c r="E2159" s="4" t="s">
        <v>60</v>
      </c>
      <c r="F2159" s="4"/>
      <c r="G2159" s="11" t="s">
        <v>21</v>
      </c>
      <c r="H2159" s="5">
        <v>182528</v>
      </c>
      <c r="I2159" s="5">
        <v>63492.729855999998</v>
      </c>
      <c r="J2159" s="3" t="s">
        <v>22</v>
      </c>
      <c r="K2159" s="3" t="s">
        <v>42</v>
      </c>
      <c r="L2159" s="47">
        <f t="shared" si="70"/>
        <v>167218.51688347236</v>
      </c>
      <c r="M2159" s="63">
        <f t="shared" si="69"/>
        <v>0.12373463194337281</v>
      </c>
      <c r="N2159" s="7">
        <v>40220</v>
      </c>
      <c r="O2159" s="6" t="b">
        <v>1</v>
      </c>
      <c r="P2159" s="6" t="b">
        <v>0</v>
      </c>
      <c r="Q2159" s="6" t="s">
        <v>24</v>
      </c>
    </row>
    <row r="2160" spans="1:17" x14ac:dyDescent="0.25">
      <c r="A2160" s="3">
        <v>2016</v>
      </c>
      <c r="B2160" s="3">
        <v>12</v>
      </c>
      <c r="C2160" s="4" t="s">
        <v>57</v>
      </c>
      <c r="D2160" s="4" t="s">
        <v>44</v>
      </c>
      <c r="E2160" s="4" t="s">
        <v>45</v>
      </c>
      <c r="F2160" s="4"/>
      <c r="G2160" s="11" t="s">
        <v>21</v>
      </c>
      <c r="H2160" s="5">
        <v>41148</v>
      </c>
      <c r="I2160" s="5">
        <v>14698.065599999998</v>
      </c>
      <c r="J2160" s="3" t="s">
        <v>22</v>
      </c>
      <c r="K2160" s="3" t="s">
        <v>42</v>
      </c>
      <c r="L2160" s="47">
        <f t="shared" si="70"/>
        <v>38709.766240358396</v>
      </c>
      <c r="M2160" s="63">
        <f t="shared" si="69"/>
        <v>2.8643590241279999E-2</v>
      </c>
      <c r="N2160" s="7">
        <v>25569</v>
      </c>
      <c r="O2160" s="6" t="b">
        <v>1</v>
      </c>
      <c r="P2160" s="6" t="b">
        <v>0</v>
      </c>
      <c r="Q2160" s="6" t="s">
        <v>24</v>
      </c>
    </row>
    <row r="2161" spans="1:17" x14ac:dyDescent="0.25">
      <c r="A2161" s="3">
        <v>2016</v>
      </c>
      <c r="B2161" s="3">
        <v>12</v>
      </c>
      <c r="C2161" s="4" t="s">
        <v>57</v>
      </c>
      <c r="D2161" s="4" t="s">
        <v>44</v>
      </c>
      <c r="E2161" s="4" t="s">
        <v>75</v>
      </c>
      <c r="F2161" s="4"/>
      <c r="G2161" s="11" t="s">
        <v>21</v>
      </c>
      <c r="H2161" s="5">
        <v>145251</v>
      </c>
      <c r="I2161" s="5">
        <v>46840.542480000004</v>
      </c>
      <c r="J2161" s="3" t="s">
        <v>22</v>
      </c>
      <c r="K2161" s="3" t="s">
        <v>42</v>
      </c>
      <c r="L2161" s="47">
        <f t="shared" si="70"/>
        <v>123362.25047004673</v>
      </c>
      <c r="M2161" s="63">
        <f t="shared" si="69"/>
        <v>9.1282849185024023E-2</v>
      </c>
      <c r="N2161" s="7">
        <v>41210</v>
      </c>
      <c r="O2161" s="6" t="b">
        <v>0</v>
      </c>
      <c r="P2161" s="6" t="b">
        <v>0</v>
      </c>
      <c r="Q2161" s="6" t="s">
        <v>65</v>
      </c>
    </row>
    <row r="2162" spans="1:17" x14ac:dyDescent="0.25">
      <c r="A2162" s="3">
        <v>2016</v>
      </c>
      <c r="B2162" s="3">
        <v>12</v>
      </c>
      <c r="C2162" s="4" t="s">
        <v>57</v>
      </c>
      <c r="D2162" s="4" t="s">
        <v>46</v>
      </c>
      <c r="E2162" s="4" t="s">
        <v>47</v>
      </c>
      <c r="F2162" s="4"/>
      <c r="G2162" s="11" t="s">
        <v>21</v>
      </c>
      <c r="H2162" s="5">
        <v>75706</v>
      </c>
      <c r="I2162" s="5">
        <v>28180.801439999999</v>
      </c>
      <c r="J2162" s="3" t="s">
        <v>22</v>
      </c>
      <c r="K2162" s="3" t="s">
        <v>42</v>
      </c>
      <c r="L2162" s="47">
        <f t="shared" si="70"/>
        <v>74218.762243676145</v>
      </c>
      <c r="M2162" s="63">
        <f t="shared" si="69"/>
        <v>5.4918745846272002E-2</v>
      </c>
      <c r="N2162" s="7">
        <v>34700</v>
      </c>
      <c r="O2162" s="6" t="b">
        <v>1</v>
      </c>
      <c r="P2162" s="6" t="b">
        <v>0</v>
      </c>
      <c r="Q2162" s="6" t="s">
        <v>24</v>
      </c>
    </row>
    <row r="2163" spans="1:17" x14ac:dyDescent="0.25">
      <c r="A2163" s="3">
        <v>2016</v>
      </c>
      <c r="B2163" s="3">
        <v>12</v>
      </c>
      <c r="C2163" s="4" t="s">
        <v>57</v>
      </c>
      <c r="D2163" s="4" t="s">
        <v>46</v>
      </c>
      <c r="E2163" s="4" t="s">
        <v>48</v>
      </c>
      <c r="F2163" s="4"/>
      <c r="G2163" s="11" t="s">
        <v>21</v>
      </c>
      <c r="H2163" s="5">
        <v>74266</v>
      </c>
      <c r="I2163" s="5">
        <v>27714.585880000002</v>
      </c>
      <c r="J2163" s="3" t="s">
        <v>22</v>
      </c>
      <c r="K2163" s="3" t="s">
        <v>42</v>
      </c>
      <c r="L2163" s="47">
        <f t="shared" si="70"/>
        <v>72990.907107064311</v>
      </c>
      <c r="M2163" s="63">
        <f t="shared" si="69"/>
        <v>5.4010184962944012E-2</v>
      </c>
      <c r="N2163" s="7">
        <v>35065</v>
      </c>
      <c r="O2163" s="6" t="b">
        <v>1</v>
      </c>
      <c r="P2163" s="6" t="b">
        <v>0</v>
      </c>
      <c r="Q2163" s="6" t="s">
        <v>24</v>
      </c>
    </row>
    <row r="2164" spans="1:17" x14ac:dyDescent="0.25">
      <c r="A2164" s="3">
        <v>2016</v>
      </c>
      <c r="B2164" s="3">
        <v>12</v>
      </c>
      <c r="C2164" s="4" t="s">
        <v>57</v>
      </c>
      <c r="D2164" s="4" t="s">
        <v>46</v>
      </c>
      <c r="E2164" s="4" t="s">
        <v>58</v>
      </c>
      <c r="F2164" s="4"/>
      <c r="G2164" s="11" t="s">
        <v>21</v>
      </c>
      <c r="H2164" s="5">
        <v>80321.600000000006</v>
      </c>
      <c r="I2164" s="5">
        <v>27675.931782400003</v>
      </c>
      <c r="J2164" s="3" t="s">
        <v>22</v>
      </c>
      <c r="K2164" s="3" t="s">
        <v>42</v>
      </c>
      <c r="L2164" s="47">
        <f t="shared" si="70"/>
        <v>72889.105201762708</v>
      </c>
      <c r="M2164" s="63">
        <f t="shared" si="69"/>
        <v>5.3934855857541132E-2</v>
      </c>
      <c r="N2164" s="7">
        <v>39814</v>
      </c>
      <c r="O2164" s="6" t="b">
        <v>1</v>
      </c>
      <c r="P2164" s="6" t="b">
        <v>0</v>
      </c>
      <c r="Q2164" s="6" t="s">
        <v>24</v>
      </c>
    </row>
    <row r="2165" spans="1:17" x14ac:dyDescent="0.25">
      <c r="A2165" s="3">
        <v>2016</v>
      </c>
      <c r="B2165" s="3">
        <v>12</v>
      </c>
      <c r="C2165" s="4" t="s">
        <v>57</v>
      </c>
      <c r="D2165" s="4" t="s">
        <v>46</v>
      </c>
      <c r="E2165" s="4" t="s">
        <v>61</v>
      </c>
      <c r="F2165" s="4"/>
      <c r="G2165" s="11" t="s">
        <v>21</v>
      </c>
      <c r="H2165" s="5">
        <v>60659.6</v>
      </c>
      <c r="I2165" s="5">
        <v>21313.357056000001</v>
      </c>
      <c r="J2165" s="3" t="s">
        <v>22</v>
      </c>
      <c r="K2165" s="3" t="s">
        <v>42</v>
      </c>
      <c r="L2165" s="47">
        <f t="shared" si="70"/>
        <v>56132.221197533181</v>
      </c>
      <c r="M2165" s="63">
        <f t="shared" si="69"/>
        <v>4.1535470230732799E-2</v>
      </c>
      <c r="N2165" s="7">
        <v>40179</v>
      </c>
      <c r="O2165" s="6" t="b">
        <v>1</v>
      </c>
      <c r="P2165" s="6" t="b">
        <v>0</v>
      </c>
      <c r="Q2165" s="6" t="s">
        <v>24</v>
      </c>
    </row>
    <row r="2166" spans="1:17" x14ac:dyDescent="0.25">
      <c r="A2166" s="3">
        <v>2016</v>
      </c>
      <c r="B2166" s="3">
        <v>12</v>
      </c>
      <c r="C2166" s="4" t="s">
        <v>57</v>
      </c>
      <c r="D2166" s="4" t="s">
        <v>46</v>
      </c>
      <c r="E2166" s="4" t="s">
        <v>77</v>
      </c>
      <c r="F2166" s="4"/>
      <c r="G2166" s="11" t="s">
        <v>21</v>
      </c>
      <c r="H2166" s="5">
        <v>58713</v>
      </c>
      <c r="I2166" s="5">
        <v>20629.399680000002</v>
      </c>
      <c r="J2166" s="3" t="s">
        <v>22</v>
      </c>
      <c r="K2166" s="3" t="s">
        <v>42</v>
      </c>
      <c r="L2166" s="47">
        <f t="shared" si="70"/>
        <v>54330.907278827523</v>
      </c>
      <c r="M2166" s="63">
        <f t="shared" si="69"/>
        <v>4.0202574096384003E-2</v>
      </c>
      <c r="N2166" s="7">
        <v>42005</v>
      </c>
      <c r="O2166" s="6" t="b">
        <v>0</v>
      </c>
      <c r="P2166" s="6" t="b">
        <v>0</v>
      </c>
      <c r="Q2166" s="6" t="s">
        <v>65</v>
      </c>
    </row>
    <row r="2167" spans="1:17" x14ac:dyDescent="0.25">
      <c r="A2167" s="3">
        <v>2016</v>
      </c>
      <c r="B2167" s="3">
        <v>12</v>
      </c>
      <c r="C2167" s="4" t="s">
        <v>57</v>
      </c>
      <c r="D2167" s="4" t="s">
        <v>69</v>
      </c>
      <c r="E2167" s="4" t="s">
        <v>70</v>
      </c>
      <c r="F2167" s="4" t="s">
        <v>71</v>
      </c>
      <c r="G2167" s="11" t="s">
        <v>21</v>
      </c>
      <c r="H2167" s="5">
        <v>100579</v>
      </c>
      <c r="I2167" s="5">
        <v>37966.300000000003</v>
      </c>
      <c r="J2167" s="3" t="s">
        <v>22</v>
      </c>
      <c r="K2167" s="3" t="s">
        <v>23</v>
      </c>
      <c r="L2167" s="47">
        <f t="shared" si="70"/>
        <v>99990.477523199996</v>
      </c>
      <c r="M2167" s="63">
        <f t="shared" si="69"/>
        <v>7.3988725440000014E-2</v>
      </c>
      <c r="N2167" s="7">
        <v>40760</v>
      </c>
      <c r="O2167" s="6" t="b">
        <v>0</v>
      </c>
      <c r="P2167" s="6" t="b">
        <v>0</v>
      </c>
      <c r="Q2167" s="6" t="s">
        <v>65</v>
      </c>
    </row>
    <row r="2168" spans="1:17" x14ac:dyDescent="0.25">
      <c r="A2168" s="3">
        <v>2017</v>
      </c>
      <c r="B2168" s="3">
        <v>1</v>
      </c>
      <c r="C2168" s="4" t="s">
        <v>17</v>
      </c>
      <c r="D2168" s="4" t="s">
        <v>18</v>
      </c>
      <c r="E2168" s="4" t="s">
        <v>76</v>
      </c>
      <c r="F2168" s="4"/>
      <c r="G2168" s="11" t="s">
        <v>21</v>
      </c>
      <c r="H2168" s="5">
        <v>188629</v>
      </c>
      <c r="I2168" s="5">
        <v>67378.2788</v>
      </c>
      <c r="J2168" s="3" t="s">
        <v>22</v>
      </c>
      <c r="K2168" s="3" t="s">
        <v>42</v>
      </c>
      <c r="L2168" s="47">
        <f t="shared" si="70"/>
        <v>177451.74725752318</v>
      </c>
      <c r="M2168" s="63">
        <f t="shared" si="69"/>
        <v>0.13130678972544002</v>
      </c>
      <c r="N2168" s="7">
        <v>41348</v>
      </c>
      <c r="O2168" s="6" t="b">
        <v>0</v>
      </c>
      <c r="P2168" s="6" t="b">
        <v>0</v>
      </c>
      <c r="Q2168" s="6" t="s">
        <v>65</v>
      </c>
    </row>
    <row r="2169" spans="1:17" x14ac:dyDescent="0.25">
      <c r="A2169" s="3">
        <v>2017</v>
      </c>
      <c r="B2169" s="3">
        <v>1</v>
      </c>
      <c r="C2169" s="4" t="s">
        <v>17</v>
      </c>
      <c r="D2169" s="4" t="s">
        <v>18</v>
      </c>
      <c r="E2169" s="4" t="s">
        <v>19</v>
      </c>
      <c r="F2169" s="4" t="s">
        <v>25</v>
      </c>
      <c r="G2169" s="11" t="s">
        <v>21</v>
      </c>
      <c r="H2169" s="5">
        <v>76709.516699999993</v>
      </c>
      <c r="I2169" s="5">
        <v>30860.3</v>
      </c>
      <c r="J2169" s="3" t="s">
        <v>22</v>
      </c>
      <c r="K2169" s="3" t="s">
        <v>23</v>
      </c>
      <c r="L2169" s="47">
        <f t="shared" si="70"/>
        <v>81275.66113919999</v>
      </c>
      <c r="M2169" s="63">
        <f t="shared" si="69"/>
        <v>6.0140552640000011E-2</v>
      </c>
      <c r="N2169" s="7">
        <v>35527</v>
      </c>
      <c r="O2169" s="6" t="b">
        <v>1</v>
      </c>
      <c r="P2169" s="6" t="b">
        <v>0</v>
      </c>
      <c r="Q2169" s="6" t="s">
        <v>24</v>
      </c>
    </row>
    <row r="2170" spans="1:17" x14ac:dyDescent="0.25">
      <c r="A2170" s="3">
        <v>2017</v>
      </c>
      <c r="B2170" s="3">
        <v>1</v>
      </c>
      <c r="C2170" s="4" t="s">
        <v>17</v>
      </c>
      <c r="D2170" s="4" t="s">
        <v>18</v>
      </c>
      <c r="E2170" s="4" t="s">
        <v>19</v>
      </c>
      <c r="F2170" s="4" t="s">
        <v>20</v>
      </c>
      <c r="G2170" s="11" t="s">
        <v>21</v>
      </c>
      <c r="H2170" s="5">
        <v>82110.609200000006</v>
      </c>
      <c r="I2170" s="5">
        <v>32130.7</v>
      </c>
      <c r="J2170" s="3" t="s">
        <v>22</v>
      </c>
      <c r="K2170" s="3" t="s">
        <v>23</v>
      </c>
      <c r="L2170" s="47">
        <f t="shared" si="70"/>
        <v>84621.467884799989</v>
      </c>
      <c r="M2170" s="63">
        <f t="shared" si="69"/>
        <v>6.2616308160000009E-2</v>
      </c>
      <c r="N2170" s="7">
        <v>35527</v>
      </c>
      <c r="O2170" s="6" t="b">
        <v>1</v>
      </c>
      <c r="P2170" s="6" t="b">
        <v>0</v>
      </c>
      <c r="Q2170" s="6" t="s">
        <v>24</v>
      </c>
    </row>
    <row r="2171" spans="1:17" x14ac:dyDescent="0.25">
      <c r="A2171" s="3">
        <v>2017</v>
      </c>
      <c r="B2171" s="3">
        <v>1</v>
      </c>
      <c r="C2171" s="4" t="s">
        <v>17</v>
      </c>
      <c r="D2171" s="4" t="s">
        <v>18</v>
      </c>
      <c r="E2171" s="4" t="s">
        <v>41</v>
      </c>
      <c r="F2171" s="4"/>
      <c r="G2171" s="11" t="s">
        <v>21</v>
      </c>
      <c r="H2171" s="5">
        <v>48373</v>
      </c>
      <c r="I2171" s="5">
        <v>18970.681274999999</v>
      </c>
      <c r="J2171" s="3" t="s">
        <v>22</v>
      </c>
      <c r="K2171" s="3" t="s">
        <v>42</v>
      </c>
      <c r="L2171" s="47">
        <f t="shared" si="70"/>
        <v>49962.400329441589</v>
      </c>
      <c r="M2171" s="63">
        <f t="shared" si="69"/>
        <v>3.697006366872E-2</v>
      </c>
      <c r="N2171" s="7">
        <v>23377</v>
      </c>
      <c r="O2171" s="6" t="b">
        <v>1</v>
      </c>
      <c r="P2171" s="6" t="b">
        <v>0</v>
      </c>
      <c r="Q2171" s="6" t="s">
        <v>24</v>
      </c>
    </row>
    <row r="2172" spans="1:17" x14ac:dyDescent="0.25">
      <c r="A2172" s="3">
        <v>2017</v>
      </c>
      <c r="B2172" s="3">
        <v>1</v>
      </c>
      <c r="C2172" s="4" t="s">
        <v>17</v>
      </c>
      <c r="D2172" s="4" t="s">
        <v>18</v>
      </c>
      <c r="E2172" s="4" t="s">
        <v>43</v>
      </c>
      <c r="F2172" s="4"/>
      <c r="G2172" s="11" t="s">
        <v>21</v>
      </c>
      <c r="H2172" s="5">
        <v>128571</v>
      </c>
      <c r="I2172" s="5">
        <v>48388.467276000003</v>
      </c>
      <c r="J2172" s="3" t="s">
        <v>22</v>
      </c>
      <c r="K2172" s="3" t="s">
        <v>42</v>
      </c>
      <c r="L2172" s="47">
        <f t="shared" si="70"/>
        <v>127438.96427997926</v>
      </c>
      <c r="M2172" s="63">
        <f t="shared" si="69"/>
        <v>9.4299445027468815E-2</v>
      </c>
      <c r="N2172" s="7">
        <v>28126</v>
      </c>
      <c r="O2172" s="6" t="b">
        <v>1</v>
      </c>
      <c r="P2172" s="6" t="b">
        <v>0</v>
      </c>
      <c r="Q2172" s="6" t="s">
        <v>24</v>
      </c>
    </row>
    <row r="2173" spans="1:17" x14ac:dyDescent="0.25">
      <c r="A2173" s="3">
        <v>2017</v>
      </c>
      <c r="B2173" s="3">
        <v>1</v>
      </c>
      <c r="C2173" s="4" t="s">
        <v>17</v>
      </c>
      <c r="D2173" s="4" t="s">
        <v>62</v>
      </c>
      <c r="E2173" s="4" t="s">
        <v>63</v>
      </c>
      <c r="F2173" s="4" t="s">
        <v>64</v>
      </c>
      <c r="G2173" s="11" t="s">
        <v>21</v>
      </c>
      <c r="H2173" s="5">
        <v>106966</v>
      </c>
      <c r="I2173" s="5">
        <v>38918.6</v>
      </c>
      <c r="J2173" s="3" t="s">
        <v>22</v>
      </c>
      <c r="K2173" s="3" t="s">
        <v>23</v>
      </c>
      <c r="L2173" s="47">
        <f t="shared" si="70"/>
        <v>102498.51575039998</v>
      </c>
      <c r="M2173" s="63">
        <f t="shared" si="69"/>
        <v>7.5844567680000002E-2</v>
      </c>
      <c r="N2173" s="7">
        <v>40739</v>
      </c>
      <c r="O2173" s="6" t="b">
        <v>0</v>
      </c>
      <c r="P2173" s="6" t="b">
        <v>0</v>
      </c>
      <c r="Q2173" s="6" t="s">
        <v>65</v>
      </c>
    </row>
    <row r="2174" spans="1:17" x14ac:dyDescent="0.25">
      <c r="A2174" s="3">
        <v>2017</v>
      </c>
      <c r="B2174" s="3">
        <v>1</v>
      </c>
      <c r="C2174" s="4" t="s">
        <v>17</v>
      </c>
      <c r="D2174" s="4" t="s">
        <v>66</v>
      </c>
      <c r="E2174" s="4" t="s">
        <v>67</v>
      </c>
      <c r="F2174" s="4" t="s">
        <v>68</v>
      </c>
      <c r="G2174" s="11" t="s">
        <v>21</v>
      </c>
      <c r="H2174" s="5">
        <v>178367.1146</v>
      </c>
      <c r="I2174" s="5">
        <v>63788.5</v>
      </c>
      <c r="J2174" s="3" t="s">
        <v>22</v>
      </c>
      <c r="K2174" s="3" t="s">
        <v>23</v>
      </c>
      <c r="L2174" s="47">
        <f t="shared" si="70"/>
        <v>167997.47606399999</v>
      </c>
      <c r="M2174" s="63">
        <f t="shared" si="69"/>
        <v>0.12431102880000001</v>
      </c>
      <c r="N2174" s="7">
        <v>40644</v>
      </c>
      <c r="O2174" s="6" t="b">
        <v>0</v>
      </c>
      <c r="P2174" s="6" t="b">
        <v>1</v>
      </c>
      <c r="Q2174" s="6" t="s">
        <v>15</v>
      </c>
    </row>
    <row r="2175" spans="1:17" x14ac:dyDescent="0.25">
      <c r="A2175" s="3">
        <v>2017</v>
      </c>
      <c r="B2175" s="3">
        <v>1</v>
      </c>
      <c r="C2175" s="4" t="s">
        <v>17</v>
      </c>
      <c r="D2175" s="4" t="s">
        <v>66</v>
      </c>
      <c r="E2175" s="4" t="s">
        <v>67</v>
      </c>
      <c r="F2175" s="4" t="s">
        <v>72</v>
      </c>
      <c r="G2175" s="11" t="s">
        <v>21</v>
      </c>
      <c r="H2175" s="5">
        <v>192116.1998</v>
      </c>
      <c r="I2175" s="5">
        <v>68117.100000000006</v>
      </c>
      <c r="J2175" s="3" t="s">
        <v>22</v>
      </c>
      <c r="K2175" s="3" t="s">
        <v>23</v>
      </c>
      <c r="L2175" s="47">
        <f t="shared" si="70"/>
        <v>179397.55405440001</v>
      </c>
      <c r="M2175" s="63">
        <f t="shared" si="69"/>
        <v>0.13274660448000003</v>
      </c>
      <c r="N2175" s="7">
        <v>40644</v>
      </c>
      <c r="O2175" s="6" t="b">
        <v>0</v>
      </c>
      <c r="P2175" s="6" t="b">
        <v>1</v>
      </c>
      <c r="Q2175" s="6" t="s">
        <v>15</v>
      </c>
    </row>
    <row r="2176" spans="1:17" x14ac:dyDescent="0.25">
      <c r="A2176" s="3">
        <v>2017</v>
      </c>
      <c r="B2176" s="3">
        <v>1</v>
      </c>
      <c r="C2176" s="4" t="s">
        <v>17</v>
      </c>
      <c r="D2176" s="4" t="s">
        <v>26</v>
      </c>
      <c r="E2176" s="4" t="s">
        <v>27</v>
      </c>
      <c r="F2176" s="4" t="s">
        <v>28</v>
      </c>
      <c r="G2176" s="11" t="s">
        <v>21</v>
      </c>
      <c r="H2176" s="5">
        <v>36842.160000000003</v>
      </c>
      <c r="I2176" s="5">
        <v>16153.6</v>
      </c>
      <c r="J2176" s="3" t="s">
        <v>22</v>
      </c>
      <c r="K2176" s="3" t="s">
        <v>23</v>
      </c>
      <c r="L2176" s="47">
        <f t="shared" si="70"/>
        <v>42543.154790399996</v>
      </c>
      <c r="M2176" s="63">
        <f t="shared" si="69"/>
        <v>3.1480135680000007E-2</v>
      </c>
      <c r="N2176" s="7">
        <v>34700</v>
      </c>
      <c r="O2176" s="6" t="b">
        <v>1</v>
      </c>
      <c r="P2176" s="6" t="b">
        <v>0</v>
      </c>
      <c r="Q2176" s="6" t="s">
        <v>24</v>
      </c>
    </row>
    <row r="2177" spans="1:17" x14ac:dyDescent="0.25">
      <c r="A2177" s="3">
        <v>2017</v>
      </c>
      <c r="B2177" s="3">
        <v>1</v>
      </c>
      <c r="C2177" s="4" t="s">
        <v>17</v>
      </c>
      <c r="D2177" s="4" t="s">
        <v>78</v>
      </c>
      <c r="E2177" s="4" t="s">
        <v>78</v>
      </c>
      <c r="F2177" s="4" t="s">
        <v>79</v>
      </c>
      <c r="G2177" s="11" t="s">
        <v>21</v>
      </c>
      <c r="H2177" s="5">
        <v>157631.02299999999</v>
      </c>
      <c r="I2177" s="5">
        <v>58278.2</v>
      </c>
      <c r="J2177" s="3" t="s">
        <v>22</v>
      </c>
      <c r="K2177" s="3" t="s">
        <v>23</v>
      </c>
      <c r="L2177" s="47">
        <f t="shared" si="70"/>
        <v>153485.19732479998</v>
      </c>
      <c r="M2177" s="63">
        <f t="shared" si="69"/>
        <v>0.11357255616</v>
      </c>
      <c r="N2177" s="7">
        <v>42560</v>
      </c>
      <c r="O2177" s="6" t="b">
        <v>0</v>
      </c>
      <c r="P2177" s="6" t="b">
        <v>0</v>
      </c>
      <c r="Q2177" s="6" t="s">
        <v>65</v>
      </c>
    </row>
    <row r="2178" spans="1:17" x14ac:dyDescent="0.25">
      <c r="A2178" s="3">
        <v>2017</v>
      </c>
      <c r="B2178" s="3">
        <v>1</v>
      </c>
      <c r="C2178" s="4" t="s">
        <v>17</v>
      </c>
      <c r="D2178" s="4" t="s">
        <v>78</v>
      </c>
      <c r="E2178" s="4" t="s">
        <v>78</v>
      </c>
      <c r="F2178" s="4" t="s">
        <v>80</v>
      </c>
      <c r="G2178" s="11" t="s">
        <v>21</v>
      </c>
      <c r="H2178" s="5">
        <v>2470.7287999999999</v>
      </c>
      <c r="I2178" s="5">
        <v>1089.4000000000001</v>
      </c>
      <c r="J2178" s="3" t="s">
        <v>22</v>
      </c>
      <c r="K2178" s="3" t="s">
        <v>23</v>
      </c>
      <c r="L2178" s="47">
        <f t="shared" si="70"/>
        <v>2869.1135616000001</v>
      </c>
      <c r="M2178" s="63">
        <f t="shared" ref="M2178:M2241" si="71">I2178*0.02784*0.07/1000</f>
        <v>2.1230227200000002E-3</v>
      </c>
      <c r="N2178" s="7">
        <v>42560</v>
      </c>
      <c r="O2178" s="6" t="b">
        <v>0</v>
      </c>
      <c r="P2178" s="6" t="b">
        <v>0</v>
      </c>
      <c r="Q2178" s="6" t="s">
        <v>65</v>
      </c>
    </row>
    <row r="2179" spans="1:17" x14ac:dyDescent="0.25">
      <c r="A2179" s="3">
        <v>2017</v>
      </c>
      <c r="B2179" s="3">
        <v>1</v>
      </c>
      <c r="C2179" s="4" t="s">
        <v>17</v>
      </c>
      <c r="D2179" s="4" t="s">
        <v>73</v>
      </c>
      <c r="E2179" s="4" t="s">
        <v>74</v>
      </c>
      <c r="F2179" s="4"/>
      <c r="G2179" s="11" t="s">
        <v>21</v>
      </c>
      <c r="H2179" s="5">
        <v>241456</v>
      </c>
      <c r="I2179" s="5">
        <v>78558.578841599985</v>
      </c>
      <c r="J2179" s="3" t="s">
        <v>22</v>
      </c>
      <c r="K2179" s="3" t="s">
        <v>42</v>
      </c>
      <c r="L2179" s="47">
        <f t="shared" si="70"/>
        <v>206896.90098628358</v>
      </c>
      <c r="M2179" s="63">
        <f t="shared" si="71"/>
        <v>0.15309495844651008</v>
      </c>
      <c r="N2179" s="7">
        <v>41136</v>
      </c>
      <c r="O2179" s="6" t="b">
        <v>0</v>
      </c>
      <c r="P2179" s="6" t="b">
        <v>0</v>
      </c>
      <c r="Q2179" s="6" t="s">
        <v>65</v>
      </c>
    </row>
    <row r="2180" spans="1:17" x14ac:dyDescent="0.25">
      <c r="A2180" s="3">
        <v>2017</v>
      </c>
      <c r="B2180" s="3">
        <v>1</v>
      </c>
      <c r="C2180" s="4" t="s">
        <v>17</v>
      </c>
      <c r="D2180" s="4" t="s">
        <v>29</v>
      </c>
      <c r="E2180" s="4" t="s">
        <v>30</v>
      </c>
      <c r="F2180" s="4" t="s">
        <v>33</v>
      </c>
      <c r="G2180" s="11" t="s">
        <v>21</v>
      </c>
      <c r="H2180" s="5">
        <v>53943</v>
      </c>
      <c r="I2180" s="5">
        <v>24603</v>
      </c>
      <c r="J2180" s="3" t="s">
        <v>22</v>
      </c>
      <c r="K2180" s="3" t="s">
        <v>23</v>
      </c>
      <c r="L2180" s="47">
        <f t="shared" si="70"/>
        <v>64796.035391999998</v>
      </c>
      <c r="M2180" s="63">
        <f t="shared" si="71"/>
        <v>4.794632640000001E-2</v>
      </c>
      <c r="N2180" s="7">
        <v>35885</v>
      </c>
      <c r="O2180" s="6" t="b">
        <v>1</v>
      </c>
      <c r="P2180" s="6" t="b">
        <v>0</v>
      </c>
      <c r="Q2180" s="6" t="s">
        <v>24</v>
      </c>
    </row>
    <row r="2181" spans="1:17" x14ac:dyDescent="0.25">
      <c r="A2181" s="3">
        <v>2017</v>
      </c>
      <c r="B2181" s="3">
        <v>1</v>
      </c>
      <c r="C2181" s="4" t="s">
        <v>17</v>
      </c>
      <c r="D2181" s="4" t="s">
        <v>29</v>
      </c>
      <c r="E2181" s="4" t="s">
        <v>30</v>
      </c>
      <c r="F2181" s="4" t="s">
        <v>31</v>
      </c>
      <c r="G2181" s="11" t="s">
        <v>21</v>
      </c>
      <c r="H2181" s="5">
        <v>86115</v>
      </c>
      <c r="I2181" s="5">
        <v>35195</v>
      </c>
      <c r="J2181" s="3" t="s">
        <v>22</v>
      </c>
      <c r="K2181" s="3" t="s">
        <v>23</v>
      </c>
      <c r="L2181" s="47">
        <f t="shared" si="70"/>
        <v>92691.804479999992</v>
      </c>
      <c r="M2181" s="63">
        <f t="shared" si="71"/>
        <v>6.8588016000000016E-2</v>
      </c>
      <c r="N2181" s="7">
        <v>35885</v>
      </c>
      <c r="O2181" s="6" t="b">
        <v>1</v>
      </c>
      <c r="P2181" s="6" t="b">
        <v>0</v>
      </c>
      <c r="Q2181" s="6" t="s">
        <v>24</v>
      </c>
    </row>
    <row r="2182" spans="1:17" x14ac:dyDescent="0.25">
      <c r="A2182" s="3">
        <v>2017</v>
      </c>
      <c r="B2182" s="3">
        <v>1</v>
      </c>
      <c r="C2182" s="4" t="s">
        <v>17</v>
      </c>
      <c r="D2182" s="4" t="s">
        <v>29</v>
      </c>
      <c r="E2182" s="4" t="s">
        <v>34</v>
      </c>
      <c r="F2182" s="4" t="s">
        <v>37</v>
      </c>
      <c r="G2182" s="11" t="s">
        <v>21</v>
      </c>
      <c r="H2182" s="5">
        <v>69672.536300000007</v>
      </c>
      <c r="I2182" s="5">
        <v>27483.7</v>
      </c>
      <c r="J2182" s="3" t="s">
        <v>22</v>
      </c>
      <c r="K2182" s="3" t="s">
        <v>23</v>
      </c>
      <c r="L2182" s="47">
        <f t="shared" si="70"/>
        <v>72382.831276799989</v>
      </c>
      <c r="M2182" s="63">
        <f t="shared" si="71"/>
        <v>5.3560234560000003E-2</v>
      </c>
      <c r="N2182" s="7">
        <v>33970</v>
      </c>
      <c r="O2182" s="6" t="b">
        <v>1</v>
      </c>
      <c r="P2182" s="6" t="b">
        <v>0</v>
      </c>
      <c r="Q2182" s="6" t="s">
        <v>24</v>
      </c>
    </row>
    <row r="2183" spans="1:17" x14ac:dyDescent="0.25">
      <c r="A2183" s="3">
        <v>2017</v>
      </c>
      <c r="B2183" s="3">
        <v>1</v>
      </c>
      <c r="C2183" s="4" t="s">
        <v>17</v>
      </c>
      <c r="D2183" s="4" t="s">
        <v>29</v>
      </c>
      <c r="E2183" s="4" t="s">
        <v>34</v>
      </c>
      <c r="F2183" s="4" t="s">
        <v>39</v>
      </c>
      <c r="G2183" s="11" t="s">
        <v>21</v>
      </c>
      <c r="H2183" s="5">
        <v>69774.021800000002</v>
      </c>
      <c r="I2183" s="5">
        <v>29598.7</v>
      </c>
      <c r="J2183" s="3" t="s">
        <v>22</v>
      </c>
      <c r="K2183" s="3" t="s">
        <v>23</v>
      </c>
      <c r="L2183" s="47">
        <f t="shared" si="70"/>
        <v>77953.030636800002</v>
      </c>
      <c r="M2183" s="63">
        <f t="shared" si="71"/>
        <v>5.7681946560000009E-2</v>
      </c>
      <c r="N2183" s="7">
        <v>33970</v>
      </c>
      <c r="O2183" s="6" t="b">
        <v>1</v>
      </c>
      <c r="P2183" s="6" t="b">
        <v>0</v>
      </c>
      <c r="Q2183" s="6" t="s">
        <v>24</v>
      </c>
    </row>
    <row r="2184" spans="1:17" x14ac:dyDescent="0.25">
      <c r="A2184" s="3">
        <v>2017</v>
      </c>
      <c r="B2184" s="3">
        <v>1</v>
      </c>
      <c r="C2184" s="4" t="s">
        <v>17</v>
      </c>
      <c r="D2184" s="4" t="s">
        <v>29</v>
      </c>
      <c r="E2184" s="4" t="s">
        <v>34</v>
      </c>
      <c r="F2184" s="4" t="s">
        <v>35</v>
      </c>
      <c r="G2184" s="11" t="s">
        <v>21</v>
      </c>
      <c r="H2184" s="5">
        <v>22795.158100000001</v>
      </c>
      <c r="I2184" s="5">
        <v>10904.5</v>
      </c>
      <c r="J2184" s="3" t="s">
        <v>22</v>
      </c>
      <c r="K2184" s="3" t="s">
        <v>23</v>
      </c>
      <c r="L2184" s="47">
        <f t="shared" si="70"/>
        <v>28718.789087999998</v>
      </c>
      <c r="M2184" s="63">
        <f t="shared" si="71"/>
        <v>2.1250689600000001E-2</v>
      </c>
      <c r="N2184" s="7">
        <v>33970</v>
      </c>
      <c r="O2184" s="6" t="b">
        <v>1</v>
      </c>
      <c r="P2184" s="6" t="b">
        <v>0</v>
      </c>
      <c r="Q2184" s="6" t="s">
        <v>24</v>
      </c>
    </row>
    <row r="2185" spans="1:17" x14ac:dyDescent="0.25">
      <c r="A2185" s="3">
        <v>2017</v>
      </c>
      <c r="B2185" s="3">
        <v>1</v>
      </c>
      <c r="C2185" s="4" t="s">
        <v>17</v>
      </c>
      <c r="D2185" s="4" t="s">
        <v>29</v>
      </c>
      <c r="E2185" s="4" t="s">
        <v>34</v>
      </c>
      <c r="F2185" s="4" t="s">
        <v>36</v>
      </c>
      <c r="G2185" s="11" t="s">
        <v>21</v>
      </c>
      <c r="H2185" s="5">
        <v>26172.6878</v>
      </c>
      <c r="I2185" s="5">
        <v>12091.7</v>
      </c>
      <c r="J2185" s="3" t="s">
        <v>22</v>
      </c>
      <c r="K2185" s="3" t="s">
        <v>23</v>
      </c>
      <c r="L2185" s="47">
        <f t="shared" si="70"/>
        <v>31845.474988800004</v>
      </c>
      <c r="M2185" s="63">
        <f t="shared" si="71"/>
        <v>2.3564304960000004E-2</v>
      </c>
      <c r="N2185" s="7">
        <v>33970</v>
      </c>
      <c r="O2185" s="6" t="b">
        <v>1</v>
      </c>
      <c r="P2185" s="6" t="b">
        <v>0</v>
      </c>
      <c r="Q2185" s="6" t="s">
        <v>24</v>
      </c>
    </row>
    <row r="2186" spans="1:17" x14ac:dyDescent="0.25">
      <c r="A2186" s="3">
        <v>2017</v>
      </c>
      <c r="B2186" s="3">
        <v>1</v>
      </c>
      <c r="C2186" s="4" t="s">
        <v>17</v>
      </c>
      <c r="D2186" s="4" t="s">
        <v>59</v>
      </c>
      <c r="E2186" s="4" t="s">
        <v>60</v>
      </c>
      <c r="F2186" s="4"/>
      <c r="G2186" s="11" t="s">
        <v>21</v>
      </c>
      <c r="H2186" s="5">
        <v>51049</v>
      </c>
      <c r="I2186" s="5">
        <v>17757.496747999998</v>
      </c>
      <c r="J2186" s="3" t="s">
        <v>22</v>
      </c>
      <c r="K2186" s="3" t="s">
        <v>42</v>
      </c>
      <c r="L2186" s="47">
        <f t="shared" si="70"/>
        <v>46767.27991532466</v>
      </c>
      <c r="M2186" s="63">
        <f t="shared" si="71"/>
        <v>3.4605809662502394E-2</v>
      </c>
      <c r="N2186" s="7">
        <v>40220</v>
      </c>
      <c r="O2186" s="6" t="b">
        <v>1</v>
      </c>
      <c r="P2186" s="6" t="b">
        <v>0</v>
      </c>
      <c r="Q2186" s="6" t="s">
        <v>24</v>
      </c>
    </row>
    <row r="2187" spans="1:17" x14ac:dyDescent="0.25">
      <c r="A2187" s="3">
        <v>2017</v>
      </c>
      <c r="B2187" s="3">
        <v>1</v>
      </c>
      <c r="C2187" s="4" t="s">
        <v>17</v>
      </c>
      <c r="D2187" s="4" t="s">
        <v>44</v>
      </c>
      <c r="E2187" s="4" t="s">
        <v>45</v>
      </c>
      <c r="F2187" s="4"/>
      <c r="G2187" s="11" t="s">
        <v>21</v>
      </c>
      <c r="H2187" s="5">
        <v>61066</v>
      </c>
      <c r="I2187" s="5">
        <v>21812.7752</v>
      </c>
      <c r="J2187" s="3" t="s">
        <v>22</v>
      </c>
      <c r="K2187" s="3" t="s">
        <v>42</v>
      </c>
      <c r="L2187" s="47">
        <f t="shared" si="70"/>
        <v>57447.520784332795</v>
      </c>
      <c r="M2187" s="63">
        <f t="shared" si="71"/>
        <v>4.2508736309760001E-2</v>
      </c>
      <c r="N2187" s="7">
        <v>25569</v>
      </c>
      <c r="O2187" s="6" t="b">
        <v>1</v>
      </c>
      <c r="P2187" s="6" t="b">
        <v>0</v>
      </c>
      <c r="Q2187" s="6" t="s">
        <v>24</v>
      </c>
    </row>
    <row r="2188" spans="1:17" x14ac:dyDescent="0.25">
      <c r="A2188" s="3">
        <v>2017</v>
      </c>
      <c r="B2188" s="3">
        <v>1</v>
      </c>
      <c r="C2188" s="4" t="s">
        <v>17</v>
      </c>
      <c r="D2188" s="4" t="s">
        <v>44</v>
      </c>
      <c r="E2188" s="4" t="s">
        <v>75</v>
      </c>
      <c r="F2188" s="4"/>
      <c r="G2188" s="11" t="s">
        <v>21</v>
      </c>
      <c r="H2188" s="5">
        <v>95690</v>
      </c>
      <c r="I2188" s="5">
        <v>30858.111200000003</v>
      </c>
      <c r="J2188" s="3" t="s">
        <v>22</v>
      </c>
      <c r="K2188" s="3" t="s">
        <v>42</v>
      </c>
      <c r="L2188" s="47">
        <f t="shared" si="70"/>
        <v>81269.896575436811</v>
      </c>
      <c r="M2188" s="63">
        <f t="shared" si="71"/>
        <v>6.0136287106560021E-2</v>
      </c>
      <c r="N2188" s="7">
        <v>41210</v>
      </c>
      <c r="O2188" s="6" t="b">
        <v>0</v>
      </c>
      <c r="P2188" s="6" t="b">
        <v>0</v>
      </c>
      <c r="Q2188" s="6" t="s">
        <v>65</v>
      </c>
    </row>
    <row r="2189" spans="1:17" x14ac:dyDescent="0.25">
      <c r="A2189" s="3">
        <v>2017</v>
      </c>
      <c r="B2189" s="3">
        <v>1</v>
      </c>
      <c r="C2189" s="4" t="s">
        <v>17</v>
      </c>
      <c r="D2189" s="4" t="s">
        <v>46</v>
      </c>
      <c r="E2189" s="4" t="s">
        <v>47</v>
      </c>
      <c r="F2189" s="4"/>
      <c r="G2189" s="11" t="s">
        <v>21</v>
      </c>
      <c r="H2189" s="5">
        <v>24562</v>
      </c>
      <c r="I2189" s="5">
        <v>9142.9588799999983</v>
      </c>
      <c r="J2189" s="3" t="s">
        <v>22</v>
      </c>
      <c r="K2189" s="3" t="s">
        <v>42</v>
      </c>
      <c r="L2189" s="47">
        <f t="shared" si="70"/>
        <v>24079.481655736316</v>
      </c>
      <c r="M2189" s="63">
        <f t="shared" si="71"/>
        <v>1.7817798265344E-2</v>
      </c>
      <c r="N2189" s="7">
        <v>34700</v>
      </c>
      <c r="O2189" s="6" t="b">
        <v>1</v>
      </c>
      <c r="P2189" s="6" t="b">
        <v>0</v>
      </c>
      <c r="Q2189" s="6" t="s">
        <v>24</v>
      </c>
    </row>
    <row r="2190" spans="1:17" x14ac:dyDescent="0.25">
      <c r="A2190" s="3">
        <v>2017</v>
      </c>
      <c r="B2190" s="3">
        <v>1</v>
      </c>
      <c r="C2190" s="4" t="s">
        <v>17</v>
      </c>
      <c r="D2190" s="4" t="s">
        <v>46</v>
      </c>
      <c r="E2190" s="4" t="s">
        <v>48</v>
      </c>
      <c r="F2190" s="4"/>
      <c r="G2190" s="11" t="s">
        <v>21</v>
      </c>
      <c r="H2190" s="5">
        <v>66992</v>
      </c>
      <c r="I2190" s="5">
        <v>25000.074559999997</v>
      </c>
      <c r="J2190" s="3" t="s">
        <v>22</v>
      </c>
      <c r="K2190" s="3" t="s">
        <v>42</v>
      </c>
      <c r="L2190" s="47">
        <f t="shared" si="70"/>
        <v>65841.79636598783</v>
      </c>
      <c r="M2190" s="63">
        <f t="shared" si="71"/>
        <v>4.8720145302528002E-2</v>
      </c>
      <c r="N2190" s="7">
        <v>35065</v>
      </c>
      <c r="O2190" s="6" t="b">
        <v>1</v>
      </c>
      <c r="P2190" s="6" t="b">
        <v>0</v>
      </c>
      <c r="Q2190" s="6" t="s">
        <v>24</v>
      </c>
    </row>
    <row r="2191" spans="1:17" x14ac:dyDescent="0.25">
      <c r="A2191" s="3">
        <v>2017</v>
      </c>
      <c r="B2191" s="3">
        <v>1</v>
      </c>
      <c r="C2191" s="4" t="s">
        <v>17</v>
      </c>
      <c r="D2191" s="4" t="s">
        <v>46</v>
      </c>
      <c r="E2191" s="4" t="s">
        <v>58</v>
      </c>
      <c r="F2191" s="4"/>
      <c r="G2191" s="11" t="s">
        <v>21</v>
      </c>
      <c r="H2191" s="5">
        <v>71684</v>
      </c>
      <c r="I2191" s="5">
        <v>24699.725775999999</v>
      </c>
      <c r="J2191" s="3" t="s">
        <v>22</v>
      </c>
      <c r="K2191" s="3" t="s">
        <v>42</v>
      </c>
      <c r="L2191" s="47">
        <f t="shared" si="70"/>
        <v>65050.778586123262</v>
      </c>
      <c r="M2191" s="63">
        <f t="shared" si="71"/>
        <v>4.8134825592268803E-2</v>
      </c>
      <c r="N2191" s="7">
        <v>39814</v>
      </c>
      <c r="O2191" s="6" t="b">
        <v>1</v>
      </c>
      <c r="P2191" s="6" t="b">
        <v>0</v>
      </c>
      <c r="Q2191" s="6" t="s">
        <v>24</v>
      </c>
    </row>
    <row r="2192" spans="1:17" x14ac:dyDescent="0.25">
      <c r="A2192" s="3">
        <v>2017</v>
      </c>
      <c r="B2192" s="3">
        <v>1</v>
      </c>
      <c r="C2192" s="4" t="s">
        <v>17</v>
      </c>
      <c r="D2192" s="4" t="s">
        <v>46</v>
      </c>
      <c r="E2192" s="4" t="s">
        <v>61</v>
      </c>
      <c r="F2192" s="4"/>
      <c r="G2192" s="11" t="s">
        <v>21</v>
      </c>
      <c r="H2192" s="5">
        <v>73721</v>
      </c>
      <c r="I2192" s="5">
        <v>25902.610560000001</v>
      </c>
      <c r="J2192" s="3" t="s">
        <v>22</v>
      </c>
      <c r="K2192" s="3" t="s">
        <v>42</v>
      </c>
      <c r="L2192" s="47">
        <f t="shared" si="70"/>
        <v>68218.77293789183</v>
      </c>
      <c r="M2192" s="63">
        <f t="shared" si="71"/>
        <v>5.0479007459328006E-2</v>
      </c>
      <c r="N2192" s="7">
        <v>40179</v>
      </c>
      <c r="O2192" s="6" t="b">
        <v>1</v>
      </c>
      <c r="P2192" s="6" t="b">
        <v>0</v>
      </c>
      <c r="Q2192" s="6" t="s">
        <v>24</v>
      </c>
    </row>
    <row r="2193" spans="1:17" x14ac:dyDescent="0.25">
      <c r="A2193" s="3">
        <v>2017</v>
      </c>
      <c r="B2193" s="3">
        <v>1</v>
      </c>
      <c r="C2193" s="4" t="s">
        <v>17</v>
      </c>
      <c r="D2193" s="4" t="s">
        <v>46</v>
      </c>
      <c r="E2193" s="4" t="s">
        <v>77</v>
      </c>
      <c r="F2193" s="4"/>
      <c r="G2193" s="11" t="s">
        <v>21</v>
      </c>
      <c r="H2193" s="5">
        <v>68963</v>
      </c>
      <c r="I2193" s="5">
        <v>24230.839680000001</v>
      </c>
      <c r="J2193" s="3" t="s">
        <v>22</v>
      </c>
      <c r="K2193" s="3" t="s">
        <v>42</v>
      </c>
      <c r="L2193" s="47">
        <f t="shared" si="70"/>
        <v>63815.890154987515</v>
      </c>
      <c r="M2193" s="63">
        <f t="shared" si="71"/>
        <v>4.7221060368383999E-2</v>
      </c>
      <c r="N2193" s="7">
        <v>42005</v>
      </c>
      <c r="O2193" s="6" t="b">
        <v>0</v>
      </c>
      <c r="P2193" s="6" t="b">
        <v>0</v>
      </c>
      <c r="Q2193" s="6" t="s">
        <v>65</v>
      </c>
    </row>
    <row r="2194" spans="1:17" x14ac:dyDescent="0.25">
      <c r="A2194" s="3">
        <v>2017</v>
      </c>
      <c r="B2194" s="3">
        <v>1</v>
      </c>
      <c r="C2194" s="4" t="s">
        <v>17</v>
      </c>
      <c r="D2194" s="4" t="s">
        <v>69</v>
      </c>
      <c r="E2194" s="4" t="s">
        <v>70</v>
      </c>
      <c r="F2194" s="4" t="s">
        <v>71</v>
      </c>
      <c r="G2194" s="11" t="s">
        <v>21</v>
      </c>
      <c r="H2194" s="5">
        <v>93502</v>
      </c>
      <c r="I2194" s="5">
        <v>35719.800000000003</v>
      </c>
      <c r="J2194" s="3" t="s">
        <v>22</v>
      </c>
      <c r="K2194" s="3" t="s">
        <v>23</v>
      </c>
      <c r="L2194" s="47">
        <f t="shared" si="70"/>
        <v>94073.951347199996</v>
      </c>
      <c r="M2194" s="63">
        <f t="shared" si="71"/>
        <v>6.9610746240000007E-2</v>
      </c>
      <c r="N2194" s="7">
        <v>40760</v>
      </c>
      <c r="O2194" s="6" t="b">
        <v>0</v>
      </c>
      <c r="P2194" s="6" t="b">
        <v>0</v>
      </c>
      <c r="Q2194" s="6" t="s">
        <v>65</v>
      </c>
    </row>
    <row r="2195" spans="1:17" x14ac:dyDescent="0.25">
      <c r="A2195" s="3">
        <v>2017</v>
      </c>
      <c r="B2195" s="3">
        <v>2</v>
      </c>
      <c r="C2195" s="4" t="s">
        <v>38</v>
      </c>
      <c r="D2195" s="4" t="s">
        <v>18</v>
      </c>
      <c r="E2195" s="4" t="s">
        <v>76</v>
      </c>
      <c r="F2195" s="4"/>
      <c r="G2195" s="11" t="s">
        <v>21</v>
      </c>
      <c r="H2195" s="5">
        <v>117102</v>
      </c>
      <c r="I2195" s="5">
        <v>41828.8344</v>
      </c>
      <c r="J2195" s="3" t="s">
        <v>22</v>
      </c>
      <c r="K2195" s="3" t="s">
        <v>42</v>
      </c>
      <c r="L2195" s="47">
        <f t="shared" si="70"/>
        <v>110163.09532124161</v>
      </c>
      <c r="M2195" s="63">
        <f t="shared" si="71"/>
        <v>8.151603247872001E-2</v>
      </c>
      <c r="N2195" s="7">
        <v>41348</v>
      </c>
      <c r="O2195" s="6" t="b">
        <v>0</v>
      </c>
      <c r="P2195" s="6" t="b">
        <v>0</v>
      </c>
      <c r="Q2195" s="6" t="s">
        <v>65</v>
      </c>
    </row>
    <row r="2196" spans="1:17" x14ac:dyDescent="0.25">
      <c r="A2196" s="3">
        <v>2017</v>
      </c>
      <c r="B2196" s="3">
        <v>2</v>
      </c>
      <c r="C2196" s="4" t="s">
        <v>38</v>
      </c>
      <c r="D2196" s="4" t="s">
        <v>18</v>
      </c>
      <c r="E2196" s="4" t="s">
        <v>19</v>
      </c>
      <c r="F2196" s="4" t="s">
        <v>25</v>
      </c>
      <c r="G2196" s="11" t="s">
        <v>21</v>
      </c>
      <c r="H2196" s="5">
        <v>86574.07</v>
      </c>
      <c r="I2196" s="5">
        <v>34235.300000000003</v>
      </c>
      <c r="J2196" s="3" t="s">
        <v>22</v>
      </c>
      <c r="K2196" s="3" t="s">
        <v>23</v>
      </c>
      <c r="L2196" s="47">
        <f t="shared" si="70"/>
        <v>90164.2771392</v>
      </c>
      <c r="M2196" s="63">
        <f t="shared" si="71"/>
        <v>6.6717752640000016E-2</v>
      </c>
      <c r="N2196" s="7">
        <v>35527</v>
      </c>
      <c r="O2196" s="6" t="b">
        <v>1</v>
      </c>
      <c r="P2196" s="6" t="b">
        <v>0</v>
      </c>
      <c r="Q2196" s="6" t="s">
        <v>24</v>
      </c>
    </row>
    <row r="2197" spans="1:17" x14ac:dyDescent="0.25">
      <c r="A2197" s="3">
        <v>2017</v>
      </c>
      <c r="B2197" s="3">
        <v>2</v>
      </c>
      <c r="C2197" s="4" t="s">
        <v>38</v>
      </c>
      <c r="D2197" s="4" t="s">
        <v>18</v>
      </c>
      <c r="E2197" s="4" t="s">
        <v>19</v>
      </c>
      <c r="F2197" s="4" t="s">
        <v>20</v>
      </c>
      <c r="G2197" s="11" t="s">
        <v>21</v>
      </c>
      <c r="H2197" s="5">
        <v>87373.810000000012</v>
      </c>
      <c r="I2197" s="5">
        <v>33776.300000000003</v>
      </c>
      <c r="J2197" s="3" t="s">
        <v>22</v>
      </c>
      <c r="K2197" s="3" t="s">
        <v>23</v>
      </c>
      <c r="L2197" s="47">
        <f t="shared" si="70"/>
        <v>88955.425363200004</v>
      </c>
      <c r="M2197" s="63">
        <f t="shared" si="71"/>
        <v>6.5823253440000021E-2</v>
      </c>
      <c r="N2197" s="7">
        <v>35527</v>
      </c>
      <c r="O2197" s="6" t="b">
        <v>1</v>
      </c>
      <c r="P2197" s="6" t="b">
        <v>0</v>
      </c>
      <c r="Q2197" s="6" t="s">
        <v>24</v>
      </c>
    </row>
    <row r="2198" spans="1:17" x14ac:dyDescent="0.25">
      <c r="A2198" s="3">
        <v>2017</v>
      </c>
      <c r="B2198" s="3">
        <v>2</v>
      </c>
      <c r="C2198" s="4" t="s">
        <v>38</v>
      </c>
      <c r="D2198" s="4" t="s">
        <v>18</v>
      </c>
      <c r="E2198" s="4" t="s">
        <v>41</v>
      </c>
      <c r="F2198" s="4"/>
      <c r="G2198" s="11" t="s">
        <v>21</v>
      </c>
      <c r="H2198" s="5">
        <v>53683</v>
      </c>
      <c r="I2198" s="5">
        <v>21053.130524999997</v>
      </c>
      <c r="J2198" s="3" t="s">
        <v>22</v>
      </c>
      <c r="K2198" s="3" t="s">
        <v>42</v>
      </c>
      <c r="L2198" s="47">
        <f t="shared" si="70"/>
        <v>55446.871950993584</v>
      </c>
      <c r="M2198" s="63">
        <f t="shared" si="71"/>
        <v>4.1028340767119989E-2</v>
      </c>
      <c r="N2198" s="7">
        <v>23377</v>
      </c>
      <c r="O2198" s="6" t="b">
        <v>1</v>
      </c>
      <c r="P2198" s="6" t="b">
        <v>0</v>
      </c>
      <c r="Q2198" s="6" t="s">
        <v>24</v>
      </c>
    </row>
    <row r="2199" spans="1:17" x14ac:dyDescent="0.25">
      <c r="A2199" s="3">
        <v>2017</v>
      </c>
      <c r="B2199" s="3">
        <v>2</v>
      </c>
      <c r="C2199" s="4" t="s">
        <v>38</v>
      </c>
      <c r="D2199" s="4" t="s">
        <v>18</v>
      </c>
      <c r="E2199" s="4" t="s">
        <v>43</v>
      </c>
      <c r="F2199" s="4"/>
      <c r="G2199" s="11" t="s">
        <v>21</v>
      </c>
      <c r="H2199" s="5">
        <v>93062</v>
      </c>
      <c r="I2199" s="5">
        <v>35024.442071999998</v>
      </c>
      <c r="J2199" s="3" t="s">
        <v>22</v>
      </c>
      <c r="K2199" s="3" t="s">
        <v>42</v>
      </c>
      <c r="L2199" s="47">
        <f t="shared" si="70"/>
        <v>92242.6122051118</v>
      </c>
      <c r="M2199" s="63">
        <f t="shared" si="71"/>
        <v>6.8255632709913597E-2</v>
      </c>
      <c r="N2199" s="7">
        <v>28126</v>
      </c>
      <c r="O2199" s="6" t="b">
        <v>1</v>
      </c>
      <c r="P2199" s="6" t="b">
        <v>0</v>
      </c>
      <c r="Q2199" s="6" t="s">
        <v>24</v>
      </c>
    </row>
    <row r="2200" spans="1:17" x14ac:dyDescent="0.25">
      <c r="A2200" s="3">
        <v>2017</v>
      </c>
      <c r="B2200" s="3">
        <v>2</v>
      </c>
      <c r="C2200" s="4" t="s">
        <v>38</v>
      </c>
      <c r="D2200" s="4" t="s">
        <v>62</v>
      </c>
      <c r="E2200" s="4" t="s">
        <v>63</v>
      </c>
      <c r="F2200" s="4" t="s">
        <v>64</v>
      </c>
      <c r="G2200" s="11" t="s">
        <v>21</v>
      </c>
      <c r="H2200" s="5">
        <v>95385</v>
      </c>
      <c r="I2200" s="5">
        <v>34628.5</v>
      </c>
      <c r="J2200" s="3" t="s">
        <v>22</v>
      </c>
      <c r="K2200" s="3" t="s">
        <v>23</v>
      </c>
      <c r="L2200" s="47">
        <f t="shared" si="70"/>
        <v>91199.833824000001</v>
      </c>
      <c r="M2200" s="63">
        <f t="shared" si="71"/>
        <v>6.7484020800000016E-2</v>
      </c>
      <c r="N2200" s="7">
        <v>40739</v>
      </c>
      <c r="O2200" s="6" t="b">
        <v>0</v>
      </c>
      <c r="P2200" s="6" t="b">
        <v>0</v>
      </c>
      <c r="Q2200" s="6" t="s">
        <v>65</v>
      </c>
    </row>
    <row r="2201" spans="1:17" x14ac:dyDescent="0.25">
      <c r="A2201" s="3">
        <v>2017</v>
      </c>
      <c r="B2201" s="3">
        <v>2</v>
      </c>
      <c r="C2201" s="4" t="s">
        <v>38</v>
      </c>
      <c r="D2201" s="4" t="s">
        <v>66</v>
      </c>
      <c r="E2201" s="4" t="s">
        <v>67</v>
      </c>
      <c r="F2201" s="4" t="s">
        <v>68</v>
      </c>
      <c r="G2201" s="11" t="s">
        <v>21</v>
      </c>
      <c r="H2201" s="5">
        <v>48136.539999999994</v>
      </c>
      <c r="I2201" s="5">
        <v>17395.7</v>
      </c>
      <c r="J2201" s="3" t="s">
        <v>22</v>
      </c>
      <c r="K2201" s="3" t="s">
        <v>23</v>
      </c>
      <c r="L2201" s="47">
        <f t="shared" ref="L2201:L2264" si="72">I2201*0.02784*94.6</f>
        <v>45814.428844800001</v>
      </c>
      <c r="M2201" s="63">
        <f t="shared" si="71"/>
        <v>3.3900740160000005E-2</v>
      </c>
      <c r="N2201" s="7">
        <v>40644</v>
      </c>
      <c r="O2201" s="6" t="b">
        <v>0</v>
      </c>
      <c r="P2201" s="6" t="b">
        <v>1</v>
      </c>
      <c r="Q2201" s="6" t="s">
        <v>15</v>
      </c>
    </row>
    <row r="2202" spans="1:17" x14ac:dyDescent="0.25">
      <c r="A2202" s="3">
        <v>2017</v>
      </c>
      <c r="B2202" s="3">
        <v>2</v>
      </c>
      <c r="C2202" s="4" t="s">
        <v>38</v>
      </c>
      <c r="D2202" s="4" t="s">
        <v>66</v>
      </c>
      <c r="E2202" s="4" t="s">
        <v>67</v>
      </c>
      <c r="F2202" s="4" t="s">
        <v>72</v>
      </c>
      <c r="G2202" s="11" t="s">
        <v>21</v>
      </c>
      <c r="H2202" s="5">
        <v>83728.210000000006</v>
      </c>
      <c r="I2202" s="5">
        <v>29952</v>
      </c>
      <c r="J2202" s="3" t="s">
        <v>22</v>
      </c>
      <c r="K2202" s="3" t="s">
        <v>23</v>
      </c>
      <c r="L2202" s="47">
        <f t="shared" si="72"/>
        <v>78883.504128</v>
      </c>
      <c r="M2202" s="63">
        <f t="shared" si="71"/>
        <v>5.8370457600000009E-2</v>
      </c>
      <c r="N2202" s="7">
        <v>40644</v>
      </c>
      <c r="O2202" s="6" t="b">
        <v>0</v>
      </c>
      <c r="P2202" s="6" t="b">
        <v>1</v>
      </c>
      <c r="Q2202" s="6" t="s">
        <v>15</v>
      </c>
    </row>
    <row r="2203" spans="1:17" x14ac:dyDescent="0.25">
      <c r="A2203" s="3">
        <v>2017</v>
      </c>
      <c r="B2203" s="3">
        <v>2</v>
      </c>
      <c r="C2203" s="4" t="s">
        <v>38</v>
      </c>
      <c r="D2203" s="4" t="s">
        <v>26</v>
      </c>
      <c r="E2203" s="4" t="s">
        <v>27</v>
      </c>
      <c r="F2203" s="4" t="s">
        <v>28</v>
      </c>
      <c r="G2203" s="11" t="s">
        <v>21</v>
      </c>
      <c r="H2203" s="5">
        <v>25647.84</v>
      </c>
      <c r="I2203" s="5">
        <v>11370</v>
      </c>
      <c r="J2203" s="3" t="s">
        <v>22</v>
      </c>
      <c r="K2203" s="3" t="s">
        <v>23</v>
      </c>
      <c r="L2203" s="47">
        <f t="shared" si="72"/>
        <v>29944.759679999996</v>
      </c>
      <c r="M2203" s="63">
        <f t="shared" si="71"/>
        <v>2.2157856000000004E-2</v>
      </c>
      <c r="N2203" s="7">
        <v>34700</v>
      </c>
      <c r="O2203" s="6" t="b">
        <v>1</v>
      </c>
      <c r="P2203" s="6" t="b">
        <v>0</v>
      </c>
      <c r="Q2203" s="6" t="s">
        <v>24</v>
      </c>
    </row>
    <row r="2204" spans="1:17" x14ac:dyDescent="0.25">
      <c r="A2204" s="3">
        <v>2017</v>
      </c>
      <c r="B2204" s="3">
        <v>2</v>
      </c>
      <c r="C2204" s="4" t="s">
        <v>38</v>
      </c>
      <c r="D2204" s="4" t="s">
        <v>78</v>
      </c>
      <c r="E2204" s="4" t="s">
        <v>78</v>
      </c>
      <c r="F2204" s="4" t="s">
        <v>80</v>
      </c>
      <c r="G2204" s="11" t="s">
        <v>21</v>
      </c>
      <c r="H2204" s="5">
        <v>135978.59</v>
      </c>
      <c r="I2204" s="5">
        <v>51415.199999999997</v>
      </c>
      <c r="J2204" s="3" t="s">
        <v>22</v>
      </c>
      <c r="K2204" s="3" t="s">
        <v>23</v>
      </c>
      <c r="L2204" s="47">
        <f t="shared" si="72"/>
        <v>135410.36129279999</v>
      </c>
      <c r="M2204" s="63">
        <f t="shared" si="71"/>
        <v>0.10019794176000001</v>
      </c>
      <c r="N2204" s="7">
        <v>42560</v>
      </c>
      <c r="O2204" s="6" t="b">
        <v>0</v>
      </c>
      <c r="P2204" s="6" t="b">
        <v>0</v>
      </c>
      <c r="Q2204" s="6" t="s">
        <v>65</v>
      </c>
    </row>
    <row r="2205" spans="1:17" x14ac:dyDescent="0.25">
      <c r="A2205" s="3">
        <v>2017</v>
      </c>
      <c r="B2205" s="3">
        <v>2</v>
      </c>
      <c r="C2205" s="4" t="s">
        <v>38</v>
      </c>
      <c r="D2205" s="4" t="s">
        <v>78</v>
      </c>
      <c r="E2205" s="4" t="s">
        <v>78</v>
      </c>
      <c r="F2205" s="4" t="s">
        <v>79</v>
      </c>
      <c r="G2205" s="11" t="s">
        <v>21</v>
      </c>
      <c r="H2205" s="5">
        <v>119936.8</v>
      </c>
      <c r="I2205" s="5">
        <v>45691.1</v>
      </c>
      <c r="J2205" s="3" t="s">
        <v>22</v>
      </c>
      <c r="K2205" s="3" t="s">
        <v>23</v>
      </c>
      <c r="L2205" s="47">
        <f t="shared" si="72"/>
        <v>120335.0051904</v>
      </c>
      <c r="M2205" s="63">
        <f t="shared" si="71"/>
        <v>8.9042815680000012E-2</v>
      </c>
      <c r="N2205" s="7">
        <v>42560</v>
      </c>
      <c r="O2205" s="6" t="b">
        <v>0</v>
      </c>
      <c r="P2205" s="6" t="b">
        <v>0</v>
      </c>
      <c r="Q2205" s="6" t="s">
        <v>65</v>
      </c>
    </row>
    <row r="2206" spans="1:17" x14ac:dyDescent="0.25">
      <c r="A2206" s="3">
        <v>2017</v>
      </c>
      <c r="B2206" s="3">
        <v>2</v>
      </c>
      <c r="C2206" s="4" t="s">
        <v>38</v>
      </c>
      <c r="D2206" s="4" t="s">
        <v>73</v>
      </c>
      <c r="E2206" s="4" t="s">
        <v>74</v>
      </c>
      <c r="F2206" s="4"/>
      <c r="G2206" s="11" t="s">
        <v>21</v>
      </c>
      <c r="H2206" s="5">
        <v>226693</v>
      </c>
      <c r="I2206" s="5">
        <v>73755.383644800007</v>
      </c>
      <c r="J2206" s="3" t="s">
        <v>22</v>
      </c>
      <c r="K2206" s="3" t="s">
        <v>42</v>
      </c>
      <c r="L2206" s="47">
        <f t="shared" si="72"/>
        <v>194246.89871149856</v>
      </c>
      <c r="M2206" s="63">
        <f t="shared" si="71"/>
        <v>0.14373449164698626</v>
      </c>
      <c r="N2206" s="7">
        <v>41136</v>
      </c>
      <c r="O2206" s="6" t="b">
        <v>0</v>
      </c>
      <c r="P2206" s="6" t="b">
        <v>0</v>
      </c>
      <c r="Q2206" s="6" t="s">
        <v>65</v>
      </c>
    </row>
    <row r="2207" spans="1:17" x14ac:dyDescent="0.25">
      <c r="A2207" s="3">
        <v>2017</v>
      </c>
      <c r="B2207" s="3">
        <v>2</v>
      </c>
      <c r="C2207" s="4" t="s">
        <v>38</v>
      </c>
      <c r="D2207" s="4" t="s">
        <v>29</v>
      </c>
      <c r="E2207" s="4" t="s">
        <v>30</v>
      </c>
      <c r="F2207" s="4" t="s">
        <v>31</v>
      </c>
      <c r="G2207" s="11" t="s">
        <v>21</v>
      </c>
      <c r="H2207" s="5">
        <v>73666</v>
      </c>
      <c r="I2207" s="5">
        <v>30338.400000000001</v>
      </c>
      <c r="J2207" s="3" t="s">
        <v>22</v>
      </c>
      <c r="K2207" s="3" t="s">
        <v>23</v>
      </c>
      <c r="L2207" s="47">
        <f t="shared" si="72"/>
        <v>79901.151897600008</v>
      </c>
      <c r="M2207" s="63">
        <f t="shared" si="71"/>
        <v>5.912347392000001E-2</v>
      </c>
      <c r="N2207" s="7">
        <v>35885</v>
      </c>
      <c r="O2207" s="6" t="b">
        <v>1</v>
      </c>
      <c r="P2207" s="6" t="b">
        <v>0</v>
      </c>
      <c r="Q2207" s="6" t="s">
        <v>24</v>
      </c>
    </row>
    <row r="2208" spans="1:17" x14ac:dyDescent="0.25">
      <c r="A2208" s="3">
        <v>2017</v>
      </c>
      <c r="B2208" s="3">
        <v>2</v>
      </c>
      <c r="C2208" s="4" t="s">
        <v>38</v>
      </c>
      <c r="D2208" s="4" t="s">
        <v>29</v>
      </c>
      <c r="E2208" s="4" t="s">
        <v>30</v>
      </c>
      <c r="F2208" s="4" t="s">
        <v>33</v>
      </c>
      <c r="G2208" s="11" t="s">
        <v>21</v>
      </c>
      <c r="H2208" s="5">
        <v>14506</v>
      </c>
      <c r="I2208" s="5">
        <v>6676</v>
      </c>
      <c r="J2208" s="3" t="s">
        <v>22</v>
      </c>
      <c r="K2208" s="3" t="s">
        <v>23</v>
      </c>
      <c r="L2208" s="47">
        <f t="shared" si="72"/>
        <v>17582.340863999998</v>
      </c>
      <c r="M2208" s="63">
        <f t="shared" si="71"/>
        <v>1.3010188799999999E-2</v>
      </c>
      <c r="N2208" s="7">
        <v>35885</v>
      </c>
      <c r="O2208" s="6" t="b">
        <v>1</v>
      </c>
      <c r="P2208" s="6" t="b">
        <v>0</v>
      </c>
      <c r="Q2208" s="6" t="s">
        <v>24</v>
      </c>
    </row>
    <row r="2209" spans="1:17" x14ac:dyDescent="0.25">
      <c r="A2209" s="3">
        <v>2017</v>
      </c>
      <c r="B2209" s="3">
        <v>2</v>
      </c>
      <c r="C2209" s="4" t="s">
        <v>38</v>
      </c>
      <c r="D2209" s="4" t="s">
        <v>29</v>
      </c>
      <c r="E2209" s="4" t="s">
        <v>34</v>
      </c>
      <c r="F2209" s="4" t="s">
        <v>37</v>
      </c>
      <c r="G2209" s="11" t="s">
        <v>21</v>
      </c>
      <c r="H2209" s="5">
        <v>55731.040000000001</v>
      </c>
      <c r="I2209" s="5">
        <v>22171.1</v>
      </c>
      <c r="J2209" s="3" t="s">
        <v>22</v>
      </c>
      <c r="K2209" s="3" t="s">
        <v>23</v>
      </c>
      <c r="L2209" s="47">
        <f t="shared" si="72"/>
        <v>58391.227910399997</v>
      </c>
      <c r="M2209" s="63">
        <f t="shared" si="71"/>
        <v>4.3207039680000003E-2</v>
      </c>
      <c r="N2209" s="7">
        <v>33970</v>
      </c>
      <c r="O2209" s="6" t="b">
        <v>1</v>
      </c>
      <c r="P2209" s="6" t="b">
        <v>0</v>
      </c>
      <c r="Q2209" s="6" t="s">
        <v>24</v>
      </c>
    </row>
    <row r="2210" spans="1:17" x14ac:dyDescent="0.25">
      <c r="A2210" s="3">
        <v>2017</v>
      </c>
      <c r="B2210" s="3">
        <v>2</v>
      </c>
      <c r="C2210" s="4" t="s">
        <v>38</v>
      </c>
      <c r="D2210" s="4" t="s">
        <v>29</v>
      </c>
      <c r="E2210" s="4" t="s">
        <v>34</v>
      </c>
      <c r="F2210" s="4" t="s">
        <v>35</v>
      </c>
      <c r="G2210" s="11" t="s">
        <v>21</v>
      </c>
      <c r="H2210" s="5">
        <v>19552.07</v>
      </c>
      <c r="I2210" s="5">
        <v>9161.9</v>
      </c>
      <c r="J2210" s="3" t="s">
        <v>22</v>
      </c>
      <c r="K2210" s="3" t="s">
        <v>23</v>
      </c>
      <c r="L2210" s="47">
        <f t="shared" si="72"/>
        <v>24129.366201599998</v>
      </c>
      <c r="M2210" s="63">
        <f t="shared" si="71"/>
        <v>1.785471072E-2</v>
      </c>
      <c r="N2210" s="7">
        <v>33970</v>
      </c>
      <c r="O2210" s="6" t="b">
        <v>1</v>
      </c>
      <c r="P2210" s="6" t="b">
        <v>0</v>
      </c>
      <c r="Q2210" s="6" t="s">
        <v>24</v>
      </c>
    </row>
    <row r="2211" spans="1:17" x14ac:dyDescent="0.25">
      <c r="A2211" s="3">
        <v>2017</v>
      </c>
      <c r="B2211" s="3">
        <v>2</v>
      </c>
      <c r="C2211" s="4" t="s">
        <v>38</v>
      </c>
      <c r="D2211" s="4" t="s">
        <v>29</v>
      </c>
      <c r="E2211" s="4" t="s">
        <v>34</v>
      </c>
      <c r="F2211" s="4" t="s">
        <v>36</v>
      </c>
      <c r="G2211" s="11" t="s">
        <v>21</v>
      </c>
      <c r="H2211" s="5">
        <v>22774.640000000003</v>
      </c>
      <c r="I2211" s="5">
        <v>10321.9</v>
      </c>
      <c r="J2211" s="3" t="s">
        <v>22</v>
      </c>
      <c r="K2211" s="3" t="s">
        <v>23</v>
      </c>
      <c r="L2211" s="47">
        <f t="shared" si="72"/>
        <v>27184.416441599999</v>
      </c>
      <c r="M2211" s="63">
        <f t="shared" si="71"/>
        <v>2.0115318720000001E-2</v>
      </c>
      <c r="N2211" s="7">
        <v>33970</v>
      </c>
      <c r="O2211" s="6" t="b">
        <v>1</v>
      </c>
      <c r="P2211" s="6" t="b">
        <v>0</v>
      </c>
      <c r="Q2211" s="6" t="s">
        <v>24</v>
      </c>
    </row>
    <row r="2212" spans="1:17" x14ac:dyDescent="0.25">
      <c r="A2212" s="3">
        <v>2017</v>
      </c>
      <c r="B2212" s="3">
        <v>2</v>
      </c>
      <c r="C2212" s="4" t="s">
        <v>38</v>
      </c>
      <c r="D2212" s="4" t="s">
        <v>29</v>
      </c>
      <c r="E2212" s="4" t="s">
        <v>34</v>
      </c>
      <c r="F2212" s="4" t="s">
        <v>39</v>
      </c>
      <c r="G2212" s="11" t="s">
        <v>21</v>
      </c>
      <c r="H2212" s="5">
        <v>53034.16</v>
      </c>
      <c r="I2212" s="5">
        <v>22605.200000000001</v>
      </c>
      <c r="J2212" s="3" t="s">
        <v>22</v>
      </c>
      <c r="K2212" s="3" t="s">
        <v>23</v>
      </c>
      <c r="L2212" s="47">
        <f t="shared" si="72"/>
        <v>59534.501452799996</v>
      </c>
      <c r="M2212" s="63">
        <f t="shared" si="71"/>
        <v>4.4053013759999995E-2</v>
      </c>
      <c r="N2212" s="7">
        <v>33970</v>
      </c>
      <c r="O2212" s="6" t="b">
        <v>1</v>
      </c>
      <c r="P2212" s="6" t="b">
        <v>0</v>
      </c>
      <c r="Q2212" s="6" t="s">
        <v>24</v>
      </c>
    </row>
    <row r="2213" spans="1:17" x14ac:dyDescent="0.25">
      <c r="A2213" s="3">
        <v>2017</v>
      </c>
      <c r="B2213" s="3">
        <v>2</v>
      </c>
      <c r="C2213" s="4" t="s">
        <v>38</v>
      </c>
      <c r="D2213" s="4" t="s">
        <v>59</v>
      </c>
      <c r="E2213" s="4" t="s">
        <v>60</v>
      </c>
      <c r="F2213" s="4"/>
      <c r="G2213" s="11" t="s">
        <v>21</v>
      </c>
      <c r="H2213" s="5">
        <v>173521</v>
      </c>
      <c r="I2213" s="5">
        <v>60359.626891999993</v>
      </c>
      <c r="J2213" s="3" t="s">
        <v>22</v>
      </c>
      <c r="K2213" s="3" t="s">
        <v>42</v>
      </c>
      <c r="L2213" s="47">
        <f t="shared" si="72"/>
        <v>158966.97639889226</v>
      </c>
      <c r="M2213" s="63">
        <f t="shared" si="71"/>
        <v>0.1176288408871296</v>
      </c>
      <c r="N2213" s="7">
        <v>40220</v>
      </c>
      <c r="O2213" s="6" t="b">
        <v>1</v>
      </c>
      <c r="P2213" s="6" t="b">
        <v>0</v>
      </c>
      <c r="Q2213" s="6" t="s">
        <v>24</v>
      </c>
    </row>
    <row r="2214" spans="1:17" x14ac:dyDescent="0.25">
      <c r="A2214" s="3">
        <v>2017</v>
      </c>
      <c r="B2214" s="3">
        <v>2</v>
      </c>
      <c r="C2214" s="4" t="s">
        <v>38</v>
      </c>
      <c r="D2214" s="4" t="s">
        <v>44</v>
      </c>
      <c r="E2214" s="4" t="s">
        <v>45</v>
      </c>
      <c r="F2214" s="4"/>
      <c r="G2214" s="11" t="s">
        <v>21</v>
      </c>
      <c r="H2214" s="5">
        <v>69173</v>
      </c>
      <c r="I2214" s="5">
        <v>24708.595600000001</v>
      </c>
      <c r="J2214" s="3" t="s">
        <v>22</v>
      </c>
      <c r="K2214" s="3" t="s">
        <v>42</v>
      </c>
      <c r="L2214" s="47">
        <f t="shared" si="72"/>
        <v>65074.138722278396</v>
      </c>
      <c r="M2214" s="63">
        <f t="shared" si="71"/>
        <v>4.8152111105280004E-2</v>
      </c>
      <c r="N2214" s="7">
        <v>25569</v>
      </c>
      <c r="O2214" s="6" t="b">
        <v>1</v>
      </c>
      <c r="P2214" s="6" t="b">
        <v>0</v>
      </c>
      <c r="Q2214" s="6" t="s">
        <v>24</v>
      </c>
    </row>
    <row r="2215" spans="1:17" x14ac:dyDescent="0.25">
      <c r="A2215" s="3">
        <v>2017</v>
      </c>
      <c r="B2215" s="3">
        <v>2</v>
      </c>
      <c r="C2215" s="4" t="s">
        <v>38</v>
      </c>
      <c r="D2215" s="4" t="s">
        <v>44</v>
      </c>
      <c r="E2215" s="4" t="s">
        <v>75</v>
      </c>
      <c r="F2215" s="4"/>
      <c r="G2215" s="11" t="s">
        <v>21</v>
      </c>
      <c r="H2215" s="5">
        <v>211374</v>
      </c>
      <c r="I2215" s="5">
        <v>68163.887520000004</v>
      </c>
      <c r="J2215" s="3" t="s">
        <v>22</v>
      </c>
      <c r="K2215" s="3" t="s">
        <v>42</v>
      </c>
      <c r="L2215" s="47">
        <f t="shared" si="72"/>
        <v>179520.7766614733</v>
      </c>
      <c r="M2215" s="63">
        <f t="shared" si="71"/>
        <v>0.13283778399897603</v>
      </c>
      <c r="N2215" s="7">
        <v>41210</v>
      </c>
      <c r="O2215" s="6" t="b">
        <v>0</v>
      </c>
      <c r="P2215" s="6" t="b">
        <v>0</v>
      </c>
      <c r="Q2215" s="6" t="s">
        <v>65</v>
      </c>
    </row>
    <row r="2216" spans="1:17" x14ac:dyDescent="0.25">
      <c r="A2216" s="3">
        <v>2017</v>
      </c>
      <c r="B2216" s="3">
        <v>2</v>
      </c>
      <c r="C2216" s="4" t="s">
        <v>38</v>
      </c>
      <c r="D2216" s="4" t="s">
        <v>46</v>
      </c>
      <c r="E2216" s="4" t="s">
        <v>47</v>
      </c>
      <c r="F2216" s="4"/>
      <c r="G2216" s="11" t="s">
        <v>21</v>
      </c>
      <c r="H2216" s="5">
        <v>64284</v>
      </c>
      <c r="I2216" s="5">
        <v>23929.076159999997</v>
      </c>
      <c r="J2216" s="3" t="s">
        <v>22</v>
      </c>
      <c r="K2216" s="3" t="s">
        <v>42</v>
      </c>
      <c r="L2216" s="47">
        <f t="shared" si="72"/>
        <v>63021.146435850227</v>
      </c>
      <c r="M2216" s="63">
        <f t="shared" si="71"/>
        <v>4.6632983620607991E-2</v>
      </c>
      <c r="N2216" s="7">
        <v>34700</v>
      </c>
      <c r="O2216" s="6" t="b">
        <v>1</v>
      </c>
      <c r="P2216" s="6" t="b">
        <v>0</v>
      </c>
      <c r="Q2216" s="6" t="s">
        <v>24</v>
      </c>
    </row>
    <row r="2217" spans="1:17" x14ac:dyDescent="0.25">
      <c r="A2217" s="3">
        <v>2017</v>
      </c>
      <c r="B2217" s="3">
        <v>2</v>
      </c>
      <c r="C2217" s="4" t="s">
        <v>38</v>
      </c>
      <c r="D2217" s="4" t="s">
        <v>46</v>
      </c>
      <c r="E2217" s="4" t="s">
        <v>48</v>
      </c>
      <c r="F2217" s="4"/>
      <c r="G2217" s="11" t="s">
        <v>21</v>
      </c>
      <c r="H2217" s="5">
        <v>65333.31</v>
      </c>
      <c r="I2217" s="5">
        <v>24381.084625799998</v>
      </c>
      <c r="J2217" s="3" t="s">
        <v>22</v>
      </c>
      <c r="K2217" s="3" t="s">
        <v>42</v>
      </c>
      <c r="L2217" s="47">
        <f t="shared" si="72"/>
        <v>64211.584859922921</v>
      </c>
      <c r="M2217" s="63">
        <f t="shared" si="71"/>
        <v>4.7513857718759038E-2</v>
      </c>
      <c r="N2217" s="7">
        <v>35065</v>
      </c>
      <c r="O2217" s="6" t="b">
        <v>1</v>
      </c>
      <c r="P2217" s="6" t="b">
        <v>0</v>
      </c>
      <c r="Q2217" s="6" t="s">
        <v>24</v>
      </c>
    </row>
    <row r="2218" spans="1:17" x14ac:dyDescent="0.25">
      <c r="A2218" s="3">
        <v>2017</v>
      </c>
      <c r="B2218" s="3">
        <v>2</v>
      </c>
      <c r="C2218" s="4" t="s">
        <v>38</v>
      </c>
      <c r="D2218" s="4" t="s">
        <v>46</v>
      </c>
      <c r="E2218" s="4" t="s">
        <v>58</v>
      </c>
      <c r="F2218" s="4"/>
      <c r="G2218" s="11" t="s">
        <v>21</v>
      </c>
      <c r="H2218" s="5">
        <v>8104</v>
      </c>
      <c r="I2218" s="5">
        <v>2792.3466560000002</v>
      </c>
      <c r="J2218" s="3" t="s">
        <v>22</v>
      </c>
      <c r="K2218" s="3" t="s">
        <v>42</v>
      </c>
      <c r="L2218" s="47">
        <f t="shared" si="72"/>
        <v>7354.1028634275835</v>
      </c>
      <c r="M2218" s="63">
        <f t="shared" si="71"/>
        <v>5.4417251632128006E-3</v>
      </c>
      <c r="N2218" s="7">
        <v>39814</v>
      </c>
      <c r="O2218" s="6" t="b">
        <v>1</v>
      </c>
      <c r="P2218" s="6" t="b">
        <v>0</v>
      </c>
      <c r="Q2218" s="6" t="s">
        <v>24</v>
      </c>
    </row>
    <row r="2219" spans="1:17" x14ac:dyDescent="0.25">
      <c r="A2219" s="3">
        <v>2017</v>
      </c>
      <c r="B2219" s="3">
        <v>2</v>
      </c>
      <c r="C2219" s="4" t="s">
        <v>38</v>
      </c>
      <c r="D2219" s="4" t="s">
        <v>46</v>
      </c>
      <c r="E2219" s="4" t="s">
        <v>61</v>
      </c>
      <c r="F2219" s="4"/>
      <c r="G2219" s="11" t="s">
        <v>21</v>
      </c>
      <c r="H2219" s="5">
        <v>57118.400000000001</v>
      </c>
      <c r="I2219" s="5">
        <v>20069.121024</v>
      </c>
      <c r="J2219" s="3" t="s">
        <v>22</v>
      </c>
      <c r="K2219" s="3" t="s">
        <v>42</v>
      </c>
      <c r="L2219" s="47">
        <f t="shared" si="72"/>
        <v>52855.321552551934</v>
      </c>
      <c r="M2219" s="63">
        <f t="shared" si="71"/>
        <v>3.9110703051571209E-2</v>
      </c>
      <c r="N2219" s="7">
        <v>40179</v>
      </c>
      <c r="O2219" s="6" t="b">
        <v>1</v>
      </c>
      <c r="P2219" s="6" t="b">
        <v>0</v>
      </c>
      <c r="Q2219" s="6" t="s">
        <v>24</v>
      </c>
    </row>
    <row r="2220" spans="1:17" x14ac:dyDescent="0.25">
      <c r="A2220" s="3">
        <v>2017</v>
      </c>
      <c r="B2220" s="3">
        <v>2</v>
      </c>
      <c r="C2220" s="4" t="s">
        <v>38</v>
      </c>
      <c r="D2220" s="4" t="s">
        <v>46</v>
      </c>
      <c r="E2220" s="4" t="s">
        <v>77</v>
      </c>
      <c r="F2220" s="4"/>
      <c r="G2220" s="11" t="s">
        <v>21</v>
      </c>
      <c r="H2220" s="5">
        <v>64097</v>
      </c>
      <c r="I2220" s="5">
        <v>22521.121920000001</v>
      </c>
      <c r="J2220" s="3" t="s">
        <v>22</v>
      </c>
      <c r="K2220" s="3" t="s">
        <v>42</v>
      </c>
      <c r="L2220" s="47">
        <f t="shared" si="72"/>
        <v>59313.06804031488</v>
      </c>
      <c r="M2220" s="63">
        <f t="shared" si="71"/>
        <v>4.3889162397696004E-2</v>
      </c>
      <c r="N2220" s="7">
        <v>42005</v>
      </c>
      <c r="O2220" s="6" t="b">
        <v>0</v>
      </c>
      <c r="P2220" s="6" t="b">
        <v>0</v>
      </c>
      <c r="Q2220" s="6" t="s">
        <v>65</v>
      </c>
    </row>
    <row r="2221" spans="1:17" x14ac:dyDescent="0.25">
      <c r="A2221" s="3">
        <v>2017</v>
      </c>
      <c r="B2221" s="3">
        <v>2</v>
      </c>
      <c r="C2221" s="4" t="s">
        <v>38</v>
      </c>
      <c r="D2221" s="4" t="s">
        <v>69</v>
      </c>
      <c r="E2221" s="4" t="s">
        <v>70</v>
      </c>
      <c r="F2221" s="4" t="s">
        <v>71</v>
      </c>
      <c r="G2221" s="11" t="s">
        <v>21</v>
      </c>
      <c r="H2221" s="5">
        <v>97886</v>
      </c>
      <c r="I2221" s="5">
        <v>36508.699999999997</v>
      </c>
      <c r="J2221" s="3" t="s">
        <v>22</v>
      </c>
      <c r="K2221" s="3" t="s">
        <v>23</v>
      </c>
      <c r="L2221" s="47">
        <f t="shared" si="72"/>
        <v>96151.648876799998</v>
      </c>
      <c r="M2221" s="63">
        <f t="shared" si="71"/>
        <v>7.114815456000001E-2</v>
      </c>
      <c r="N2221" s="7">
        <v>40760</v>
      </c>
      <c r="O2221" s="6" t="b">
        <v>0</v>
      </c>
      <c r="P2221" s="6" t="b">
        <v>0</v>
      </c>
      <c r="Q2221" s="6" t="s">
        <v>65</v>
      </c>
    </row>
    <row r="2222" spans="1:17" x14ac:dyDescent="0.25">
      <c r="A2222" s="3">
        <v>2017</v>
      </c>
      <c r="B2222" s="3">
        <v>3</v>
      </c>
      <c r="C2222" s="4" t="s">
        <v>40</v>
      </c>
      <c r="D2222" s="4" t="s">
        <v>18</v>
      </c>
      <c r="E2222" s="4" t="s">
        <v>76</v>
      </c>
      <c r="F2222" s="4"/>
      <c r="G2222" s="11" t="s">
        <v>21</v>
      </c>
      <c r="H2222" s="5">
        <v>161694</v>
      </c>
      <c r="I2222" s="5">
        <v>57757.096799999999</v>
      </c>
      <c r="J2222" s="3" t="s">
        <v>22</v>
      </c>
      <c r="K2222" s="3" t="s">
        <v>42</v>
      </c>
      <c r="L2222" s="47">
        <f t="shared" si="72"/>
        <v>152112.78658667518</v>
      </c>
      <c r="M2222" s="63">
        <f t="shared" si="71"/>
        <v>0.11255703024384001</v>
      </c>
      <c r="N2222" s="7">
        <v>41348</v>
      </c>
      <c r="O2222" s="6" t="b">
        <v>0</v>
      </c>
      <c r="P2222" s="6" t="b">
        <v>0</v>
      </c>
      <c r="Q2222" s="6" t="s">
        <v>65</v>
      </c>
    </row>
    <row r="2223" spans="1:17" x14ac:dyDescent="0.25">
      <c r="A2223" s="3">
        <v>2017</v>
      </c>
      <c r="B2223" s="3">
        <v>3</v>
      </c>
      <c r="C2223" s="4" t="s">
        <v>40</v>
      </c>
      <c r="D2223" s="4" t="s">
        <v>18</v>
      </c>
      <c r="E2223" s="4" t="s">
        <v>19</v>
      </c>
      <c r="F2223" s="4" t="s">
        <v>25</v>
      </c>
      <c r="G2223" s="11" t="s">
        <v>21</v>
      </c>
      <c r="H2223" s="5">
        <v>72486.979000000007</v>
      </c>
      <c r="I2223" s="5">
        <v>28853.5</v>
      </c>
      <c r="J2223" s="3" t="s">
        <v>22</v>
      </c>
      <c r="K2223" s="3" t="s">
        <v>23</v>
      </c>
      <c r="L2223" s="47">
        <f t="shared" si="72"/>
        <v>75990.424223999988</v>
      </c>
      <c r="M2223" s="63">
        <f t="shared" si="71"/>
        <v>5.6229700800000004E-2</v>
      </c>
      <c r="N2223" s="7">
        <v>35527</v>
      </c>
      <c r="O2223" s="6" t="b">
        <v>1</v>
      </c>
      <c r="P2223" s="6" t="b">
        <v>0</v>
      </c>
      <c r="Q2223" s="6" t="s">
        <v>24</v>
      </c>
    </row>
    <row r="2224" spans="1:17" x14ac:dyDescent="0.25">
      <c r="A2224" s="3">
        <v>2017</v>
      </c>
      <c r="B2224" s="3">
        <v>3</v>
      </c>
      <c r="C2224" s="4" t="s">
        <v>40</v>
      </c>
      <c r="D2224" s="4" t="s">
        <v>18</v>
      </c>
      <c r="E2224" s="4" t="s">
        <v>19</v>
      </c>
      <c r="F2224" s="4" t="s">
        <v>20</v>
      </c>
      <c r="G2224" s="11" t="s">
        <v>21</v>
      </c>
      <c r="H2224" s="5">
        <v>92769.139200000005</v>
      </c>
      <c r="I2224" s="5">
        <v>35956</v>
      </c>
      <c r="J2224" s="3" t="s">
        <v>22</v>
      </c>
      <c r="K2224" s="3" t="s">
        <v>23</v>
      </c>
      <c r="L2224" s="47">
        <f t="shared" si="72"/>
        <v>94696.022784000001</v>
      </c>
      <c r="M2224" s="63">
        <f t="shared" si="71"/>
        <v>7.0071052800000005E-2</v>
      </c>
      <c r="N2224" s="7">
        <v>35527</v>
      </c>
      <c r="O2224" s="6" t="b">
        <v>1</v>
      </c>
      <c r="P2224" s="6" t="b">
        <v>0</v>
      </c>
      <c r="Q2224" s="6" t="s">
        <v>24</v>
      </c>
    </row>
    <row r="2225" spans="1:17" x14ac:dyDescent="0.25">
      <c r="A2225" s="3">
        <v>2017</v>
      </c>
      <c r="B2225" s="3">
        <v>3</v>
      </c>
      <c r="C2225" s="4" t="s">
        <v>40</v>
      </c>
      <c r="D2225" s="4" t="s">
        <v>18</v>
      </c>
      <c r="E2225" s="4" t="s">
        <v>41</v>
      </c>
      <c r="F2225" s="4"/>
      <c r="G2225" s="11" t="s">
        <v>21</v>
      </c>
      <c r="H2225" s="5">
        <v>62629</v>
      </c>
      <c r="I2225" s="5">
        <v>24561.528074999998</v>
      </c>
      <c r="J2225" s="3" t="s">
        <v>22</v>
      </c>
      <c r="K2225" s="3" t="s">
        <v>42</v>
      </c>
      <c r="L2225" s="47">
        <f t="shared" si="72"/>
        <v>64686.812276116791</v>
      </c>
      <c r="M2225" s="63">
        <f t="shared" si="71"/>
        <v>4.7865505912560002E-2</v>
      </c>
      <c r="N2225" s="7">
        <v>23377</v>
      </c>
      <c r="O2225" s="6" t="b">
        <v>1</v>
      </c>
      <c r="P2225" s="6" t="b">
        <v>0</v>
      </c>
      <c r="Q2225" s="6" t="s">
        <v>24</v>
      </c>
    </row>
    <row r="2226" spans="1:17" x14ac:dyDescent="0.25">
      <c r="A2226" s="3">
        <v>2017</v>
      </c>
      <c r="B2226" s="3">
        <v>3</v>
      </c>
      <c r="C2226" s="4" t="s">
        <v>40</v>
      </c>
      <c r="D2226" s="4" t="s">
        <v>18</v>
      </c>
      <c r="E2226" s="4" t="s">
        <v>43</v>
      </c>
      <c r="F2226" s="4"/>
      <c r="G2226" s="11" t="s">
        <v>21</v>
      </c>
      <c r="H2226" s="5">
        <v>97440</v>
      </c>
      <c r="I2226" s="5">
        <v>36672.128639999995</v>
      </c>
      <c r="J2226" s="3" t="s">
        <v>22</v>
      </c>
      <c r="K2226" s="3" t="s">
        <v>42</v>
      </c>
      <c r="L2226" s="47">
        <f t="shared" si="72"/>
        <v>96582.06500253694</v>
      </c>
      <c r="M2226" s="63">
        <f t="shared" si="71"/>
        <v>7.1466644293632003E-2</v>
      </c>
      <c r="N2226" s="7">
        <v>28126</v>
      </c>
      <c r="O2226" s="6" t="b">
        <v>1</v>
      </c>
      <c r="P2226" s="6" t="b">
        <v>0</v>
      </c>
      <c r="Q2226" s="6" t="s">
        <v>24</v>
      </c>
    </row>
    <row r="2227" spans="1:17" x14ac:dyDescent="0.25">
      <c r="A2227" s="3">
        <v>2017</v>
      </c>
      <c r="B2227" s="3">
        <v>3</v>
      </c>
      <c r="C2227" s="4" t="s">
        <v>40</v>
      </c>
      <c r="D2227" s="4" t="s">
        <v>62</v>
      </c>
      <c r="E2227" s="4" t="s">
        <v>63</v>
      </c>
      <c r="F2227" s="4" t="s">
        <v>64</v>
      </c>
      <c r="G2227" s="11" t="s">
        <v>21</v>
      </c>
      <c r="H2227" s="5">
        <v>32347</v>
      </c>
      <c r="I2227" s="5">
        <v>11884.8</v>
      </c>
      <c r="J2227" s="3" t="s">
        <v>22</v>
      </c>
      <c r="K2227" s="3" t="s">
        <v>23</v>
      </c>
      <c r="L2227" s="47">
        <f t="shared" si="72"/>
        <v>31300.569907199995</v>
      </c>
      <c r="M2227" s="63">
        <f t="shared" si="71"/>
        <v>2.3161098240000001E-2</v>
      </c>
      <c r="N2227" s="7">
        <v>40739</v>
      </c>
      <c r="O2227" s="6" t="b">
        <v>0</v>
      </c>
      <c r="P2227" s="6" t="b">
        <v>0</v>
      </c>
      <c r="Q2227" s="6" t="s">
        <v>65</v>
      </c>
    </row>
    <row r="2228" spans="1:17" x14ac:dyDescent="0.25">
      <c r="A2228" s="3">
        <v>2017</v>
      </c>
      <c r="B2228" s="3">
        <v>3</v>
      </c>
      <c r="C2228" s="4" t="s">
        <v>40</v>
      </c>
      <c r="D2228" s="4" t="s">
        <v>66</v>
      </c>
      <c r="E2228" s="4" t="s">
        <v>67</v>
      </c>
      <c r="F2228" s="4" t="s">
        <v>68</v>
      </c>
      <c r="G2228" s="11" t="s">
        <v>21</v>
      </c>
      <c r="H2228" s="5">
        <v>165942.62710000001</v>
      </c>
      <c r="I2228" s="5">
        <v>60116.9</v>
      </c>
      <c r="J2228" s="3" t="s">
        <v>22</v>
      </c>
      <c r="K2228" s="3" t="s">
        <v>23</v>
      </c>
      <c r="L2228" s="47">
        <f t="shared" si="72"/>
        <v>158327.7153216</v>
      </c>
      <c r="M2228" s="63">
        <f t="shared" si="71"/>
        <v>0.11715581472000003</v>
      </c>
      <c r="N2228" s="7">
        <v>40644</v>
      </c>
      <c r="O2228" s="6" t="b">
        <v>0</v>
      </c>
      <c r="P2228" s="6" t="b">
        <v>1</v>
      </c>
      <c r="Q2228" s="6" t="s">
        <v>15</v>
      </c>
    </row>
    <row r="2229" spans="1:17" x14ac:dyDescent="0.25">
      <c r="A2229" s="3">
        <v>2017</v>
      </c>
      <c r="B2229" s="3">
        <v>3</v>
      </c>
      <c r="C2229" s="4" t="s">
        <v>40</v>
      </c>
      <c r="D2229" s="4" t="s">
        <v>66</v>
      </c>
      <c r="E2229" s="4" t="s">
        <v>67</v>
      </c>
      <c r="F2229" s="4" t="s">
        <v>72</v>
      </c>
      <c r="G2229" s="11" t="s">
        <v>21</v>
      </c>
      <c r="H2229" s="5">
        <v>130090.2286</v>
      </c>
      <c r="I2229" s="5">
        <v>46597.8</v>
      </c>
      <c r="J2229" s="3" t="s">
        <v>22</v>
      </c>
      <c r="K2229" s="3" t="s">
        <v>23</v>
      </c>
      <c r="L2229" s="47">
        <f t="shared" si="72"/>
        <v>122722.9483392</v>
      </c>
      <c r="M2229" s="63">
        <f t="shared" si="71"/>
        <v>9.0809792640000012E-2</v>
      </c>
      <c r="N2229" s="7">
        <v>40644</v>
      </c>
      <c r="O2229" s="6" t="b">
        <v>0</v>
      </c>
      <c r="P2229" s="6" t="b">
        <v>1</v>
      </c>
      <c r="Q2229" s="6" t="s">
        <v>15</v>
      </c>
    </row>
    <row r="2230" spans="1:17" x14ac:dyDescent="0.25">
      <c r="A2230" s="3">
        <v>2017</v>
      </c>
      <c r="B2230" s="3">
        <v>3</v>
      </c>
      <c r="C2230" s="4" t="s">
        <v>40</v>
      </c>
      <c r="D2230" s="4" t="s">
        <v>26</v>
      </c>
      <c r="E2230" s="4" t="s">
        <v>27</v>
      </c>
      <c r="F2230" s="4" t="s">
        <v>28</v>
      </c>
      <c r="G2230" s="11" t="s">
        <v>21</v>
      </c>
      <c r="H2230" s="5">
        <v>55211.908000000003</v>
      </c>
      <c r="I2230" s="5">
        <v>23086.3</v>
      </c>
      <c r="J2230" s="3" t="s">
        <v>22</v>
      </c>
      <c r="K2230" s="3" t="s">
        <v>23</v>
      </c>
      <c r="L2230" s="47">
        <f t="shared" si="72"/>
        <v>60801.557203199991</v>
      </c>
      <c r="M2230" s="63">
        <f t="shared" si="71"/>
        <v>4.4990581439999996E-2</v>
      </c>
      <c r="N2230" s="7">
        <v>34700</v>
      </c>
      <c r="O2230" s="6" t="b">
        <v>1</v>
      </c>
      <c r="P2230" s="6" t="b">
        <v>0</v>
      </c>
      <c r="Q2230" s="6" t="s">
        <v>24</v>
      </c>
    </row>
    <row r="2231" spans="1:17" x14ac:dyDescent="0.25">
      <c r="A2231" s="3">
        <v>2017</v>
      </c>
      <c r="B2231" s="3">
        <v>3</v>
      </c>
      <c r="C2231" s="4" t="s">
        <v>40</v>
      </c>
      <c r="D2231" s="4" t="s">
        <v>73</v>
      </c>
      <c r="E2231" s="4" t="s">
        <v>74</v>
      </c>
      <c r="F2231" s="4"/>
      <c r="G2231" s="11" t="s">
        <v>21</v>
      </c>
      <c r="H2231" s="5">
        <v>267781</v>
      </c>
      <c r="I2231" s="5">
        <v>87123.512361599991</v>
      </c>
      <c r="J2231" s="3" t="s">
        <v>22</v>
      </c>
      <c r="K2231" s="3" t="s">
        <v>42</v>
      </c>
      <c r="L2231" s="47">
        <f t="shared" si="72"/>
        <v>229454.05806030086</v>
      </c>
      <c r="M2231" s="63">
        <f t="shared" si="71"/>
        <v>0.16978630089028607</v>
      </c>
      <c r="N2231" s="7">
        <v>41136</v>
      </c>
      <c r="O2231" s="6" t="b">
        <v>0</v>
      </c>
      <c r="P2231" s="6" t="b">
        <v>0</v>
      </c>
      <c r="Q2231" s="6" t="s">
        <v>65</v>
      </c>
    </row>
    <row r="2232" spans="1:17" x14ac:dyDescent="0.25">
      <c r="A2232" s="3">
        <v>2017</v>
      </c>
      <c r="B2232" s="3">
        <v>3</v>
      </c>
      <c r="C2232" s="4" t="s">
        <v>40</v>
      </c>
      <c r="D2232" s="4" t="s">
        <v>29</v>
      </c>
      <c r="E2232" s="4" t="s">
        <v>30</v>
      </c>
      <c r="F2232" s="4" t="s">
        <v>31</v>
      </c>
      <c r="G2232" s="11" t="s">
        <v>21</v>
      </c>
      <c r="H2232" s="5">
        <v>68100</v>
      </c>
      <c r="I2232" s="5">
        <v>28259.3</v>
      </c>
      <c r="J2232" s="3" t="s">
        <v>22</v>
      </c>
      <c r="K2232" s="3" t="s">
        <v>23</v>
      </c>
      <c r="L2232" s="47">
        <f t="shared" si="72"/>
        <v>74425.501075199994</v>
      </c>
      <c r="M2232" s="63">
        <f t="shared" si="71"/>
        <v>5.5071723840000003E-2</v>
      </c>
      <c r="N2232" s="7">
        <v>35885</v>
      </c>
      <c r="O2232" s="6" t="b">
        <v>1</v>
      </c>
      <c r="P2232" s="6" t="b">
        <v>0</v>
      </c>
      <c r="Q2232" s="6" t="s">
        <v>24</v>
      </c>
    </row>
    <row r="2233" spans="1:17" x14ac:dyDescent="0.25">
      <c r="A2233" s="3">
        <v>2017</v>
      </c>
      <c r="B2233" s="3">
        <v>3</v>
      </c>
      <c r="C2233" s="4" t="s">
        <v>40</v>
      </c>
      <c r="D2233" s="4" t="s">
        <v>29</v>
      </c>
      <c r="E2233" s="4" t="s">
        <v>34</v>
      </c>
      <c r="F2233" s="4" t="s">
        <v>37</v>
      </c>
      <c r="G2233" s="11" t="s">
        <v>21</v>
      </c>
      <c r="H2233" s="5">
        <v>57278.241499999996</v>
      </c>
      <c r="I2233" s="5">
        <v>23391.5</v>
      </c>
      <c r="J2233" s="3" t="s">
        <v>22</v>
      </c>
      <c r="K2233" s="3" t="s">
        <v>23</v>
      </c>
      <c r="L2233" s="47">
        <f t="shared" si="72"/>
        <v>61605.351456000004</v>
      </c>
      <c r="M2233" s="63">
        <f t="shared" si="71"/>
        <v>4.5585355200000011E-2</v>
      </c>
      <c r="N2233" s="7">
        <v>33970</v>
      </c>
      <c r="O2233" s="6" t="b">
        <v>1</v>
      </c>
      <c r="P2233" s="6" t="b">
        <v>0</v>
      </c>
      <c r="Q2233" s="6" t="s">
        <v>24</v>
      </c>
    </row>
    <row r="2234" spans="1:17" x14ac:dyDescent="0.25">
      <c r="A2234" s="3">
        <v>2017</v>
      </c>
      <c r="B2234" s="3">
        <v>3</v>
      </c>
      <c r="C2234" s="4" t="s">
        <v>40</v>
      </c>
      <c r="D2234" s="4" t="s">
        <v>29</v>
      </c>
      <c r="E2234" s="4" t="s">
        <v>34</v>
      </c>
      <c r="F2234" s="4" t="s">
        <v>39</v>
      </c>
      <c r="G2234" s="11" t="s">
        <v>21</v>
      </c>
      <c r="H2234" s="5">
        <v>28579.640599999999</v>
      </c>
      <c r="I2234" s="5">
        <v>12332.6</v>
      </c>
      <c r="J2234" s="3" t="s">
        <v>22</v>
      </c>
      <c r="K2234" s="3" t="s">
        <v>23</v>
      </c>
      <c r="L2234" s="47">
        <f t="shared" si="72"/>
        <v>32479.924646399999</v>
      </c>
      <c r="M2234" s="63">
        <f t="shared" si="71"/>
        <v>2.4033770880000003E-2</v>
      </c>
      <c r="N2234" s="7">
        <v>33970</v>
      </c>
      <c r="O2234" s="6" t="b">
        <v>1</v>
      </c>
      <c r="P2234" s="6" t="b">
        <v>0</v>
      </c>
      <c r="Q2234" s="6" t="s">
        <v>24</v>
      </c>
    </row>
    <row r="2235" spans="1:17" x14ac:dyDescent="0.25">
      <c r="A2235" s="3">
        <v>2017</v>
      </c>
      <c r="B2235" s="3">
        <v>3</v>
      </c>
      <c r="C2235" s="4" t="s">
        <v>40</v>
      </c>
      <c r="D2235" s="4" t="s">
        <v>29</v>
      </c>
      <c r="E2235" s="4" t="s">
        <v>34</v>
      </c>
      <c r="F2235" s="4" t="s">
        <v>35</v>
      </c>
      <c r="G2235" s="11" t="s">
        <v>21</v>
      </c>
      <c r="H2235" s="5">
        <v>3160.2296999999999</v>
      </c>
      <c r="I2235" s="5">
        <v>1468.7</v>
      </c>
      <c r="J2235" s="3" t="s">
        <v>22</v>
      </c>
      <c r="K2235" s="3" t="s">
        <v>23</v>
      </c>
      <c r="L2235" s="47">
        <f t="shared" si="72"/>
        <v>3868.0623168000002</v>
      </c>
      <c r="M2235" s="63">
        <f t="shared" si="71"/>
        <v>2.8622025600000007E-3</v>
      </c>
      <c r="N2235" s="7">
        <v>33970</v>
      </c>
      <c r="O2235" s="6" t="b">
        <v>1</v>
      </c>
      <c r="P2235" s="6" t="b">
        <v>0</v>
      </c>
      <c r="Q2235" s="6" t="s">
        <v>24</v>
      </c>
    </row>
    <row r="2236" spans="1:17" x14ac:dyDescent="0.25">
      <c r="A2236" s="3">
        <v>2017</v>
      </c>
      <c r="B2236" s="3">
        <v>3</v>
      </c>
      <c r="C2236" s="4" t="s">
        <v>40</v>
      </c>
      <c r="D2236" s="4" t="s">
        <v>29</v>
      </c>
      <c r="E2236" s="4" t="s">
        <v>34</v>
      </c>
      <c r="F2236" s="4" t="s">
        <v>36</v>
      </c>
      <c r="G2236" s="11" t="s">
        <v>21</v>
      </c>
      <c r="H2236" s="5">
        <v>12680.460999999999</v>
      </c>
      <c r="I2236" s="5">
        <v>5778.4</v>
      </c>
      <c r="J2236" s="3" t="s">
        <v>22</v>
      </c>
      <c r="K2236" s="3" t="s">
        <v>23</v>
      </c>
      <c r="L2236" s="47">
        <f t="shared" si="72"/>
        <v>15218.364057599998</v>
      </c>
      <c r="M2236" s="63">
        <f t="shared" si="71"/>
        <v>1.1260945920000001E-2</v>
      </c>
      <c r="N2236" s="7">
        <v>33970</v>
      </c>
      <c r="O2236" s="6" t="b">
        <v>1</v>
      </c>
      <c r="P2236" s="6" t="b">
        <v>0</v>
      </c>
      <c r="Q2236" s="6" t="s">
        <v>24</v>
      </c>
    </row>
    <row r="2237" spans="1:17" x14ac:dyDescent="0.25">
      <c r="A2237" s="3">
        <v>2017</v>
      </c>
      <c r="B2237" s="3">
        <v>3</v>
      </c>
      <c r="C2237" s="4" t="s">
        <v>40</v>
      </c>
      <c r="D2237" s="4" t="s">
        <v>59</v>
      </c>
      <c r="E2237" s="4" t="s">
        <v>60</v>
      </c>
      <c r="F2237" s="4"/>
      <c r="G2237" s="11" t="s">
        <v>21</v>
      </c>
      <c r="H2237" s="5">
        <v>200037</v>
      </c>
      <c r="I2237" s="5">
        <v>69583.270523999992</v>
      </c>
      <c r="J2237" s="3" t="s">
        <v>22</v>
      </c>
      <c r="K2237" s="3" t="s">
        <v>42</v>
      </c>
      <c r="L2237" s="47">
        <f t="shared" si="72"/>
        <v>183258.95458131991</v>
      </c>
      <c r="M2237" s="63">
        <f t="shared" si="71"/>
        <v>0.13560387759717119</v>
      </c>
      <c r="N2237" s="7">
        <v>40220</v>
      </c>
      <c r="O2237" s="6" t="b">
        <v>1</v>
      </c>
      <c r="P2237" s="6" t="b">
        <v>0</v>
      </c>
      <c r="Q2237" s="6" t="s">
        <v>24</v>
      </c>
    </row>
    <row r="2238" spans="1:17" x14ac:dyDescent="0.25">
      <c r="A2238" s="3">
        <v>2017</v>
      </c>
      <c r="B2238" s="3">
        <v>3</v>
      </c>
      <c r="C2238" s="4" t="s">
        <v>40</v>
      </c>
      <c r="D2238" s="4" t="s">
        <v>44</v>
      </c>
      <c r="E2238" s="4" t="s">
        <v>45</v>
      </c>
      <c r="F2238" s="4"/>
      <c r="G2238" s="11" t="s">
        <v>21</v>
      </c>
      <c r="H2238" s="5">
        <v>86725</v>
      </c>
      <c r="I2238" s="5">
        <v>30978.17</v>
      </c>
      <c r="J2238" s="3" t="s">
        <v>22</v>
      </c>
      <c r="K2238" s="3" t="s">
        <v>42</v>
      </c>
      <c r="L2238" s="47">
        <f t="shared" si="72"/>
        <v>81586.091114879979</v>
      </c>
      <c r="M2238" s="63">
        <f t="shared" si="71"/>
        <v>6.0370257695999997E-2</v>
      </c>
      <c r="N2238" s="7">
        <v>25569</v>
      </c>
      <c r="O2238" s="6" t="b">
        <v>1</v>
      </c>
      <c r="P2238" s="6" t="b">
        <v>0</v>
      </c>
      <c r="Q2238" s="6" t="s">
        <v>24</v>
      </c>
    </row>
    <row r="2239" spans="1:17" x14ac:dyDescent="0.25">
      <c r="A2239" s="3">
        <v>2017</v>
      </c>
      <c r="B2239" s="3">
        <v>3</v>
      </c>
      <c r="C2239" s="4" t="s">
        <v>40</v>
      </c>
      <c r="D2239" s="4" t="s">
        <v>44</v>
      </c>
      <c r="E2239" s="4" t="s">
        <v>75</v>
      </c>
      <c r="F2239" s="4"/>
      <c r="G2239" s="11" t="s">
        <v>21</v>
      </c>
      <c r="H2239" s="5">
        <v>251020</v>
      </c>
      <c r="I2239" s="5">
        <v>80948.929600000003</v>
      </c>
      <c r="J2239" s="3" t="s">
        <v>22</v>
      </c>
      <c r="K2239" s="3" t="s">
        <v>42</v>
      </c>
      <c r="L2239" s="47">
        <f t="shared" si="72"/>
        <v>213192.28172605441</v>
      </c>
      <c r="M2239" s="63">
        <f t="shared" si="71"/>
        <v>0.15775327400448003</v>
      </c>
      <c r="N2239" s="7">
        <v>41210</v>
      </c>
      <c r="O2239" s="6" t="b">
        <v>0</v>
      </c>
      <c r="P2239" s="6" t="b">
        <v>0</v>
      </c>
      <c r="Q2239" s="6" t="s">
        <v>65</v>
      </c>
    </row>
    <row r="2240" spans="1:17" x14ac:dyDescent="0.25">
      <c r="A2240" s="3">
        <v>2017</v>
      </c>
      <c r="B2240" s="3">
        <v>3</v>
      </c>
      <c r="C2240" s="4" t="s">
        <v>40</v>
      </c>
      <c r="D2240" s="4" t="s">
        <v>46</v>
      </c>
      <c r="E2240" s="4" t="s">
        <v>47</v>
      </c>
      <c r="F2240" s="4"/>
      <c r="G2240" s="11" t="s">
        <v>21</v>
      </c>
      <c r="H2240" s="5">
        <v>81039</v>
      </c>
      <c r="I2240" s="5">
        <v>30165.95736</v>
      </c>
      <c r="J2240" s="3" t="s">
        <v>22</v>
      </c>
      <c r="K2240" s="3" t="s">
        <v>42</v>
      </c>
      <c r="L2240" s="47">
        <f t="shared" si="72"/>
        <v>79446.995924567047</v>
      </c>
      <c r="M2240" s="63">
        <f t="shared" si="71"/>
        <v>5.8787417703168011E-2</v>
      </c>
      <c r="N2240" s="7">
        <v>34700</v>
      </c>
      <c r="O2240" s="6" t="b">
        <v>1</v>
      </c>
      <c r="P2240" s="6" t="b">
        <v>0</v>
      </c>
      <c r="Q2240" s="6" t="s">
        <v>24</v>
      </c>
    </row>
    <row r="2241" spans="1:17" x14ac:dyDescent="0.25">
      <c r="A2241" s="3">
        <v>2017</v>
      </c>
      <c r="B2241" s="3">
        <v>3</v>
      </c>
      <c r="C2241" s="4" t="s">
        <v>40</v>
      </c>
      <c r="D2241" s="4" t="s">
        <v>46</v>
      </c>
      <c r="E2241" s="4" t="s">
        <v>48</v>
      </c>
      <c r="F2241" s="4"/>
      <c r="G2241" s="11" t="s">
        <v>21</v>
      </c>
      <c r="H2241" s="5">
        <v>76267</v>
      </c>
      <c r="I2241" s="5">
        <v>28461.319059999998</v>
      </c>
      <c r="J2241" s="3" t="s">
        <v>22</v>
      </c>
      <c r="K2241" s="3" t="s">
        <v>42</v>
      </c>
      <c r="L2241" s="47">
        <f t="shared" si="72"/>
        <v>74957.55140083583</v>
      </c>
      <c r="M2241" s="63">
        <f t="shared" si="71"/>
        <v>5.5465418584128005E-2</v>
      </c>
      <c r="N2241" s="7">
        <v>35065</v>
      </c>
      <c r="O2241" s="6" t="b">
        <v>1</v>
      </c>
      <c r="P2241" s="6" t="b">
        <v>0</v>
      </c>
      <c r="Q2241" s="6" t="s">
        <v>24</v>
      </c>
    </row>
    <row r="2242" spans="1:17" x14ac:dyDescent="0.25">
      <c r="A2242" s="3">
        <v>2017</v>
      </c>
      <c r="B2242" s="3">
        <v>3</v>
      </c>
      <c r="C2242" s="4" t="s">
        <v>40</v>
      </c>
      <c r="D2242" s="4" t="s">
        <v>46</v>
      </c>
      <c r="E2242" s="4" t="s">
        <v>61</v>
      </c>
      <c r="F2242" s="4"/>
      <c r="G2242" s="11" t="s">
        <v>21</v>
      </c>
      <c r="H2242" s="5">
        <v>78155.200000000012</v>
      </c>
      <c r="I2242" s="5">
        <v>27460.611072000007</v>
      </c>
      <c r="J2242" s="3" t="s">
        <v>22</v>
      </c>
      <c r="K2242" s="3" t="s">
        <v>42</v>
      </c>
      <c r="L2242" s="47">
        <f t="shared" si="72"/>
        <v>72322.022798327816</v>
      </c>
      <c r="M2242" s="63">
        <f t="shared" ref="M2242:M2305" si="73">I2242*0.02784*0.07/1000</f>
        <v>5.3515238857113616E-2</v>
      </c>
      <c r="N2242" s="7">
        <v>40179</v>
      </c>
      <c r="O2242" s="6" t="b">
        <v>1</v>
      </c>
      <c r="P2242" s="6" t="b">
        <v>0</v>
      </c>
      <c r="Q2242" s="6" t="s">
        <v>24</v>
      </c>
    </row>
    <row r="2243" spans="1:17" x14ac:dyDescent="0.25">
      <c r="A2243" s="3">
        <v>2017</v>
      </c>
      <c r="B2243" s="3">
        <v>3</v>
      </c>
      <c r="C2243" s="4" t="s">
        <v>40</v>
      </c>
      <c r="D2243" s="4" t="s">
        <v>46</v>
      </c>
      <c r="E2243" s="4" t="s">
        <v>77</v>
      </c>
      <c r="F2243" s="4"/>
      <c r="G2243" s="11" t="s">
        <v>21</v>
      </c>
      <c r="H2243" s="5">
        <v>76187.8</v>
      </c>
      <c r="I2243" s="5">
        <v>26769.345408000001</v>
      </c>
      <c r="J2243" s="3" t="s">
        <v>22</v>
      </c>
      <c r="K2243" s="3" t="s">
        <v>42</v>
      </c>
      <c r="L2243" s="47">
        <f t="shared" si="72"/>
        <v>70501.461304614917</v>
      </c>
      <c r="M2243" s="63">
        <f t="shared" si="73"/>
        <v>5.2168100331110412E-2</v>
      </c>
      <c r="N2243" s="7">
        <v>42005</v>
      </c>
      <c r="O2243" s="6" t="b">
        <v>0</v>
      </c>
      <c r="P2243" s="6" t="b">
        <v>0</v>
      </c>
      <c r="Q2243" s="6" t="s">
        <v>65</v>
      </c>
    </row>
    <row r="2244" spans="1:17" x14ac:dyDescent="0.25">
      <c r="A2244" s="3">
        <v>2017</v>
      </c>
      <c r="B2244" s="3">
        <v>3</v>
      </c>
      <c r="C2244" s="4" t="s">
        <v>40</v>
      </c>
      <c r="D2244" s="4" t="s">
        <v>69</v>
      </c>
      <c r="E2244" s="4" t="s">
        <v>70</v>
      </c>
      <c r="F2244" s="4" t="s">
        <v>71</v>
      </c>
      <c r="G2244" s="11" t="s">
        <v>21</v>
      </c>
      <c r="H2244" s="5">
        <v>89574</v>
      </c>
      <c r="I2244" s="5">
        <v>33663.599999999999</v>
      </c>
      <c r="J2244" s="3" t="s">
        <v>22</v>
      </c>
      <c r="K2244" s="3" t="s">
        <v>23</v>
      </c>
      <c r="L2244" s="47">
        <f t="shared" si="72"/>
        <v>88658.611430399993</v>
      </c>
      <c r="M2244" s="63">
        <f t="shared" si="73"/>
        <v>6.5603623680000001E-2</v>
      </c>
      <c r="N2244" s="7">
        <v>40760</v>
      </c>
      <c r="O2244" s="6" t="b">
        <v>0</v>
      </c>
      <c r="P2244" s="6" t="b">
        <v>0</v>
      </c>
      <c r="Q2244" s="6" t="s">
        <v>65</v>
      </c>
    </row>
    <row r="2245" spans="1:17" x14ac:dyDescent="0.25">
      <c r="A2245" s="3">
        <v>2017</v>
      </c>
      <c r="B2245" s="3">
        <v>4</v>
      </c>
      <c r="C2245" s="4" t="s">
        <v>49</v>
      </c>
      <c r="D2245" s="4" t="s">
        <v>18</v>
      </c>
      <c r="E2245" s="4" t="s">
        <v>76</v>
      </c>
      <c r="F2245" s="4"/>
      <c r="G2245" s="11" t="s">
        <v>21</v>
      </c>
      <c r="H2245" s="5">
        <v>166250</v>
      </c>
      <c r="I2245" s="5">
        <v>59384.5</v>
      </c>
      <c r="J2245" s="3" t="s">
        <v>22</v>
      </c>
      <c r="K2245" s="3" t="s">
        <v>42</v>
      </c>
      <c r="L2245" s="47">
        <f t="shared" si="72"/>
        <v>156398.819808</v>
      </c>
      <c r="M2245" s="63">
        <f t="shared" si="73"/>
        <v>0.11572851360000001</v>
      </c>
      <c r="N2245" s="7">
        <v>41348</v>
      </c>
      <c r="O2245" s="6" t="b">
        <v>0</v>
      </c>
      <c r="P2245" s="6" t="b">
        <v>0</v>
      </c>
      <c r="Q2245" s="6" t="s">
        <v>65</v>
      </c>
    </row>
    <row r="2246" spans="1:17" x14ac:dyDescent="0.25">
      <c r="A2246" s="3">
        <v>2017</v>
      </c>
      <c r="B2246" s="3">
        <v>4</v>
      </c>
      <c r="C2246" s="4" t="s">
        <v>49</v>
      </c>
      <c r="D2246" s="4" t="s">
        <v>18</v>
      </c>
      <c r="E2246" s="4" t="s">
        <v>19</v>
      </c>
      <c r="F2246" s="4" t="s">
        <v>25</v>
      </c>
      <c r="G2246" s="11" t="s">
        <v>21</v>
      </c>
      <c r="H2246" s="5">
        <v>81969.130499999999</v>
      </c>
      <c r="I2246" s="5">
        <v>32739.200000000001</v>
      </c>
      <c r="J2246" s="3" t="s">
        <v>22</v>
      </c>
      <c r="K2246" s="3" t="s">
        <v>23</v>
      </c>
      <c r="L2246" s="47">
        <f t="shared" si="72"/>
        <v>86224.052428800002</v>
      </c>
      <c r="M2246" s="63">
        <f t="shared" si="73"/>
        <v>6.3802152960000011E-2</v>
      </c>
      <c r="N2246" s="7">
        <v>35527</v>
      </c>
      <c r="O2246" s="6" t="b">
        <v>1</v>
      </c>
      <c r="P2246" s="6" t="b">
        <v>0</v>
      </c>
      <c r="Q2246" s="6" t="s">
        <v>24</v>
      </c>
    </row>
    <row r="2247" spans="1:17" x14ac:dyDescent="0.25">
      <c r="A2247" s="3">
        <v>2017</v>
      </c>
      <c r="B2247" s="3">
        <v>4</v>
      </c>
      <c r="C2247" s="4" t="s">
        <v>49</v>
      </c>
      <c r="D2247" s="4" t="s">
        <v>18</v>
      </c>
      <c r="E2247" s="4" t="s">
        <v>19</v>
      </c>
      <c r="F2247" s="4" t="s">
        <v>20</v>
      </c>
      <c r="G2247" s="11" t="s">
        <v>21</v>
      </c>
      <c r="H2247" s="5">
        <v>78434.736699999994</v>
      </c>
      <c r="I2247" s="5">
        <v>30602.3</v>
      </c>
      <c r="J2247" s="3" t="s">
        <v>22</v>
      </c>
      <c r="K2247" s="3" t="s">
        <v>23</v>
      </c>
      <c r="L2247" s="47">
        <f t="shared" si="72"/>
        <v>80596.175827200001</v>
      </c>
      <c r="M2247" s="63">
        <f t="shared" si="73"/>
        <v>5.963776224000001E-2</v>
      </c>
      <c r="N2247" s="7">
        <v>35527</v>
      </c>
      <c r="O2247" s="6" t="b">
        <v>1</v>
      </c>
      <c r="P2247" s="6" t="b">
        <v>0</v>
      </c>
      <c r="Q2247" s="6" t="s">
        <v>24</v>
      </c>
    </row>
    <row r="2248" spans="1:17" x14ac:dyDescent="0.25">
      <c r="A2248" s="3">
        <v>2017</v>
      </c>
      <c r="B2248" s="3">
        <v>4</v>
      </c>
      <c r="C2248" s="4" t="s">
        <v>49</v>
      </c>
      <c r="D2248" s="4" t="s">
        <v>18</v>
      </c>
      <c r="E2248" s="4" t="s">
        <v>41</v>
      </c>
      <c r="F2248" s="4"/>
      <c r="G2248" s="11" t="s">
        <v>21</v>
      </c>
      <c r="H2248" s="5">
        <v>67061</v>
      </c>
      <c r="I2248" s="5">
        <v>26299.647674999997</v>
      </c>
      <c r="J2248" s="3" t="s">
        <v>22</v>
      </c>
      <c r="K2248" s="3" t="s">
        <v>42</v>
      </c>
      <c r="L2248" s="47">
        <f t="shared" si="72"/>
        <v>69264.435294331197</v>
      </c>
      <c r="M2248" s="63">
        <f t="shared" si="73"/>
        <v>5.125275338904E-2</v>
      </c>
      <c r="N2248" s="7">
        <v>23377</v>
      </c>
      <c r="O2248" s="6" t="b">
        <v>1</v>
      </c>
      <c r="P2248" s="6" t="b">
        <v>0</v>
      </c>
      <c r="Q2248" s="6" t="s">
        <v>24</v>
      </c>
    </row>
    <row r="2249" spans="1:17" x14ac:dyDescent="0.25">
      <c r="A2249" s="3">
        <v>2017</v>
      </c>
      <c r="B2249" s="3">
        <v>4</v>
      </c>
      <c r="C2249" s="4" t="s">
        <v>49</v>
      </c>
      <c r="D2249" s="4" t="s">
        <v>18</v>
      </c>
      <c r="E2249" s="4" t="s">
        <v>43</v>
      </c>
      <c r="F2249" s="4"/>
      <c r="G2249" s="11" t="s">
        <v>21</v>
      </c>
      <c r="H2249" s="5">
        <v>121823</v>
      </c>
      <c r="I2249" s="5">
        <v>45848.816987999999</v>
      </c>
      <c r="J2249" s="3" t="s">
        <v>22</v>
      </c>
      <c r="K2249" s="3" t="s">
        <v>42</v>
      </c>
      <c r="L2249" s="47">
        <f t="shared" si="72"/>
        <v>120750.37874388404</v>
      </c>
      <c r="M2249" s="63">
        <f t="shared" si="73"/>
        <v>8.9350174546214425E-2</v>
      </c>
      <c r="N2249" s="7">
        <v>28126</v>
      </c>
      <c r="O2249" s="6" t="b">
        <v>1</v>
      </c>
      <c r="P2249" s="6" t="b">
        <v>0</v>
      </c>
      <c r="Q2249" s="6" t="s">
        <v>24</v>
      </c>
    </row>
    <row r="2250" spans="1:17" x14ac:dyDescent="0.25">
      <c r="A2250" s="3">
        <v>2017</v>
      </c>
      <c r="B2250" s="3">
        <v>4</v>
      </c>
      <c r="C2250" s="4" t="s">
        <v>49</v>
      </c>
      <c r="D2250" s="4" t="s">
        <v>62</v>
      </c>
      <c r="E2250" s="4" t="s">
        <v>63</v>
      </c>
      <c r="F2250" s="4" t="s">
        <v>64</v>
      </c>
      <c r="G2250" s="11" t="s">
        <v>21</v>
      </c>
      <c r="H2250" s="5">
        <v>76198</v>
      </c>
      <c r="I2250" s="5">
        <v>28065.9</v>
      </c>
      <c r="J2250" s="3" t="s">
        <v>22</v>
      </c>
      <c r="K2250" s="3" t="s">
        <v>23</v>
      </c>
      <c r="L2250" s="47">
        <f t="shared" si="72"/>
        <v>73916.150457600001</v>
      </c>
      <c r="M2250" s="63">
        <f t="shared" si="73"/>
        <v>5.4694825920000016E-2</v>
      </c>
      <c r="N2250" s="7">
        <v>40739</v>
      </c>
      <c r="O2250" s="6" t="b">
        <v>0</v>
      </c>
      <c r="P2250" s="6" t="b">
        <v>0</v>
      </c>
      <c r="Q2250" s="6" t="s">
        <v>65</v>
      </c>
    </row>
    <row r="2251" spans="1:17" x14ac:dyDescent="0.25">
      <c r="A2251" s="3">
        <v>2017</v>
      </c>
      <c r="B2251" s="3">
        <v>4</v>
      </c>
      <c r="C2251" s="4" t="s">
        <v>49</v>
      </c>
      <c r="D2251" s="4" t="s">
        <v>66</v>
      </c>
      <c r="E2251" s="4" t="s">
        <v>67</v>
      </c>
      <c r="F2251" s="4" t="s">
        <v>72</v>
      </c>
      <c r="G2251" s="11" t="s">
        <v>21</v>
      </c>
      <c r="H2251" s="5">
        <v>142998.5814</v>
      </c>
      <c r="I2251" s="5">
        <v>51020.3</v>
      </c>
      <c r="J2251" s="3" t="s">
        <v>22</v>
      </c>
      <c r="K2251" s="3" t="s">
        <v>23</v>
      </c>
      <c r="L2251" s="47">
        <f t="shared" si="72"/>
        <v>134370.3273792</v>
      </c>
      <c r="M2251" s="63">
        <f t="shared" si="73"/>
        <v>9.9428360640000005E-2</v>
      </c>
      <c r="N2251" s="7">
        <v>40644</v>
      </c>
      <c r="O2251" s="6" t="b">
        <v>0</v>
      </c>
      <c r="P2251" s="6" t="b">
        <v>1</v>
      </c>
      <c r="Q2251" s="6" t="s">
        <v>15</v>
      </c>
    </row>
    <row r="2252" spans="1:17" x14ac:dyDescent="0.25">
      <c r="A2252" s="3">
        <v>2017</v>
      </c>
      <c r="B2252" s="3">
        <v>4</v>
      </c>
      <c r="C2252" s="4" t="s">
        <v>49</v>
      </c>
      <c r="D2252" s="4" t="s">
        <v>66</v>
      </c>
      <c r="E2252" s="4" t="s">
        <v>67</v>
      </c>
      <c r="F2252" s="4" t="s">
        <v>68</v>
      </c>
      <c r="G2252" s="11" t="s">
        <v>21</v>
      </c>
      <c r="H2252" s="5">
        <v>188660.09220000001</v>
      </c>
      <c r="I2252" s="5">
        <v>67344.399999999994</v>
      </c>
      <c r="J2252" s="3" t="s">
        <v>22</v>
      </c>
      <c r="K2252" s="3" t="s">
        <v>23</v>
      </c>
      <c r="L2252" s="47">
        <f t="shared" si="72"/>
        <v>177362.52188159997</v>
      </c>
      <c r="M2252" s="63">
        <f t="shared" si="73"/>
        <v>0.13124076672000001</v>
      </c>
      <c r="N2252" s="7">
        <v>40644</v>
      </c>
      <c r="O2252" s="6" t="b">
        <v>0</v>
      </c>
      <c r="P2252" s="6" t="b">
        <v>1</v>
      </c>
      <c r="Q2252" s="6" t="s">
        <v>15</v>
      </c>
    </row>
    <row r="2253" spans="1:17" x14ac:dyDescent="0.25">
      <c r="A2253" s="3">
        <v>2017</v>
      </c>
      <c r="B2253" s="3">
        <v>4</v>
      </c>
      <c r="C2253" s="4" t="s">
        <v>49</v>
      </c>
      <c r="D2253" s="4" t="s">
        <v>26</v>
      </c>
      <c r="E2253" s="4" t="s">
        <v>27</v>
      </c>
      <c r="F2253" s="4" t="s">
        <v>28</v>
      </c>
      <c r="G2253" s="11" t="s">
        <v>21</v>
      </c>
      <c r="H2253" s="5">
        <v>51720.500999999997</v>
      </c>
      <c r="I2253" s="5">
        <v>21254.1</v>
      </c>
      <c r="J2253" s="3" t="s">
        <v>22</v>
      </c>
      <c r="K2253" s="3" t="s">
        <v>23</v>
      </c>
      <c r="L2253" s="47">
        <f t="shared" si="72"/>
        <v>55976.158022399992</v>
      </c>
      <c r="M2253" s="63">
        <f t="shared" si="73"/>
        <v>4.1419990079999996E-2</v>
      </c>
      <c r="N2253" s="7">
        <v>34700</v>
      </c>
      <c r="O2253" s="6" t="b">
        <v>1</v>
      </c>
      <c r="P2253" s="6" t="b">
        <v>0</v>
      </c>
      <c r="Q2253" s="6" t="s">
        <v>24</v>
      </c>
    </row>
    <row r="2254" spans="1:17" x14ac:dyDescent="0.25">
      <c r="A2254" s="3">
        <v>2017</v>
      </c>
      <c r="B2254" s="3">
        <v>4</v>
      </c>
      <c r="C2254" s="4" t="s">
        <v>49</v>
      </c>
      <c r="D2254" s="4" t="s">
        <v>78</v>
      </c>
      <c r="E2254" s="4" t="s">
        <v>78</v>
      </c>
      <c r="F2254" s="4" t="s">
        <v>80</v>
      </c>
      <c r="G2254" s="11" t="s">
        <v>21</v>
      </c>
      <c r="H2254" s="5">
        <v>147743.7409</v>
      </c>
      <c r="I2254" s="5">
        <v>56099.5</v>
      </c>
      <c r="J2254" s="3" t="s">
        <v>22</v>
      </c>
      <c r="K2254" s="3" t="s">
        <v>23</v>
      </c>
      <c r="L2254" s="47">
        <f t="shared" si="72"/>
        <v>147747.233568</v>
      </c>
      <c r="M2254" s="63">
        <f t="shared" si="73"/>
        <v>0.1093267056</v>
      </c>
      <c r="N2254" s="7">
        <v>42560</v>
      </c>
      <c r="O2254" s="6" t="b">
        <v>0</v>
      </c>
      <c r="P2254" s="6" t="b">
        <v>0</v>
      </c>
      <c r="Q2254" s="6" t="s">
        <v>65</v>
      </c>
    </row>
    <row r="2255" spans="1:17" x14ac:dyDescent="0.25">
      <c r="A2255" s="3">
        <v>2017</v>
      </c>
      <c r="B2255" s="3">
        <v>4</v>
      </c>
      <c r="C2255" s="4" t="s">
        <v>49</v>
      </c>
      <c r="D2255" s="4" t="s">
        <v>78</v>
      </c>
      <c r="E2255" s="4" t="s">
        <v>78</v>
      </c>
      <c r="F2255" s="4" t="s">
        <v>79</v>
      </c>
      <c r="G2255" s="11" t="s">
        <v>21</v>
      </c>
      <c r="H2255" s="5">
        <v>126377.0425</v>
      </c>
      <c r="I2255" s="5">
        <v>49261.8</v>
      </c>
      <c r="J2255" s="3" t="s">
        <v>22</v>
      </c>
      <c r="K2255" s="3" t="s">
        <v>23</v>
      </c>
      <c r="L2255" s="47">
        <f t="shared" si="72"/>
        <v>129739.02923520001</v>
      </c>
      <c r="M2255" s="63">
        <f t="shared" si="73"/>
        <v>9.6001395840000017E-2</v>
      </c>
      <c r="N2255" s="7">
        <v>42560</v>
      </c>
      <c r="O2255" s="6" t="b">
        <v>0</v>
      </c>
      <c r="P2255" s="6" t="b">
        <v>0</v>
      </c>
      <c r="Q2255" s="6" t="s">
        <v>65</v>
      </c>
    </row>
    <row r="2256" spans="1:17" x14ac:dyDescent="0.25">
      <c r="A2256" s="3">
        <v>2017</v>
      </c>
      <c r="B2256" s="3">
        <v>4</v>
      </c>
      <c r="C2256" s="4" t="s">
        <v>49</v>
      </c>
      <c r="D2256" s="4" t="s">
        <v>73</v>
      </c>
      <c r="E2256" s="4" t="s">
        <v>74</v>
      </c>
      <c r="F2256" s="4"/>
      <c r="G2256" s="11" t="s">
        <v>21</v>
      </c>
      <c r="H2256" s="5">
        <v>218336</v>
      </c>
      <c r="I2256" s="5">
        <v>71036.403609600005</v>
      </c>
      <c r="J2256" s="3" t="s">
        <v>22</v>
      </c>
      <c r="K2256" s="3" t="s">
        <v>42</v>
      </c>
      <c r="L2256" s="47">
        <f t="shared" si="72"/>
        <v>187086.01887607359</v>
      </c>
      <c r="M2256" s="63">
        <f t="shared" si="73"/>
        <v>0.13843574335438852</v>
      </c>
      <c r="N2256" s="7">
        <v>41136</v>
      </c>
      <c r="O2256" s="6" t="b">
        <v>0</v>
      </c>
      <c r="P2256" s="6" t="b">
        <v>0</v>
      </c>
      <c r="Q2256" s="6" t="s">
        <v>65</v>
      </c>
    </row>
    <row r="2257" spans="1:17" x14ac:dyDescent="0.25">
      <c r="A2257" s="3">
        <v>2017</v>
      </c>
      <c r="B2257" s="3">
        <v>4</v>
      </c>
      <c r="C2257" s="4" t="s">
        <v>49</v>
      </c>
      <c r="D2257" s="4" t="s">
        <v>29</v>
      </c>
      <c r="E2257" s="4" t="s">
        <v>30</v>
      </c>
      <c r="F2257" s="4" t="s">
        <v>33</v>
      </c>
      <c r="G2257" s="11" t="s">
        <v>21</v>
      </c>
      <c r="H2257" s="5">
        <v>45698</v>
      </c>
      <c r="I2257" s="5">
        <v>21091.3</v>
      </c>
      <c r="J2257" s="3" t="s">
        <v>22</v>
      </c>
      <c r="K2257" s="3" t="s">
        <v>23</v>
      </c>
      <c r="L2257" s="47">
        <f t="shared" si="72"/>
        <v>55547.397523199994</v>
      </c>
      <c r="M2257" s="63">
        <f t="shared" si="73"/>
        <v>4.1102725440000001E-2</v>
      </c>
      <c r="N2257" s="7">
        <v>35885</v>
      </c>
      <c r="O2257" s="6" t="b">
        <v>1</v>
      </c>
      <c r="P2257" s="6" t="b">
        <v>0</v>
      </c>
      <c r="Q2257" s="6" t="s">
        <v>24</v>
      </c>
    </row>
    <row r="2258" spans="1:17" x14ac:dyDescent="0.25">
      <c r="A2258" s="3">
        <v>2017</v>
      </c>
      <c r="B2258" s="3">
        <v>4</v>
      </c>
      <c r="C2258" s="4" t="s">
        <v>49</v>
      </c>
      <c r="D2258" s="4" t="s">
        <v>29</v>
      </c>
      <c r="E2258" s="4" t="s">
        <v>30</v>
      </c>
      <c r="F2258" s="4" t="s">
        <v>31</v>
      </c>
      <c r="G2258" s="11" t="s">
        <v>21</v>
      </c>
      <c r="H2258" s="5">
        <v>67269</v>
      </c>
      <c r="I2258" s="5">
        <v>27906.3</v>
      </c>
      <c r="J2258" s="3" t="s">
        <v>22</v>
      </c>
      <c r="K2258" s="3" t="s">
        <v>23</v>
      </c>
      <c r="L2258" s="47">
        <f t="shared" si="72"/>
        <v>73495.817683199988</v>
      </c>
      <c r="M2258" s="63">
        <f t="shared" si="73"/>
        <v>5.4383797439999999E-2</v>
      </c>
      <c r="N2258" s="7">
        <v>35885</v>
      </c>
      <c r="O2258" s="6" t="b">
        <v>1</v>
      </c>
      <c r="P2258" s="6" t="b">
        <v>0</v>
      </c>
      <c r="Q2258" s="6" t="s">
        <v>24</v>
      </c>
    </row>
    <row r="2259" spans="1:17" x14ac:dyDescent="0.25">
      <c r="A2259" s="3">
        <v>2017</v>
      </c>
      <c r="B2259" s="3">
        <v>4</v>
      </c>
      <c r="C2259" s="4" t="s">
        <v>49</v>
      </c>
      <c r="D2259" s="4" t="s">
        <v>29</v>
      </c>
      <c r="E2259" s="4" t="s">
        <v>34</v>
      </c>
      <c r="F2259" s="4" t="s">
        <v>37</v>
      </c>
      <c r="G2259" s="11" t="s">
        <v>21</v>
      </c>
      <c r="H2259" s="5">
        <v>59416.9395</v>
      </c>
      <c r="I2259" s="5">
        <v>24134</v>
      </c>
      <c r="J2259" s="3" t="s">
        <v>22</v>
      </c>
      <c r="K2259" s="3" t="s">
        <v>23</v>
      </c>
      <c r="L2259" s="47">
        <f t="shared" si="72"/>
        <v>63560.846976000001</v>
      </c>
      <c r="M2259" s="63">
        <f t="shared" si="73"/>
        <v>4.7032339200000009E-2</v>
      </c>
      <c r="N2259" s="7">
        <v>33970</v>
      </c>
      <c r="O2259" s="6" t="b">
        <v>1</v>
      </c>
      <c r="P2259" s="6" t="b">
        <v>0</v>
      </c>
      <c r="Q2259" s="6" t="s">
        <v>24</v>
      </c>
    </row>
    <row r="2260" spans="1:17" x14ac:dyDescent="0.25">
      <c r="A2260" s="3">
        <v>2017</v>
      </c>
      <c r="B2260" s="3">
        <v>4</v>
      </c>
      <c r="C2260" s="4" t="s">
        <v>49</v>
      </c>
      <c r="D2260" s="4" t="s">
        <v>29</v>
      </c>
      <c r="E2260" s="4" t="s">
        <v>34</v>
      </c>
      <c r="F2260" s="4" t="s">
        <v>39</v>
      </c>
      <c r="G2260" s="11" t="s">
        <v>21</v>
      </c>
      <c r="H2260" s="5">
        <v>49852.012900000002</v>
      </c>
      <c r="I2260" s="5">
        <v>21597.1</v>
      </c>
      <c r="J2260" s="3" t="s">
        <v>22</v>
      </c>
      <c r="K2260" s="3" t="s">
        <v>23</v>
      </c>
      <c r="L2260" s="47">
        <f t="shared" si="72"/>
        <v>56879.504774399989</v>
      </c>
      <c r="M2260" s="63">
        <f t="shared" si="73"/>
        <v>4.2088428479999995E-2</v>
      </c>
      <c r="N2260" s="7">
        <v>33970</v>
      </c>
      <c r="O2260" s="6" t="b">
        <v>1</v>
      </c>
      <c r="P2260" s="6" t="b">
        <v>0</v>
      </c>
      <c r="Q2260" s="6" t="s">
        <v>24</v>
      </c>
    </row>
    <row r="2261" spans="1:17" x14ac:dyDescent="0.25">
      <c r="A2261" s="3">
        <v>2017</v>
      </c>
      <c r="B2261" s="3">
        <v>4</v>
      </c>
      <c r="C2261" s="4" t="s">
        <v>49</v>
      </c>
      <c r="D2261" s="4" t="s">
        <v>29</v>
      </c>
      <c r="E2261" s="4" t="s">
        <v>34</v>
      </c>
      <c r="F2261" s="4" t="s">
        <v>35</v>
      </c>
      <c r="G2261" s="11" t="s">
        <v>21</v>
      </c>
      <c r="H2261" s="5">
        <v>764.35990000000004</v>
      </c>
      <c r="I2261" s="5">
        <v>369.1</v>
      </c>
      <c r="J2261" s="3" t="s">
        <v>22</v>
      </c>
      <c r="K2261" s="3" t="s">
        <v>23</v>
      </c>
      <c r="L2261" s="47">
        <f t="shared" si="72"/>
        <v>972.08538240000007</v>
      </c>
      <c r="M2261" s="63">
        <f t="shared" si="73"/>
        <v>7.1930208000000023E-4</v>
      </c>
      <c r="N2261" s="7">
        <v>33970</v>
      </c>
      <c r="O2261" s="6" t="b">
        <v>1</v>
      </c>
      <c r="P2261" s="6" t="b">
        <v>0</v>
      </c>
      <c r="Q2261" s="6" t="s">
        <v>24</v>
      </c>
    </row>
    <row r="2262" spans="1:17" x14ac:dyDescent="0.25">
      <c r="A2262" s="3">
        <v>2017</v>
      </c>
      <c r="B2262" s="3">
        <v>4</v>
      </c>
      <c r="C2262" s="4" t="s">
        <v>49</v>
      </c>
      <c r="D2262" s="4" t="s">
        <v>59</v>
      </c>
      <c r="E2262" s="4" t="s">
        <v>60</v>
      </c>
      <c r="F2262" s="4"/>
      <c r="G2262" s="11" t="s">
        <v>21</v>
      </c>
      <c r="H2262" s="5">
        <v>178434</v>
      </c>
      <c r="I2262" s="5">
        <v>62068.623767999998</v>
      </c>
      <c r="J2262" s="3" t="s">
        <v>22</v>
      </c>
      <c r="K2262" s="3" t="s">
        <v>42</v>
      </c>
      <c r="L2262" s="47">
        <f t="shared" si="72"/>
        <v>163467.89994732593</v>
      </c>
      <c r="M2262" s="63">
        <f t="shared" si="73"/>
        <v>0.12095933399907841</v>
      </c>
      <c r="N2262" s="7">
        <v>40220</v>
      </c>
      <c r="O2262" s="6" t="b">
        <v>1</v>
      </c>
      <c r="P2262" s="6" t="b">
        <v>0</v>
      </c>
      <c r="Q2262" s="6" t="s">
        <v>24</v>
      </c>
    </row>
    <row r="2263" spans="1:17" x14ac:dyDescent="0.25">
      <c r="A2263" s="3">
        <v>2017</v>
      </c>
      <c r="B2263" s="3">
        <v>4</v>
      </c>
      <c r="C2263" s="4" t="s">
        <v>49</v>
      </c>
      <c r="D2263" s="4" t="s">
        <v>44</v>
      </c>
      <c r="E2263" s="4" t="s">
        <v>45</v>
      </c>
      <c r="F2263" s="4"/>
      <c r="G2263" s="11" t="s">
        <v>21</v>
      </c>
      <c r="H2263" s="5">
        <v>75914</v>
      </c>
      <c r="I2263" s="5">
        <v>27116.480799999998</v>
      </c>
      <c r="J2263" s="3" t="s">
        <v>22</v>
      </c>
      <c r="K2263" s="3" t="s">
        <v>42</v>
      </c>
      <c r="L2263" s="47">
        <f t="shared" si="72"/>
        <v>71415.69928965118</v>
      </c>
      <c r="M2263" s="63">
        <f t="shared" si="73"/>
        <v>5.2844597783039994E-2</v>
      </c>
      <c r="N2263" s="7">
        <v>25569</v>
      </c>
      <c r="O2263" s="6" t="b">
        <v>1</v>
      </c>
      <c r="P2263" s="6" t="b">
        <v>0</v>
      </c>
      <c r="Q2263" s="6" t="s">
        <v>24</v>
      </c>
    </row>
    <row r="2264" spans="1:17" x14ac:dyDescent="0.25">
      <c r="A2264" s="3">
        <v>2017</v>
      </c>
      <c r="B2264" s="3">
        <v>4</v>
      </c>
      <c r="C2264" s="4" t="s">
        <v>49</v>
      </c>
      <c r="D2264" s="4" t="s">
        <v>44</v>
      </c>
      <c r="E2264" s="4" t="s">
        <v>75</v>
      </c>
      <c r="F2264" s="4"/>
      <c r="G2264" s="11" t="s">
        <v>21</v>
      </c>
      <c r="H2264" s="5">
        <v>219886</v>
      </c>
      <c r="I2264" s="5">
        <v>70908.837279999992</v>
      </c>
      <c r="J2264" s="3" t="s">
        <v>22</v>
      </c>
      <c r="K2264" s="3" t="s">
        <v>42</v>
      </c>
      <c r="L2264" s="47">
        <f t="shared" si="72"/>
        <v>186750.05202619388</v>
      </c>
      <c r="M2264" s="63">
        <f t="shared" si="73"/>
        <v>0.13818714209126401</v>
      </c>
      <c r="N2264" s="7">
        <v>41210</v>
      </c>
      <c r="O2264" s="6" t="b">
        <v>0</v>
      </c>
      <c r="P2264" s="6" t="b">
        <v>0</v>
      </c>
      <c r="Q2264" s="6" t="s">
        <v>65</v>
      </c>
    </row>
    <row r="2265" spans="1:17" x14ac:dyDescent="0.25">
      <c r="A2265" s="3">
        <v>2017</v>
      </c>
      <c r="B2265" s="3">
        <v>4</v>
      </c>
      <c r="C2265" s="4" t="s">
        <v>49</v>
      </c>
      <c r="D2265" s="4" t="s">
        <v>46</v>
      </c>
      <c r="E2265" s="4" t="s">
        <v>47</v>
      </c>
      <c r="F2265" s="4"/>
      <c r="G2265" s="11" t="s">
        <v>21</v>
      </c>
      <c r="H2265" s="5">
        <v>74749</v>
      </c>
      <c r="I2265" s="5">
        <v>27824.567760000002</v>
      </c>
      <c r="J2265" s="3" t="s">
        <v>22</v>
      </c>
      <c r="K2265" s="3" t="s">
        <v>42</v>
      </c>
      <c r="L2265" s="47">
        <f t="shared" ref="L2265:L2328" si="74">I2265*0.02784*94.6</f>
        <v>73280.56242507264</v>
      </c>
      <c r="M2265" s="63">
        <f t="shared" si="73"/>
        <v>5.422451765068801E-2</v>
      </c>
      <c r="N2265" s="7">
        <v>34700</v>
      </c>
      <c r="O2265" s="6" t="b">
        <v>1</v>
      </c>
      <c r="P2265" s="6" t="b">
        <v>0</v>
      </c>
      <c r="Q2265" s="6" t="s">
        <v>24</v>
      </c>
    </row>
    <row r="2266" spans="1:17" x14ac:dyDescent="0.25">
      <c r="A2266" s="3">
        <v>2017</v>
      </c>
      <c r="B2266" s="3">
        <v>4</v>
      </c>
      <c r="C2266" s="4" t="s">
        <v>49</v>
      </c>
      <c r="D2266" s="4" t="s">
        <v>46</v>
      </c>
      <c r="E2266" s="4" t="s">
        <v>48</v>
      </c>
      <c r="F2266" s="4"/>
      <c r="G2266" s="11" t="s">
        <v>21</v>
      </c>
      <c r="H2266" s="5">
        <v>56387.5</v>
      </c>
      <c r="I2266" s="5">
        <v>21042.687249999999</v>
      </c>
      <c r="J2266" s="3" t="s">
        <v>22</v>
      </c>
      <c r="K2266" s="3" t="s">
        <v>42</v>
      </c>
      <c r="L2266" s="47">
        <f t="shared" si="74"/>
        <v>55419.367873583993</v>
      </c>
      <c r="M2266" s="63">
        <f t="shared" si="73"/>
        <v>4.1007988912800004E-2</v>
      </c>
      <c r="N2266" s="7">
        <v>35065</v>
      </c>
      <c r="O2266" s="6" t="b">
        <v>1</v>
      </c>
      <c r="P2266" s="6" t="b">
        <v>0</v>
      </c>
      <c r="Q2266" s="6" t="s">
        <v>24</v>
      </c>
    </row>
    <row r="2267" spans="1:17" x14ac:dyDescent="0.25">
      <c r="A2267" s="3">
        <v>2017</v>
      </c>
      <c r="B2267" s="3">
        <v>4</v>
      </c>
      <c r="C2267" s="4" t="s">
        <v>49</v>
      </c>
      <c r="D2267" s="4" t="s">
        <v>46</v>
      </c>
      <c r="E2267" s="4" t="s">
        <v>58</v>
      </c>
      <c r="F2267" s="4"/>
      <c r="G2267" s="11" t="s">
        <v>21</v>
      </c>
      <c r="H2267" s="5">
        <v>7421</v>
      </c>
      <c r="I2267" s="5">
        <v>2557.0094440000003</v>
      </c>
      <c r="J2267" s="3" t="s">
        <v>22</v>
      </c>
      <c r="K2267" s="3" t="s">
        <v>42</v>
      </c>
      <c r="L2267" s="47">
        <f t="shared" si="74"/>
        <v>6734.3037203228168</v>
      </c>
      <c r="M2267" s="63">
        <f t="shared" si="73"/>
        <v>4.9831000044672008E-3</v>
      </c>
      <c r="N2267" s="7">
        <v>39814</v>
      </c>
      <c r="O2267" s="6" t="b">
        <v>1</v>
      </c>
      <c r="P2267" s="6" t="b">
        <v>0</v>
      </c>
      <c r="Q2267" s="6" t="s">
        <v>24</v>
      </c>
    </row>
    <row r="2268" spans="1:17" x14ac:dyDescent="0.25">
      <c r="A2268" s="3">
        <v>2017</v>
      </c>
      <c r="B2268" s="3">
        <v>4</v>
      </c>
      <c r="C2268" s="4" t="s">
        <v>49</v>
      </c>
      <c r="D2268" s="4" t="s">
        <v>46</v>
      </c>
      <c r="E2268" s="4" t="s">
        <v>61</v>
      </c>
      <c r="F2268" s="4"/>
      <c r="G2268" s="11" t="s">
        <v>21</v>
      </c>
      <c r="H2268" s="5">
        <v>67956.399999999994</v>
      </c>
      <c r="I2268" s="5">
        <v>23877.160703999998</v>
      </c>
      <c r="J2268" s="3" t="s">
        <v>22</v>
      </c>
      <c r="K2268" s="3" t="s">
        <v>42</v>
      </c>
      <c r="L2268" s="47">
        <f t="shared" si="74"/>
        <v>62884.418568339446</v>
      </c>
      <c r="M2268" s="63">
        <f t="shared" si="73"/>
        <v>4.6531810779955204E-2</v>
      </c>
      <c r="N2268" s="7">
        <v>40179</v>
      </c>
      <c r="O2268" s="6" t="b">
        <v>1</v>
      </c>
      <c r="P2268" s="6" t="b">
        <v>0</v>
      </c>
      <c r="Q2268" s="6" t="s">
        <v>24</v>
      </c>
    </row>
    <row r="2269" spans="1:17" x14ac:dyDescent="0.25">
      <c r="A2269" s="3">
        <v>2017</v>
      </c>
      <c r="B2269" s="3">
        <v>4</v>
      </c>
      <c r="C2269" s="4" t="s">
        <v>49</v>
      </c>
      <c r="D2269" s="4" t="s">
        <v>46</v>
      </c>
      <c r="E2269" s="4" t="s">
        <v>77</v>
      </c>
      <c r="F2269" s="4"/>
      <c r="G2269" s="11" t="s">
        <v>21</v>
      </c>
      <c r="H2269" s="5">
        <v>76214.8</v>
      </c>
      <c r="I2269" s="5">
        <v>26778.832128000002</v>
      </c>
      <c r="J2269" s="3" t="s">
        <v>22</v>
      </c>
      <c r="K2269" s="3" t="s">
        <v>42</v>
      </c>
      <c r="L2269" s="47">
        <f t="shared" si="74"/>
        <v>70526.446137556981</v>
      </c>
      <c r="M2269" s="63">
        <f t="shared" si="73"/>
        <v>5.2186588051046409E-2</v>
      </c>
      <c r="N2269" s="7">
        <v>42005</v>
      </c>
      <c r="O2269" s="6" t="b">
        <v>0</v>
      </c>
      <c r="P2269" s="6" t="b">
        <v>0</v>
      </c>
      <c r="Q2269" s="6" t="s">
        <v>65</v>
      </c>
    </row>
    <row r="2270" spans="1:17" x14ac:dyDescent="0.25">
      <c r="A2270" s="3">
        <v>2017</v>
      </c>
      <c r="B2270" s="3">
        <v>4</v>
      </c>
      <c r="C2270" s="4" t="s">
        <v>49</v>
      </c>
      <c r="D2270" s="4" t="s">
        <v>69</v>
      </c>
      <c r="E2270" s="4" t="s">
        <v>70</v>
      </c>
      <c r="F2270" s="4" t="s">
        <v>71</v>
      </c>
      <c r="G2270" s="11" t="s">
        <v>21</v>
      </c>
      <c r="H2270" s="5">
        <v>65247</v>
      </c>
      <c r="I2270" s="5">
        <v>24501.5</v>
      </c>
      <c r="J2270" s="3" t="s">
        <v>22</v>
      </c>
      <c r="K2270" s="3" t="s">
        <v>23</v>
      </c>
      <c r="L2270" s="47">
        <f t="shared" si="74"/>
        <v>64528.718495999994</v>
      </c>
      <c r="M2270" s="63">
        <f t="shared" si="73"/>
        <v>4.7748523200000004E-2</v>
      </c>
      <c r="N2270" s="7">
        <v>40760</v>
      </c>
      <c r="O2270" s="6" t="b">
        <v>0</v>
      </c>
      <c r="P2270" s="6" t="b">
        <v>0</v>
      </c>
      <c r="Q2270" s="6" t="s">
        <v>65</v>
      </c>
    </row>
    <row r="2271" spans="1:17" x14ac:dyDescent="0.25">
      <c r="A2271" s="3">
        <v>2017</v>
      </c>
      <c r="B2271" s="3">
        <v>5</v>
      </c>
      <c r="C2271" s="4" t="s">
        <v>50</v>
      </c>
      <c r="D2271" s="4" t="s">
        <v>18</v>
      </c>
      <c r="E2271" s="4" t="s">
        <v>76</v>
      </c>
      <c r="F2271" s="4"/>
      <c r="G2271" s="11" t="s">
        <v>21</v>
      </c>
      <c r="H2271" s="5">
        <v>169930</v>
      </c>
      <c r="I2271" s="5">
        <v>60698.995999999999</v>
      </c>
      <c r="J2271" s="3" t="s">
        <v>22</v>
      </c>
      <c r="K2271" s="3" t="s">
        <v>42</v>
      </c>
      <c r="L2271" s="47">
        <f t="shared" si="74"/>
        <v>159860.76060134399</v>
      </c>
      <c r="M2271" s="63">
        <f t="shared" si="73"/>
        <v>0.11829020340480001</v>
      </c>
      <c r="N2271" s="7">
        <v>41348</v>
      </c>
      <c r="O2271" s="6" t="b">
        <v>0</v>
      </c>
      <c r="P2271" s="6" t="b">
        <v>0</v>
      </c>
      <c r="Q2271" s="6" t="s">
        <v>65</v>
      </c>
    </row>
    <row r="2272" spans="1:17" x14ac:dyDescent="0.25">
      <c r="A2272" s="3">
        <v>2017</v>
      </c>
      <c r="B2272" s="3">
        <v>5</v>
      </c>
      <c r="C2272" s="4" t="s">
        <v>50</v>
      </c>
      <c r="D2272" s="4" t="s">
        <v>18</v>
      </c>
      <c r="E2272" s="4" t="s">
        <v>19</v>
      </c>
      <c r="F2272" s="4" t="s">
        <v>25</v>
      </c>
      <c r="G2272" s="11" t="s">
        <v>21</v>
      </c>
      <c r="H2272" s="5">
        <v>97764.382700000002</v>
      </c>
      <c r="I2272" s="5">
        <v>38603.9</v>
      </c>
      <c r="J2272" s="3" t="s">
        <v>22</v>
      </c>
      <c r="K2272" s="3" t="s">
        <v>23</v>
      </c>
      <c r="L2272" s="47">
        <f t="shared" si="74"/>
        <v>101669.7016896</v>
      </c>
      <c r="M2272" s="63">
        <f t="shared" si="73"/>
        <v>7.523128032000001E-2</v>
      </c>
      <c r="N2272" s="7">
        <v>35527</v>
      </c>
      <c r="O2272" s="6" t="b">
        <v>1</v>
      </c>
      <c r="P2272" s="6" t="b">
        <v>0</v>
      </c>
      <c r="Q2272" s="6" t="s">
        <v>24</v>
      </c>
    </row>
    <row r="2273" spans="1:17" x14ac:dyDescent="0.25">
      <c r="A2273" s="3">
        <v>2017</v>
      </c>
      <c r="B2273" s="3">
        <v>5</v>
      </c>
      <c r="C2273" s="4" t="s">
        <v>50</v>
      </c>
      <c r="D2273" s="4" t="s">
        <v>18</v>
      </c>
      <c r="E2273" s="4" t="s">
        <v>19</v>
      </c>
      <c r="F2273" s="4" t="s">
        <v>20</v>
      </c>
      <c r="G2273" s="11" t="s">
        <v>21</v>
      </c>
      <c r="H2273" s="5">
        <v>96568.222899999993</v>
      </c>
      <c r="I2273" s="5">
        <v>37347.599999999999</v>
      </c>
      <c r="J2273" s="3" t="s">
        <v>22</v>
      </c>
      <c r="K2273" s="3" t="s">
        <v>23</v>
      </c>
      <c r="L2273" s="47">
        <f t="shared" si="74"/>
        <v>98361.029606399999</v>
      </c>
      <c r="M2273" s="63">
        <f t="shared" si="73"/>
        <v>7.2783002880000017E-2</v>
      </c>
      <c r="N2273" s="7">
        <v>35527</v>
      </c>
      <c r="O2273" s="6" t="b">
        <v>1</v>
      </c>
      <c r="P2273" s="6" t="b">
        <v>0</v>
      </c>
      <c r="Q2273" s="6" t="s">
        <v>24</v>
      </c>
    </row>
    <row r="2274" spans="1:17" x14ac:dyDescent="0.25">
      <c r="A2274" s="3">
        <v>2017</v>
      </c>
      <c r="B2274" s="3">
        <v>5</v>
      </c>
      <c r="C2274" s="4" t="s">
        <v>50</v>
      </c>
      <c r="D2274" s="4" t="s">
        <v>18</v>
      </c>
      <c r="E2274" s="4" t="s">
        <v>41</v>
      </c>
      <c r="F2274" s="4"/>
      <c r="G2274" s="11" t="s">
        <v>21</v>
      </c>
      <c r="H2274" s="5">
        <v>65253</v>
      </c>
      <c r="I2274" s="5">
        <v>25590.595274999996</v>
      </c>
      <c r="J2274" s="3" t="s">
        <v>22</v>
      </c>
      <c r="K2274" s="3" t="s">
        <v>42</v>
      </c>
      <c r="L2274" s="47">
        <f t="shared" si="74"/>
        <v>67397.029514337584</v>
      </c>
      <c r="M2274" s="63">
        <f t="shared" si="73"/>
        <v>4.9870952071919994E-2</v>
      </c>
      <c r="N2274" s="7">
        <v>23377</v>
      </c>
      <c r="O2274" s="6" t="b">
        <v>1</v>
      </c>
      <c r="P2274" s="6" t="b">
        <v>0</v>
      </c>
      <c r="Q2274" s="6" t="s">
        <v>24</v>
      </c>
    </row>
    <row r="2275" spans="1:17" x14ac:dyDescent="0.25">
      <c r="A2275" s="3">
        <v>2017</v>
      </c>
      <c r="B2275" s="3">
        <v>5</v>
      </c>
      <c r="C2275" s="4" t="s">
        <v>50</v>
      </c>
      <c r="D2275" s="4" t="s">
        <v>18</v>
      </c>
      <c r="E2275" s="4" t="s">
        <v>43</v>
      </c>
      <c r="F2275" s="4"/>
      <c r="G2275" s="11" t="s">
        <v>21</v>
      </c>
      <c r="H2275" s="5">
        <v>137052</v>
      </c>
      <c r="I2275" s="5">
        <v>51580.342511999996</v>
      </c>
      <c r="J2275" s="3" t="s">
        <v>22</v>
      </c>
      <c r="K2275" s="3" t="s">
        <v>42</v>
      </c>
      <c r="L2275" s="47">
        <f t="shared" si="74"/>
        <v>135845.29118152393</v>
      </c>
      <c r="M2275" s="63">
        <f t="shared" si="73"/>
        <v>0.1005197714873856</v>
      </c>
      <c r="N2275" s="7">
        <v>28126</v>
      </c>
      <c r="O2275" s="6" t="b">
        <v>1</v>
      </c>
      <c r="P2275" s="6" t="b">
        <v>0</v>
      </c>
      <c r="Q2275" s="6" t="s">
        <v>24</v>
      </c>
    </row>
    <row r="2276" spans="1:17" x14ac:dyDescent="0.25">
      <c r="A2276" s="3">
        <v>2017</v>
      </c>
      <c r="B2276" s="3">
        <v>5</v>
      </c>
      <c r="C2276" s="4" t="s">
        <v>50</v>
      </c>
      <c r="D2276" s="4" t="s">
        <v>62</v>
      </c>
      <c r="E2276" s="4" t="s">
        <v>63</v>
      </c>
      <c r="F2276" s="4" t="s">
        <v>64</v>
      </c>
      <c r="G2276" s="11" t="s">
        <v>21</v>
      </c>
      <c r="H2276" s="5">
        <v>113003</v>
      </c>
      <c r="I2276" s="5">
        <v>41135.4</v>
      </c>
      <c r="J2276" s="3" t="s">
        <v>22</v>
      </c>
      <c r="K2276" s="3" t="s">
        <v>23</v>
      </c>
      <c r="L2276" s="47">
        <f t="shared" si="74"/>
        <v>108336.8221056</v>
      </c>
      <c r="M2276" s="63">
        <f t="shared" si="73"/>
        <v>8.016466752000001E-2</v>
      </c>
      <c r="N2276" s="7">
        <v>40739</v>
      </c>
      <c r="O2276" s="6" t="b">
        <v>0</v>
      </c>
      <c r="P2276" s="6" t="b">
        <v>0</v>
      </c>
      <c r="Q2276" s="6" t="s">
        <v>65</v>
      </c>
    </row>
    <row r="2277" spans="1:17" x14ac:dyDescent="0.25">
      <c r="A2277" s="3">
        <v>2017</v>
      </c>
      <c r="B2277" s="3">
        <v>5</v>
      </c>
      <c r="C2277" s="4" t="s">
        <v>50</v>
      </c>
      <c r="D2277" s="4" t="s">
        <v>66</v>
      </c>
      <c r="E2277" s="4" t="s">
        <v>67</v>
      </c>
      <c r="F2277" s="4" t="s">
        <v>68</v>
      </c>
      <c r="G2277" s="11" t="s">
        <v>21</v>
      </c>
      <c r="H2277" s="5">
        <v>168083.3585</v>
      </c>
      <c r="I2277" s="5">
        <v>60854.5</v>
      </c>
      <c r="J2277" s="3" t="s">
        <v>22</v>
      </c>
      <c r="K2277" s="3" t="s">
        <v>23</v>
      </c>
      <c r="L2277" s="47">
        <f t="shared" si="74"/>
        <v>160270.305888</v>
      </c>
      <c r="M2277" s="63">
        <f t="shared" si="73"/>
        <v>0.11859324960000002</v>
      </c>
      <c r="N2277" s="7">
        <v>40644</v>
      </c>
      <c r="O2277" s="6" t="b">
        <v>0</v>
      </c>
      <c r="P2277" s="6" t="b">
        <v>1</v>
      </c>
      <c r="Q2277" s="6" t="s">
        <v>15</v>
      </c>
    </row>
    <row r="2278" spans="1:17" x14ac:dyDescent="0.25">
      <c r="A2278" s="3">
        <v>2017</v>
      </c>
      <c r="B2278" s="3">
        <v>5</v>
      </c>
      <c r="C2278" s="4" t="s">
        <v>50</v>
      </c>
      <c r="D2278" s="4" t="s">
        <v>66</v>
      </c>
      <c r="E2278" s="4" t="s">
        <v>67</v>
      </c>
      <c r="F2278" s="4" t="s">
        <v>72</v>
      </c>
      <c r="G2278" s="11" t="s">
        <v>21</v>
      </c>
      <c r="H2278" s="5">
        <v>193670.5943</v>
      </c>
      <c r="I2278" s="5">
        <v>68673.3</v>
      </c>
      <c r="J2278" s="3" t="s">
        <v>22</v>
      </c>
      <c r="K2278" s="3" t="s">
        <v>23</v>
      </c>
      <c r="L2278" s="47">
        <f t="shared" si="74"/>
        <v>180862.3979712</v>
      </c>
      <c r="M2278" s="63">
        <f t="shared" si="73"/>
        <v>0.13383052704000001</v>
      </c>
      <c r="N2278" s="7">
        <v>40644</v>
      </c>
      <c r="O2278" s="6" t="b">
        <v>0</v>
      </c>
      <c r="P2278" s="6" t="b">
        <v>1</v>
      </c>
      <c r="Q2278" s="6" t="s">
        <v>15</v>
      </c>
    </row>
    <row r="2279" spans="1:17" x14ac:dyDescent="0.25">
      <c r="A2279" s="3">
        <v>2017</v>
      </c>
      <c r="B2279" s="3">
        <v>5</v>
      </c>
      <c r="C2279" s="4" t="s">
        <v>50</v>
      </c>
      <c r="D2279" s="4" t="s">
        <v>26</v>
      </c>
      <c r="E2279" s="4" t="s">
        <v>27</v>
      </c>
      <c r="F2279" s="4" t="s">
        <v>28</v>
      </c>
      <c r="G2279" s="11" t="s">
        <v>21</v>
      </c>
      <c r="H2279" s="5">
        <v>53396.601000000002</v>
      </c>
      <c r="I2279" s="5">
        <v>21508.9</v>
      </c>
      <c r="J2279" s="3" t="s">
        <v>22</v>
      </c>
      <c r="K2279" s="3" t="s">
        <v>23</v>
      </c>
      <c r="L2279" s="47">
        <f t="shared" si="74"/>
        <v>56647.215609599996</v>
      </c>
      <c r="M2279" s="63">
        <f t="shared" si="73"/>
        <v>4.1916544319999999E-2</v>
      </c>
      <c r="N2279" s="7">
        <v>34700</v>
      </c>
      <c r="O2279" s="6" t="b">
        <v>1</v>
      </c>
      <c r="P2279" s="6" t="b">
        <v>0</v>
      </c>
      <c r="Q2279" s="6" t="s">
        <v>24</v>
      </c>
    </row>
    <row r="2280" spans="1:17" x14ac:dyDescent="0.25">
      <c r="A2280" s="3">
        <v>2017</v>
      </c>
      <c r="B2280" s="3">
        <v>5</v>
      </c>
      <c r="C2280" s="4" t="s">
        <v>50</v>
      </c>
      <c r="D2280" s="4" t="s">
        <v>78</v>
      </c>
      <c r="E2280" s="4" t="s">
        <v>78</v>
      </c>
      <c r="F2280" s="4" t="s">
        <v>79</v>
      </c>
      <c r="G2280" s="11" t="s">
        <v>21</v>
      </c>
      <c r="H2280" s="5">
        <v>108694.3276</v>
      </c>
      <c r="I2280" s="5">
        <v>43384.6</v>
      </c>
      <c r="J2280" s="3" t="s">
        <v>22</v>
      </c>
      <c r="K2280" s="3" t="s">
        <v>23</v>
      </c>
      <c r="L2280" s="47">
        <f t="shared" si="74"/>
        <v>114260.45917439999</v>
      </c>
      <c r="M2280" s="63">
        <f t="shared" si="73"/>
        <v>8.4547908480000003E-2</v>
      </c>
      <c r="N2280" s="7">
        <v>42560</v>
      </c>
      <c r="O2280" s="6" t="b">
        <v>0</v>
      </c>
      <c r="P2280" s="6" t="b">
        <v>0</v>
      </c>
      <c r="Q2280" s="6" t="s">
        <v>65</v>
      </c>
    </row>
    <row r="2281" spans="1:17" x14ac:dyDescent="0.25">
      <c r="A2281" s="3">
        <v>2017</v>
      </c>
      <c r="B2281" s="3">
        <v>5</v>
      </c>
      <c r="C2281" s="4" t="s">
        <v>50</v>
      </c>
      <c r="D2281" s="4" t="s">
        <v>78</v>
      </c>
      <c r="E2281" s="4" t="s">
        <v>78</v>
      </c>
      <c r="F2281" s="4" t="s">
        <v>80</v>
      </c>
      <c r="G2281" s="11" t="s">
        <v>21</v>
      </c>
      <c r="H2281" s="5">
        <v>171167.4437</v>
      </c>
      <c r="I2281" s="5">
        <v>63866.8</v>
      </c>
      <c r="J2281" s="3" t="s">
        <v>22</v>
      </c>
      <c r="K2281" s="3" t="s">
        <v>23</v>
      </c>
      <c r="L2281" s="47">
        <f t="shared" si="74"/>
        <v>168203.69195520002</v>
      </c>
      <c r="M2281" s="63">
        <f t="shared" si="73"/>
        <v>0.12446361984000003</v>
      </c>
      <c r="N2281" s="7">
        <v>42560</v>
      </c>
      <c r="O2281" s="6" t="b">
        <v>0</v>
      </c>
      <c r="P2281" s="6" t="b">
        <v>0</v>
      </c>
      <c r="Q2281" s="6" t="s">
        <v>65</v>
      </c>
    </row>
    <row r="2282" spans="1:17" x14ac:dyDescent="0.25">
      <c r="A2282" s="3">
        <v>2017</v>
      </c>
      <c r="B2282" s="3">
        <v>5</v>
      </c>
      <c r="C2282" s="4" t="s">
        <v>50</v>
      </c>
      <c r="D2282" s="4" t="s">
        <v>73</v>
      </c>
      <c r="E2282" s="4" t="s">
        <v>74</v>
      </c>
      <c r="F2282" s="4"/>
      <c r="G2282" s="11" t="s">
        <v>21</v>
      </c>
      <c r="H2282" s="5">
        <v>264887</v>
      </c>
      <c r="I2282" s="5">
        <v>86181.939043199993</v>
      </c>
      <c r="J2282" s="3" t="s">
        <v>22</v>
      </c>
      <c r="K2282" s="3" t="s">
        <v>42</v>
      </c>
      <c r="L2282" s="47">
        <f t="shared" si="74"/>
        <v>226974.27030827026</v>
      </c>
      <c r="M2282" s="63">
        <f t="shared" si="73"/>
        <v>0.16795136280738818</v>
      </c>
      <c r="N2282" s="7">
        <v>41136</v>
      </c>
      <c r="O2282" s="6" t="b">
        <v>0</v>
      </c>
      <c r="P2282" s="6" t="b">
        <v>0</v>
      </c>
      <c r="Q2282" s="6" t="s">
        <v>65</v>
      </c>
    </row>
    <row r="2283" spans="1:17" x14ac:dyDescent="0.25">
      <c r="A2283" s="3">
        <v>2017</v>
      </c>
      <c r="B2283" s="3">
        <v>5</v>
      </c>
      <c r="C2283" s="4" t="s">
        <v>50</v>
      </c>
      <c r="D2283" s="4" t="s">
        <v>29</v>
      </c>
      <c r="E2283" s="4" t="s">
        <v>30</v>
      </c>
      <c r="F2283" s="4" t="s">
        <v>31</v>
      </c>
      <c r="G2283" s="11" t="s">
        <v>21</v>
      </c>
      <c r="H2283" s="5">
        <v>74349</v>
      </c>
      <c r="I2283" s="5">
        <v>30446.1</v>
      </c>
      <c r="J2283" s="3" t="s">
        <v>22</v>
      </c>
      <c r="K2283" s="3" t="s">
        <v>23</v>
      </c>
      <c r="L2283" s="47">
        <f t="shared" si="74"/>
        <v>80184.797510399992</v>
      </c>
      <c r="M2283" s="63">
        <f t="shared" si="73"/>
        <v>5.9333359680000003E-2</v>
      </c>
      <c r="N2283" s="7">
        <v>35885</v>
      </c>
      <c r="O2283" s="6" t="b">
        <v>1</v>
      </c>
      <c r="P2283" s="6" t="b">
        <v>0</v>
      </c>
      <c r="Q2283" s="6" t="s">
        <v>24</v>
      </c>
    </row>
    <row r="2284" spans="1:17" x14ac:dyDescent="0.25">
      <c r="A2284" s="3">
        <v>2017</v>
      </c>
      <c r="B2284" s="3">
        <v>5</v>
      </c>
      <c r="C2284" s="4" t="s">
        <v>50</v>
      </c>
      <c r="D2284" s="4" t="s">
        <v>29</v>
      </c>
      <c r="E2284" s="4" t="s">
        <v>30</v>
      </c>
      <c r="F2284" s="4" t="s">
        <v>33</v>
      </c>
      <c r="G2284" s="11" t="s">
        <v>21</v>
      </c>
      <c r="H2284" s="5">
        <v>41442</v>
      </c>
      <c r="I2284" s="5">
        <v>18988.3</v>
      </c>
      <c r="J2284" s="3" t="s">
        <v>22</v>
      </c>
      <c r="K2284" s="3" t="s">
        <v>23</v>
      </c>
      <c r="L2284" s="47">
        <f t="shared" si="74"/>
        <v>50008.802131199998</v>
      </c>
      <c r="M2284" s="63">
        <f t="shared" si="73"/>
        <v>3.7004399040000004E-2</v>
      </c>
      <c r="N2284" s="7">
        <v>35885</v>
      </c>
      <c r="O2284" s="6" t="b">
        <v>1</v>
      </c>
      <c r="P2284" s="6" t="b">
        <v>0</v>
      </c>
      <c r="Q2284" s="6" t="s">
        <v>24</v>
      </c>
    </row>
    <row r="2285" spans="1:17" x14ac:dyDescent="0.25">
      <c r="A2285" s="3">
        <v>2017</v>
      </c>
      <c r="B2285" s="3">
        <v>5</v>
      </c>
      <c r="C2285" s="4" t="s">
        <v>50</v>
      </c>
      <c r="D2285" s="4" t="s">
        <v>29</v>
      </c>
      <c r="E2285" s="4" t="s">
        <v>34</v>
      </c>
      <c r="F2285" s="4" t="s">
        <v>35</v>
      </c>
      <c r="G2285" s="11" t="s">
        <v>21</v>
      </c>
      <c r="H2285" s="5">
        <v>4726.4002</v>
      </c>
      <c r="I2285" s="5">
        <v>2262.4</v>
      </c>
      <c r="J2285" s="3" t="s">
        <v>22</v>
      </c>
      <c r="K2285" s="3" t="s">
        <v>23</v>
      </c>
      <c r="L2285" s="47">
        <f t="shared" si="74"/>
        <v>5958.4014336</v>
      </c>
      <c r="M2285" s="63">
        <f t="shared" si="73"/>
        <v>4.4089651200000003E-3</v>
      </c>
      <c r="N2285" s="7">
        <v>33970</v>
      </c>
      <c r="O2285" s="6" t="b">
        <v>1</v>
      </c>
      <c r="P2285" s="6" t="b">
        <v>0</v>
      </c>
      <c r="Q2285" s="6" t="s">
        <v>24</v>
      </c>
    </row>
    <row r="2286" spans="1:17" x14ac:dyDescent="0.25">
      <c r="A2286" s="3">
        <v>2017</v>
      </c>
      <c r="B2286" s="3">
        <v>5</v>
      </c>
      <c r="C2286" s="4" t="s">
        <v>50</v>
      </c>
      <c r="D2286" s="4" t="s">
        <v>29</v>
      </c>
      <c r="E2286" s="4" t="s">
        <v>34</v>
      </c>
      <c r="F2286" s="4" t="s">
        <v>36</v>
      </c>
      <c r="G2286" s="11" t="s">
        <v>21</v>
      </c>
      <c r="H2286" s="5">
        <v>15532.4203</v>
      </c>
      <c r="I2286" s="5">
        <v>7197.8</v>
      </c>
      <c r="J2286" s="3" t="s">
        <v>22</v>
      </c>
      <c r="K2286" s="3" t="s">
        <v>23</v>
      </c>
      <c r="L2286" s="47">
        <f t="shared" si="74"/>
        <v>18956.5867392</v>
      </c>
      <c r="M2286" s="63">
        <f t="shared" si="73"/>
        <v>1.4027072640000002E-2</v>
      </c>
      <c r="N2286" s="7">
        <v>33970</v>
      </c>
      <c r="O2286" s="6" t="b">
        <v>1</v>
      </c>
      <c r="P2286" s="6" t="b">
        <v>0</v>
      </c>
      <c r="Q2286" s="6" t="s">
        <v>24</v>
      </c>
    </row>
    <row r="2287" spans="1:17" x14ac:dyDescent="0.25">
      <c r="A2287" s="3">
        <v>2017</v>
      </c>
      <c r="B2287" s="3">
        <v>5</v>
      </c>
      <c r="C2287" s="4" t="s">
        <v>50</v>
      </c>
      <c r="D2287" s="4" t="s">
        <v>29</v>
      </c>
      <c r="E2287" s="4" t="s">
        <v>34</v>
      </c>
      <c r="F2287" s="4" t="s">
        <v>39</v>
      </c>
      <c r="G2287" s="11" t="s">
        <v>21</v>
      </c>
      <c r="H2287" s="5">
        <v>61114.483899999999</v>
      </c>
      <c r="I2287" s="5">
        <v>26360.400000000001</v>
      </c>
      <c r="J2287" s="3" t="s">
        <v>22</v>
      </c>
      <c r="K2287" s="3" t="s">
        <v>23</v>
      </c>
      <c r="L2287" s="47">
        <f t="shared" si="74"/>
        <v>69424.436505599995</v>
      </c>
      <c r="M2287" s="63">
        <f t="shared" si="73"/>
        <v>5.1371147520000007E-2</v>
      </c>
      <c r="N2287" s="7">
        <v>33970</v>
      </c>
      <c r="O2287" s="6" t="b">
        <v>1</v>
      </c>
      <c r="P2287" s="6" t="b">
        <v>0</v>
      </c>
      <c r="Q2287" s="6" t="s">
        <v>24</v>
      </c>
    </row>
    <row r="2288" spans="1:17" x14ac:dyDescent="0.25">
      <c r="A2288" s="3">
        <v>2017</v>
      </c>
      <c r="B2288" s="3">
        <v>5</v>
      </c>
      <c r="C2288" s="4" t="s">
        <v>50</v>
      </c>
      <c r="D2288" s="4" t="s">
        <v>29</v>
      </c>
      <c r="E2288" s="4" t="s">
        <v>34</v>
      </c>
      <c r="F2288" s="4" t="s">
        <v>37</v>
      </c>
      <c r="G2288" s="11" t="s">
        <v>21</v>
      </c>
      <c r="H2288" s="5">
        <v>68499.4715</v>
      </c>
      <c r="I2288" s="5">
        <v>27305.599999999999</v>
      </c>
      <c r="J2288" s="3" t="s">
        <v>22</v>
      </c>
      <c r="K2288" s="3" t="s">
        <v>23</v>
      </c>
      <c r="L2288" s="47">
        <f t="shared" si="74"/>
        <v>71913.775718399993</v>
      </c>
      <c r="M2288" s="63">
        <f t="shared" si="73"/>
        <v>5.3213153280000008E-2</v>
      </c>
      <c r="N2288" s="7">
        <v>33970</v>
      </c>
      <c r="O2288" s="6" t="b">
        <v>1</v>
      </c>
      <c r="P2288" s="6" t="b">
        <v>0</v>
      </c>
      <c r="Q2288" s="6" t="s">
        <v>24</v>
      </c>
    </row>
    <row r="2289" spans="1:17" x14ac:dyDescent="0.25">
      <c r="A2289" s="3">
        <v>2017</v>
      </c>
      <c r="B2289" s="3">
        <v>5</v>
      </c>
      <c r="C2289" s="4" t="s">
        <v>50</v>
      </c>
      <c r="D2289" s="4" t="s">
        <v>59</v>
      </c>
      <c r="E2289" s="4" t="s">
        <v>60</v>
      </c>
      <c r="F2289" s="4"/>
      <c r="G2289" s="11" t="s">
        <v>21</v>
      </c>
      <c r="H2289" s="5">
        <v>182391</v>
      </c>
      <c r="I2289" s="5">
        <v>63445.074132000002</v>
      </c>
      <c r="J2289" s="3" t="s">
        <v>22</v>
      </c>
      <c r="K2289" s="3" t="s">
        <v>42</v>
      </c>
      <c r="L2289" s="47">
        <f t="shared" si="74"/>
        <v>167093.00771877964</v>
      </c>
      <c r="M2289" s="63">
        <f t="shared" si="73"/>
        <v>0.12364176046844162</v>
      </c>
      <c r="N2289" s="7">
        <v>40220</v>
      </c>
      <c r="O2289" s="6" t="b">
        <v>1</v>
      </c>
      <c r="P2289" s="6" t="b">
        <v>0</v>
      </c>
      <c r="Q2289" s="6" t="s">
        <v>24</v>
      </c>
    </row>
    <row r="2290" spans="1:17" x14ac:dyDescent="0.25">
      <c r="A2290" s="3">
        <v>2017</v>
      </c>
      <c r="B2290" s="3">
        <v>5</v>
      </c>
      <c r="C2290" s="4" t="s">
        <v>50</v>
      </c>
      <c r="D2290" s="4" t="s">
        <v>44</v>
      </c>
      <c r="E2290" s="4" t="s">
        <v>45</v>
      </c>
      <c r="F2290" s="4"/>
      <c r="G2290" s="11" t="s">
        <v>21</v>
      </c>
      <c r="H2290" s="5">
        <v>66855</v>
      </c>
      <c r="I2290" s="5">
        <v>23880.606</v>
      </c>
      <c r="J2290" s="3" t="s">
        <v>22</v>
      </c>
      <c r="K2290" s="3" t="s">
        <v>42</v>
      </c>
      <c r="L2290" s="47">
        <f t="shared" si="74"/>
        <v>62893.492320383994</v>
      </c>
      <c r="M2290" s="63">
        <f t="shared" si="73"/>
        <v>4.6538524972800005E-2</v>
      </c>
      <c r="N2290" s="7">
        <v>25569</v>
      </c>
      <c r="O2290" s="6" t="b">
        <v>1</v>
      </c>
      <c r="P2290" s="6" t="b">
        <v>0</v>
      </c>
      <c r="Q2290" s="6" t="s">
        <v>24</v>
      </c>
    </row>
    <row r="2291" spans="1:17" x14ac:dyDescent="0.25">
      <c r="A2291" s="3">
        <v>2017</v>
      </c>
      <c r="B2291" s="3">
        <v>5</v>
      </c>
      <c r="C2291" s="4" t="s">
        <v>50</v>
      </c>
      <c r="D2291" s="4" t="s">
        <v>44</v>
      </c>
      <c r="E2291" s="4" t="s">
        <v>75</v>
      </c>
      <c r="F2291" s="4"/>
      <c r="G2291" s="11" t="s">
        <v>21</v>
      </c>
      <c r="H2291" s="5">
        <v>197714</v>
      </c>
      <c r="I2291" s="5">
        <v>63758.810720000001</v>
      </c>
      <c r="J2291" s="3" t="s">
        <v>22</v>
      </c>
      <c r="K2291" s="3" t="s">
        <v>42</v>
      </c>
      <c r="L2291" s="47">
        <f t="shared" si="74"/>
        <v>167919.28447607806</v>
      </c>
      <c r="M2291" s="63">
        <f t="shared" si="73"/>
        <v>0.12425317033113602</v>
      </c>
      <c r="N2291" s="7">
        <v>41210</v>
      </c>
      <c r="O2291" s="6" t="b">
        <v>0</v>
      </c>
      <c r="P2291" s="6" t="b">
        <v>0</v>
      </c>
      <c r="Q2291" s="6" t="s">
        <v>65</v>
      </c>
    </row>
    <row r="2292" spans="1:17" x14ac:dyDescent="0.25">
      <c r="A2292" s="3">
        <v>2017</v>
      </c>
      <c r="B2292" s="3">
        <v>5</v>
      </c>
      <c r="C2292" s="4" t="s">
        <v>50</v>
      </c>
      <c r="D2292" s="4" t="s">
        <v>46</v>
      </c>
      <c r="E2292" s="4" t="s">
        <v>47</v>
      </c>
      <c r="F2292" s="4"/>
      <c r="G2292" s="11" t="s">
        <v>21</v>
      </c>
      <c r="H2292" s="5">
        <v>68746</v>
      </c>
      <c r="I2292" s="5">
        <v>25590.011040000001</v>
      </c>
      <c r="J2292" s="3" t="s">
        <v>22</v>
      </c>
      <c r="K2292" s="3" t="s">
        <v>42</v>
      </c>
      <c r="L2292" s="47">
        <f t="shared" si="74"/>
        <v>67395.490835650562</v>
      </c>
      <c r="M2292" s="63">
        <f t="shared" si="73"/>
        <v>4.9869813514752004E-2</v>
      </c>
      <c r="N2292" s="7">
        <v>34700</v>
      </c>
      <c r="O2292" s="6" t="b">
        <v>1</v>
      </c>
      <c r="P2292" s="6" t="b">
        <v>0</v>
      </c>
      <c r="Q2292" s="6" t="s">
        <v>24</v>
      </c>
    </row>
    <row r="2293" spans="1:17" x14ac:dyDescent="0.25">
      <c r="A2293" s="3">
        <v>2017</v>
      </c>
      <c r="B2293" s="3">
        <v>5</v>
      </c>
      <c r="C2293" s="4" t="s">
        <v>50</v>
      </c>
      <c r="D2293" s="4" t="s">
        <v>46</v>
      </c>
      <c r="E2293" s="4" t="s">
        <v>48</v>
      </c>
      <c r="F2293" s="4"/>
      <c r="G2293" s="11" t="s">
        <v>21</v>
      </c>
      <c r="H2293" s="5">
        <v>54451</v>
      </c>
      <c r="I2293" s="5">
        <v>20320.02418</v>
      </c>
      <c r="J2293" s="3" t="s">
        <v>22</v>
      </c>
      <c r="K2293" s="3" t="s">
        <v>42</v>
      </c>
      <c r="L2293" s="47">
        <f t="shared" si="74"/>
        <v>53516.116161995516</v>
      </c>
      <c r="M2293" s="63">
        <f t="shared" si="73"/>
        <v>3.9599663121984E-2</v>
      </c>
      <c r="N2293" s="7">
        <v>35065</v>
      </c>
      <c r="O2293" s="6" t="b">
        <v>1</v>
      </c>
      <c r="P2293" s="6" t="b">
        <v>0</v>
      </c>
      <c r="Q2293" s="6" t="s">
        <v>24</v>
      </c>
    </row>
    <row r="2294" spans="1:17" x14ac:dyDescent="0.25">
      <c r="A2294" s="3">
        <v>2017</v>
      </c>
      <c r="B2294" s="3">
        <v>5</v>
      </c>
      <c r="C2294" s="4" t="s">
        <v>50</v>
      </c>
      <c r="D2294" s="4" t="s">
        <v>46</v>
      </c>
      <c r="E2294" s="4" t="s">
        <v>58</v>
      </c>
      <c r="F2294" s="4"/>
      <c r="G2294" s="11" t="s">
        <v>21</v>
      </c>
      <c r="H2294" s="5">
        <v>81669</v>
      </c>
      <c r="I2294" s="5">
        <v>28140.197316000002</v>
      </c>
      <c r="J2294" s="3" t="s">
        <v>22</v>
      </c>
      <c r="K2294" s="3" t="s">
        <v>42</v>
      </c>
      <c r="L2294" s="47">
        <f t="shared" si="74"/>
        <v>74111.824624045825</v>
      </c>
      <c r="M2294" s="63">
        <f t="shared" si="73"/>
        <v>5.4839616529420807E-2</v>
      </c>
      <c r="N2294" s="7">
        <v>39814</v>
      </c>
      <c r="O2294" s="6" t="b">
        <v>1</v>
      </c>
      <c r="P2294" s="6" t="b">
        <v>0</v>
      </c>
      <c r="Q2294" s="6" t="s">
        <v>24</v>
      </c>
    </row>
    <row r="2295" spans="1:17" x14ac:dyDescent="0.25">
      <c r="A2295" s="3">
        <v>2017</v>
      </c>
      <c r="B2295" s="3">
        <v>5</v>
      </c>
      <c r="C2295" s="4" t="s">
        <v>50</v>
      </c>
      <c r="D2295" s="4" t="s">
        <v>46</v>
      </c>
      <c r="E2295" s="4" t="s">
        <v>61</v>
      </c>
      <c r="F2295" s="4"/>
      <c r="G2295" s="11" t="s">
        <v>21</v>
      </c>
      <c r="H2295" s="5">
        <v>61265</v>
      </c>
      <c r="I2295" s="5">
        <v>21526.070400000004</v>
      </c>
      <c r="J2295" s="3" t="s">
        <v>22</v>
      </c>
      <c r="K2295" s="3" t="s">
        <v>42</v>
      </c>
      <c r="L2295" s="47">
        <f t="shared" si="74"/>
        <v>56692.436673945609</v>
      </c>
      <c r="M2295" s="63">
        <f t="shared" si="73"/>
        <v>4.1950005995520005E-2</v>
      </c>
      <c r="N2295" s="7">
        <v>40179</v>
      </c>
      <c r="O2295" s="6" t="b">
        <v>1</v>
      </c>
      <c r="P2295" s="6" t="b">
        <v>0</v>
      </c>
      <c r="Q2295" s="6" t="s">
        <v>24</v>
      </c>
    </row>
    <row r="2296" spans="1:17" x14ac:dyDescent="0.25">
      <c r="A2296" s="3">
        <v>2017</v>
      </c>
      <c r="B2296" s="3">
        <v>5</v>
      </c>
      <c r="C2296" s="4" t="s">
        <v>50</v>
      </c>
      <c r="D2296" s="4" t="s">
        <v>46</v>
      </c>
      <c r="E2296" s="4" t="s">
        <v>77</v>
      </c>
      <c r="F2296" s="4"/>
      <c r="G2296" s="11" t="s">
        <v>21</v>
      </c>
      <c r="H2296" s="5">
        <v>52463.199999999997</v>
      </c>
      <c r="I2296" s="5">
        <v>18433.469951999999</v>
      </c>
      <c r="J2296" s="3" t="s">
        <v>22</v>
      </c>
      <c r="K2296" s="3" t="s">
        <v>42</v>
      </c>
      <c r="L2296" s="47">
        <f t="shared" si="74"/>
        <v>48547.566207664124</v>
      </c>
      <c r="M2296" s="63">
        <f t="shared" si="73"/>
        <v>3.5923146242457606E-2</v>
      </c>
      <c r="N2296" s="7">
        <v>42005</v>
      </c>
      <c r="O2296" s="6" t="b">
        <v>0</v>
      </c>
      <c r="P2296" s="6" t="b">
        <v>0</v>
      </c>
      <c r="Q2296" s="6" t="s">
        <v>65</v>
      </c>
    </row>
    <row r="2297" spans="1:17" x14ac:dyDescent="0.25">
      <c r="A2297" s="3">
        <v>2017</v>
      </c>
      <c r="B2297" s="3">
        <v>5</v>
      </c>
      <c r="C2297" s="4" t="s">
        <v>50</v>
      </c>
      <c r="D2297" s="4" t="s">
        <v>69</v>
      </c>
      <c r="E2297" s="4" t="s">
        <v>70</v>
      </c>
      <c r="F2297" s="4" t="s">
        <v>71</v>
      </c>
      <c r="G2297" s="11" t="s">
        <v>21</v>
      </c>
      <c r="H2297" s="5">
        <v>111861</v>
      </c>
      <c r="I2297" s="5">
        <v>41535.4</v>
      </c>
      <c r="J2297" s="3" t="s">
        <v>22</v>
      </c>
      <c r="K2297" s="3" t="s">
        <v>23</v>
      </c>
      <c r="L2297" s="47">
        <f t="shared" si="74"/>
        <v>109390.2877056</v>
      </c>
      <c r="M2297" s="63">
        <f t="shared" si="73"/>
        <v>8.0944187520000016E-2</v>
      </c>
      <c r="N2297" s="7">
        <v>40760</v>
      </c>
      <c r="O2297" s="6" t="b">
        <v>0</v>
      </c>
      <c r="P2297" s="6" t="b">
        <v>0</v>
      </c>
      <c r="Q2297" s="6" t="s">
        <v>65</v>
      </c>
    </row>
    <row r="2298" spans="1:17" x14ac:dyDescent="0.25">
      <c r="A2298" s="3">
        <v>2017</v>
      </c>
      <c r="B2298" s="3">
        <v>6</v>
      </c>
      <c r="C2298" s="4" t="s">
        <v>51</v>
      </c>
      <c r="D2298" s="4" t="s">
        <v>18</v>
      </c>
      <c r="E2298" s="4" t="s">
        <v>76</v>
      </c>
      <c r="F2298" s="4"/>
      <c r="G2298" s="11" t="s">
        <v>21</v>
      </c>
      <c r="H2298" s="5">
        <v>122877</v>
      </c>
      <c r="I2298" s="5">
        <v>43891.664400000001</v>
      </c>
      <c r="J2298" s="3" t="s">
        <v>22</v>
      </c>
      <c r="K2298" s="3" t="s">
        <v>42</v>
      </c>
      <c r="L2298" s="47">
        <f t="shared" si="74"/>
        <v>115595.89643036159</v>
      </c>
      <c r="M2298" s="63">
        <f t="shared" si="73"/>
        <v>8.553607558272E-2</v>
      </c>
      <c r="N2298" s="7">
        <v>41348</v>
      </c>
      <c r="O2298" s="6" t="b">
        <v>0</v>
      </c>
      <c r="P2298" s="6" t="b">
        <v>0</v>
      </c>
      <c r="Q2298" s="6" t="s">
        <v>65</v>
      </c>
    </row>
    <row r="2299" spans="1:17" x14ac:dyDescent="0.25">
      <c r="A2299" s="3">
        <v>2017</v>
      </c>
      <c r="B2299" s="3">
        <v>6</v>
      </c>
      <c r="C2299" s="4" t="s">
        <v>51</v>
      </c>
      <c r="D2299" s="4" t="s">
        <v>18</v>
      </c>
      <c r="E2299" s="4" t="s">
        <v>19</v>
      </c>
      <c r="F2299" s="4" t="s">
        <v>20</v>
      </c>
      <c r="G2299" s="11" t="s">
        <v>21</v>
      </c>
      <c r="H2299" s="5">
        <v>89516.911099999998</v>
      </c>
      <c r="I2299" s="5">
        <v>34727.1</v>
      </c>
      <c r="J2299" s="3" t="s">
        <v>22</v>
      </c>
      <c r="K2299" s="3" t="s">
        <v>23</v>
      </c>
      <c r="L2299" s="47">
        <f t="shared" si="74"/>
        <v>91459.513094399997</v>
      </c>
      <c r="M2299" s="63">
        <f t="shared" si="73"/>
        <v>6.7676172480000005E-2</v>
      </c>
      <c r="N2299" s="7">
        <v>35527</v>
      </c>
      <c r="O2299" s="6" t="b">
        <v>1</v>
      </c>
      <c r="P2299" s="6" t="b">
        <v>0</v>
      </c>
      <c r="Q2299" s="6" t="s">
        <v>24</v>
      </c>
    </row>
    <row r="2300" spans="1:17" x14ac:dyDescent="0.25">
      <c r="A2300" s="3">
        <v>2017</v>
      </c>
      <c r="B2300" s="3">
        <v>6</v>
      </c>
      <c r="C2300" s="4" t="s">
        <v>51</v>
      </c>
      <c r="D2300" s="4" t="s">
        <v>18</v>
      </c>
      <c r="E2300" s="4" t="s">
        <v>19</v>
      </c>
      <c r="F2300" s="4" t="s">
        <v>25</v>
      </c>
      <c r="G2300" s="11" t="s">
        <v>21</v>
      </c>
      <c r="H2300" s="5">
        <v>81750.891799999998</v>
      </c>
      <c r="I2300" s="5">
        <v>32305.7</v>
      </c>
      <c r="J2300" s="3" t="s">
        <v>22</v>
      </c>
      <c r="K2300" s="3" t="s">
        <v>23</v>
      </c>
      <c r="L2300" s="47">
        <f t="shared" si="74"/>
        <v>85082.359084800002</v>
      </c>
      <c r="M2300" s="63">
        <f t="shared" si="73"/>
        <v>6.295734816000001E-2</v>
      </c>
      <c r="N2300" s="7">
        <v>35527</v>
      </c>
      <c r="O2300" s="6" t="b">
        <v>1</v>
      </c>
      <c r="P2300" s="6" t="b">
        <v>0</v>
      </c>
      <c r="Q2300" s="6" t="s">
        <v>24</v>
      </c>
    </row>
    <row r="2301" spans="1:17" x14ac:dyDescent="0.25">
      <c r="A2301" s="3">
        <v>2017</v>
      </c>
      <c r="B2301" s="3">
        <v>6</v>
      </c>
      <c r="C2301" s="4" t="s">
        <v>51</v>
      </c>
      <c r="D2301" s="4" t="s">
        <v>18</v>
      </c>
      <c r="E2301" s="4" t="s">
        <v>41</v>
      </c>
      <c r="F2301" s="4"/>
      <c r="G2301" s="11" t="s">
        <v>21</v>
      </c>
      <c r="H2301" s="5">
        <v>68425</v>
      </c>
      <c r="I2301" s="5">
        <v>26834.574375</v>
      </c>
      <c r="J2301" s="3" t="s">
        <v>22</v>
      </c>
      <c r="K2301" s="3" t="s">
        <v>42</v>
      </c>
      <c r="L2301" s="47">
        <f t="shared" si="74"/>
        <v>70673.252486759986</v>
      </c>
      <c r="M2301" s="63">
        <f t="shared" si="73"/>
        <v>5.2295218541999998E-2</v>
      </c>
      <c r="N2301" s="7">
        <v>23377</v>
      </c>
      <c r="O2301" s="6" t="b">
        <v>1</v>
      </c>
      <c r="P2301" s="6" t="b">
        <v>0</v>
      </c>
      <c r="Q2301" s="6" t="s">
        <v>24</v>
      </c>
    </row>
    <row r="2302" spans="1:17" x14ac:dyDescent="0.25">
      <c r="A2302" s="3">
        <v>2017</v>
      </c>
      <c r="B2302" s="3">
        <v>6</v>
      </c>
      <c r="C2302" s="4" t="s">
        <v>51</v>
      </c>
      <c r="D2302" s="4" t="s">
        <v>18</v>
      </c>
      <c r="E2302" s="4" t="s">
        <v>43</v>
      </c>
      <c r="F2302" s="4"/>
      <c r="G2302" s="11" t="s">
        <v>21</v>
      </c>
      <c r="H2302" s="5">
        <v>82810</v>
      </c>
      <c r="I2302" s="5">
        <v>31166.040359999999</v>
      </c>
      <c r="J2302" s="3" t="s">
        <v>22</v>
      </c>
      <c r="K2302" s="3" t="s">
        <v>42</v>
      </c>
      <c r="L2302" s="47">
        <f t="shared" si="74"/>
        <v>82080.878518679034</v>
      </c>
      <c r="M2302" s="63">
        <f t="shared" si="73"/>
        <v>6.0736379453567996E-2</v>
      </c>
      <c r="N2302" s="7">
        <v>28126</v>
      </c>
      <c r="O2302" s="6" t="b">
        <v>1</v>
      </c>
      <c r="P2302" s="6" t="b">
        <v>0</v>
      </c>
      <c r="Q2302" s="6" t="s">
        <v>24</v>
      </c>
    </row>
    <row r="2303" spans="1:17" x14ac:dyDescent="0.25">
      <c r="A2303" s="3">
        <v>2017</v>
      </c>
      <c r="B2303" s="3">
        <v>6</v>
      </c>
      <c r="C2303" s="4" t="s">
        <v>51</v>
      </c>
      <c r="D2303" s="4" t="s">
        <v>62</v>
      </c>
      <c r="E2303" s="4" t="s">
        <v>63</v>
      </c>
      <c r="F2303" s="4" t="s">
        <v>64</v>
      </c>
      <c r="G2303" s="11" t="s">
        <v>21</v>
      </c>
      <c r="H2303" s="5">
        <v>108577</v>
      </c>
      <c r="I2303" s="5">
        <v>39548.300000000003</v>
      </c>
      <c r="J2303" s="3" t="s">
        <v>22</v>
      </c>
      <c r="K2303" s="3" t="s">
        <v>23</v>
      </c>
      <c r="L2303" s="47">
        <f t="shared" si="74"/>
        <v>104156.93397119999</v>
      </c>
      <c r="M2303" s="63">
        <f t="shared" si="73"/>
        <v>7.707172704000001E-2</v>
      </c>
      <c r="N2303" s="7">
        <v>40739</v>
      </c>
      <c r="O2303" s="6" t="b">
        <v>0</v>
      </c>
      <c r="P2303" s="6" t="b">
        <v>0</v>
      </c>
      <c r="Q2303" s="6" t="s">
        <v>65</v>
      </c>
    </row>
    <row r="2304" spans="1:17" x14ac:dyDescent="0.25">
      <c r="A2304" s="3">
        <v>2017</v>
      </c>
      <c r="B2304" s="3">
        <v>6</v>
      </c>
      <c r="C2304" s="4" t="s">
        <v>51</v>
      </c>
      <c r="D2304" s="4" t="s">
        <v>66</v>
      </c>
      <c r="E2304" s="4" t="s">
        <v>67</v>
      </c>
      <c r="F2304" s="4" t="s">
        <v>72</v>
      </c>
      <c r="G2304" s="11" t="s">
        <v>21</v>
      </c>
      <c r="H2304" s="5">
        <v>177536.32750000001</v>
      </c>
      <c r="I2304" s="5">
        <v>63195.7</v>
      </c>
      <c r="J2304" s="3" t="s">
        <v>22</v>
      </c>
      <c r="K2304" s="3" t="s">
        <v>23</v>
      </c>
      <c r="L2304" s="47">
        <f t="shared" si="74"/>
        <v>166436.24004479998</v>
      </c>
      <c r="M2304" s="63">
        <f t="shared" si="73"/>
        <v>0.12315578016000001</v>
      </c>
      <c r="N2304" s="7">
        <v>40644</v>
      </c>
      <c r="O2304" s="6" t="b">
        <v>0</v>
      </c>
      <c r="P2304" s="6" t="b">
        <v>1</v>
      </c>
      <c r="Q2304" s="6" t="s">
        <v>15</v>
      </c>
    </row>
    <row r="2305" spans="1:17" x14ac:dyDescent="0.25">
      <c r="A2305" s="3">
        <v>2017</v>
      </c>
      <c r="B2305" s="3">
        <v>6</v>
      </c>
      <c r="C2305" s="4" t="s">
        <v>51</v>
      </c>
      <c r="D2305" s="4" t="s">
        <v>66</v>
      </c>
      <c r="E2305" s="4" t="s">
        <v>67</v>
      </c>
      <c r="F2305" s="4" t="s">
        <v>68</v>
      </c>
      <c r="G2305" s="11" t="s">
        <v>21</v>
      </c>
      <c r="H2305" s="5">
        <v>183056.86619999999</v>
      </c>
      <c r="I2305" s="5">
        <v>65533</v>
      </c>
      <c r="J2305" s="3" t="s">
        <v>22</v>
      </c>
      <c r="K2305" s="3" t="s">
        <v>23</v>
      </c>
      <c r="L2305" s="47">
        <f t="shared" si="74"/>
        <v>172591.90291199999</v>
      </c>
      <c r="M2305" s="63">
        <f t="shared" si="73"/>
        <v>0.12771071040000004</v>
      </c>
      <c r="N2305" s="7">
        <v>40644</v>
      </c>
      <c r="O2305" s="6" t="b">
        <v>0</v>
      </c>
      <c r="P2305" s="6" t="b">
        <v>1</v>
      </c>
      <c r="Q2305" s="6" t="s">
        <v>15</v>
      </c>
    </row>
    <row r="2306" spans="1:17" x14ac:dyDescent="0.25">
      <c r="A2306" s="3">
        <v>2017</v>
      </c>
      <c r="B2306" s="3">
        <v>6</v>
      </c>
      <c r="C2306" s="4" t="s">
        <v>51</v>
      </c>
      <c r="D2306" s="4" t="s">
        <v>26</v>
      </c>
      <c r="E2306" s="4" t="s">
        <v>27</v>
      </c>
      <c r="F2306" s="4" t="s">
        <v>28</v>
      </c>
      <c r="G2306" s="11" t="s">
        <v>21</v>
      </c>
      <c r="H2306" s="5">
        <v>27689.755000000001</v>
      </c>
      <c r="I2306" s="5">
        <v>11491.1</v>
      </c>
      <c r="J2306" s="3" t="s">
        <v>22</v>
      </c>
      <c r="K2306" s="3" t="s">
        <v>23</v>
      </c>
      <c r="L2306" s="47">
        <f t="shared" si="74"/>
        <v>30263.6963904</v>
      </c>
      <c r="M2306" s="63">
        <f t="shared" ref="M2306:M2369" si="75">I2306*0.02784*0.07/1000</f>
        <v>2.2393855680000005E-2</v>
      </c>
      <c r="N2306" s="7">
        <v>34700</v>
      </c>
      <c r="O2306" s="6" t="b">
        <v>1</v>
      </c>
      <c r="P2306" s="6" t="b">
        <v>0</v>
      </c>
      <c r="Q2306" s="6" t="s">
        <v>24</v>
      </c>
    </row>
    <row r="2307" spans="1:17" x14ac:dyDescent="0.25">
      <c r="A2307" s="3">
        <v>2017</v>
      </c>
      <c r="B2307" s="3">
        <v>6</v>
      </c>
      <c r="C2307" s="4" t="s">
        <v>51</v>
      </c>
      <c r="D2307" s="4" t="s">
        <v>78</v>
      </c>
      <c r="E2307" s="4" t="s">
        <v>78</v>
      </c>
      <c r="F2307" s="4" t="s">
        <v>80</v>
      </c>
      <c r="G2307" s="11" t="s">
        <v>21</v>
      </c>
      <c r="H2307" s="5">
        <v>161348.59479999999</v>
      </c>
      <c r="I2307" s="5">
        <v>60358.2</v>
      </c>
      <c r="J2307" s="3" t="s">
        <v>22</v>
      </c>
      <c r="K2307" s="3" t="s">
        <v>23</v>
      </c>
      <c r="L2307" s="47">
        <f t="shared" si="74"/>
        <v>158963.2184448</v>
      </c>
      <c r="M2307" s="63">
        <f t="shared" si="75"/>
        <v>0.11762606016</v>
      </c>
      <c r="N2307" s="7">
        <v>42560</v>
      </c>
      <c r="O2307" s="6" t="b">
        <v>0</v>
      </c>
      <c r="P2307" s="6" t="b">
        <v>0</v>
      </c>
      <c r="Q2307" s="6" t="s">
        <v>65</v>
      </c>
    </row>
    <row r="2308" spans="1:17" x14ac:dyDescent="0.25">
      <c r="A2308" s="3">
        <v>2017</v>
      </c>
      <c r="B2308" s="3">
        <v>6</v>
      </c>
      <c r="C2308" s="4" t="s">
        <v>51</v>
      </c>
      <c r="D2308" s="4" t="s">
        <v>78</v>
      </c>
      <c r="E2308" s="4" t="s">
        <v>78</v>
      </c>
      <c r="F2308" s="4" t="s">
        <v>79</v>
      </c>
      <c r="G2308" s="11" t="s">
        <v>21</v>
      </c>
      <c r="H2308" s="5">
        <v>53504.415099999998</v>
      </c>
      <c r="I2308" s="5">
        <v>20350.099999999999</v>
      </c>
      <c r="J2308" s="3" t="s">
        <v>22</v>
      </c>
      <c r="K2308" s="3" t="s">
        <v>23</v>
      </c>
      <c r="L2308" s="47">
        <f t="shared" si="74"/>
        <v>53595.325766399998</v>
      </c>
      <c r="M2308" s="63">
        <f t="shared" si="75"/>
        <v>3.9658274880000004E-2</v>
      </c>
      <c r="N2308" s="7">
        <v>42560</v>
      </c>
      <c r="O2308" s="6" t="b">
        <v>0</v>
      </c>
      <c r="P2308" s="6" t="b">
        <v>0</v>
      </c>
      <c r="Q2308" s="6" t="s">
        <v>65</v>
      </c>
    </row>
    <row r="2309" spans="1:17" x14ac:dyDescent="0.25">
      <c r="A2309" s="3">
        <v>2017</v>
      </c>
      <c r="B2309" s="3">
        <v>6</v>
      </c>
      <c r="C2309" s="4" t="s">
        <v>51</v>
      </c>
      <c r="D2309" s="4" t="s">
        <v>73</v>
      </c>
      <c r="E2309" s="4" t="s">
        <v>74</v>
      </c>
      <c r="F2309" s="4"/>
      <c r="G2309" s="11" t="s">
        <v>21</v>
      </c>
      <c r="H2309" s="5">
        <v>254951</v>
      </c>
      <c r="I2309" s="5">
        <v>82949.225673599998</v>
      </c>
      <c r="J2309" s="3" t="s">
        <v>22</v>
      </c>
      <c r="K2309" s="3" t="s">
        <v>42</v>
      </c>
      <c r="L2309" s="47">
        <f t="shared" si="74"/>
        <v>218460.38948443605</v>
      </c>
      <c r="M2309" s="63">
        <f t="shared" si="75"/>
        <v>0.16165145099271169</v>
      </c>
      <c r="N2309" s="7">
        <v>41136</v>
      </c>
      <c r="O2309" s="6" t="b">
        <v>0</v>
      </c>
      <c r="P2309" s="6" t="b">
        <v>0</v>
      </c>
      <c r="Q2309" s="6" t="s">
        <v>65</v>
      </c>
    </row>
    <row r="2310" spans="1:17" x14ac:dyDescent="0.25">
      <c r="A2310" s="3">
        <v>2017</v>
      </c>
      <c r="B2310" s="3">
        <v>6</v>
      </c>
      <c r="C2310" s="4" t="s">
        <v>51</v>
      </c>
      <c r="D2310" s="4" t="s">
        <v>29</v>
      </c>
      <c r="E2310" s="4" t="s">
        <v>30</v>
      </c>
      <c r="F2310" s="4" t="s">
        <v>31</v>
      </c>
      <c r="G2310" s="11" t="s">
        <v>21</v>
      </c>
      <c r="H2310" s="5">
        <v>42612</v>
      </c>
      <c r="I2310" s="5">
        <v>17525.400000000001</v>
      </c>
      <c r="J2310" s="3" t="s">
        <v>22</v>
      </c>
      <c r="K2310" s="3" t="s">
        <v>23</v>
      </c>
      <c r="L2310" s="47">
        <f t="shared" si="74"/>
        <v>46156.015065600004</v>
      </c>
      <c r="M2310" s="63">
        <f t="shared" si="75"/>
        <v>3.4153499520000005E-2</v>
      </c>
      <c r="N2310" s="7">
        <v>35885</v>
      </c>
      <c r="O2310" s="6" t="b">
        <v>1</v>
      </c>
      <c r="P2310" s="6" t="b">
        <v>0</v>
      </c>
      <c r="Q2310" s="6" t="s">
        <v>24</v>
      </c>
    </row>
    <row r="2311" spans="1:17" x14ac:dyDescent="0.25">
      <c r="A2311" s="3">
        <v>2017</v>
      </c>
      <c r="B2311" s="3">
        <v>6</v>
      </c>
      <c r="C2311" s="4" t="s">
        <v>51</v>
      </c>
      <c r="D2311" s="4" t="s">
        <v>29</v>
      </c>
      <c r="E2311" s="4" t="s">
        <v>30</v>
      </c>
      <c r="F2311" s="4" t="s">
        <v>33</v>
      </c>
      <c r="G2311" s="11" t="s">
        <v>21</v>
      </c>
      <c r="H2311" s="5">
        <v>14866</v>
      </c>
      <c r="I2311" s="5">
        <v>6616.8</v>
      </c>
      <c r="J2311" s="3" t="s">
        <v>22</v>
      </c>
      <c r="K2311" s="3" t="s">
        <v>23</v>
      </c>
      <c r="L2311" s="47">
        <f t="shared" si="74"/>
        <v>17426.427955200001</v>
      </c>
      <c r="M2311" s="63">
        <f t="shared" si="75"/>
        <v>1.2894819840000002E-2</v>
      </c>
      <c r="N2311" s="7">
        <v>35885</v>
      </c>
      <c r="O2311" s="6" t="b">
        <v>1</v>
      </c>
      <c r="P2311" s="6" t="b">
        <v>0</v>
      </c>
      <c r="Q2311" s="6" t="s">
        <v>24</v>
      </c>
    </row>
    <row r="2312" spans="1:17" x14ac:dyDescent="0.25">
      <c r="A2312" s="3">
        <v>2017</v>
      </c>
      <c r="B2312" s="3">
        <v>6</v>
      </c>
      <c r="C2312" s="4" t="s">
        <v>51</v>
      </c>
      <c r="D2312" s="4" t="s">
        <v>29</v>
      </c>
      <c r="E2312" s="4" t="s">
        <v>34</v>
      </c>
      <c r="F2312" s="4" t="s">
        <v>37</v>
      </c>
      <c r="G2312" s="11" t="s">
        <v>21</v>
      </c>
      <c r="H2312" s="5">
        <v>66633.686600000001</v>
      </c>
      <c r="I2312" s="5">
        <v>26553.1</v>
      </c>
      <c r="J2312" s="3" t="s">
        <v>22</v>
      </c>
      <c r="K2312" s="3" t="s">
        <v>23</v>
      </c>
      <c r="L2312" s="47">
        <f t="shared" si="74"/>
        <v>69931.943558399988</v>
      </c>
      <c r="M2312" s="63">
        <f t="shared" si="75"/>
        <v>5.1746681280000005E-2</v>
      </c>
      <c r="N2312" s="7">
        <v>33970</v>
      </c>
      <c r="O2312" s="6" t="b">
        <v>1</v>
      </c>
      <c r="P2312" s="6" t="b">
        <v>0</v>
      </c>
      <c r="Q2312" s="6" t="s">
        <v>24</v>
      </c>
    </row>
    <row r="2313" spans="1:17" x14ac:dyDescent="0.25">
      <c r="A2313" s="3">
        <v>2017</v>
      </c>
      <c r="B2313" s="3">
        <v>6</v>
      </c>
      <c r="C2313" s="4" t="s">
        <v>51</v>
      </c>
      <c r="D2313" s="4" t="s">
        <v>29</v>
      </c>
      <c r="E2313" s="4" t="s">
        <v>34</v>
      </c>
      <c r="F2313" s="4" t="s">
        <v>36</v>
      </c>
      <c r="G2313" s="11" t="s">
        <v>21</v>
      </c>
      <c r="H2313" s="5">
        <v>32822.06</v>
      </c>
      <c r="I2313" s="5">
        <v>15130.8</v>
      </c>
      <c r="J2313" s="3" t="s">
        <v>22</v>
      </c>
      <c r="K2313" s="3" t="s">
        <v>23</v>
      </c>
      <c r="L2313" s="47">
        <f t="shared" si="74"/>
        <v>39849.443251199998</v>
      </c>
      <c r="M2313" s="63">
        <f t="shared" si="75"/>
        <v>2.9486903040000002E-2</v>
      </c>
      <c r="N2313" s="7">
        <v>33970</v>
      </c>
      <c r="O2313" s="6" t="b">
        <v>1</v>
      </c>
      <c r="P2313" s="6" t="b">
        <v>0</v>
      </c>
      <c r="Q2313" s="6" t="s">
        <v>24</v>
      </c>
    </row>
    <row r="2314" spans="1:17" x14ac:dyDescent="0.25">
      <c r="A2314" s="3">
        <v>2017</v>
      </c>
      <c r="B2314" s="3">
        <v>6</v>
      </c>
      <c r="C2314" s="4" t="s">
        <v>51</v>
      </c>
      <c r="D2314" s="4" t="s">
        <v>29</v>
      </c>
      <c r="E2314" s="4" t="s">
        <v>34</v>
      </c>
      <c r="F2314" s="4" t="s">
        <v>39</v>
      </c>
      <c r="G2314" s="11" t="s">
        <v>21</v>
      </c>
      <c r="H2314" s="5">
        <v>63060.926700000004</v>
      </c>
      <c r="I2314" s="5">
        <v>26971.7</v>
      </c>
      <c r="J2314" s="3" t="s">
        <v>22</v>
      </c>
      <c r="K2314" s="3" t="s">
        <v>23</v>
      </c>
      <c r="L2314" s="47">
        <f t="shared" si="74"/>
        <v>71034.395308799998</v>
      </c>
      <c r="M2314" s="63">
        <f t="shared" si="75"/>
        <v>5.2562448960000015E-2</v>
      </c>
      <c r="N2314" s="7">
        <v>33970</v>
      </c>
      <c r="O2314" s="6" t="b">
        <v>1</v>
      </c>
      <c r="P2314" s="6" t="b">
        <v>0</v>
      </c>
      <c r="Q2314" s="6" t="s">
        <v>24</v>
      </c>
    </row>
    <row r="2315" spans="1:17" x14ac:dyDescent="0.25">
      <c r="A2315" s="3">
        <v>2017</v>
      </c>
      <c r="B2315" s="3">
        <v>6</v>
      </c>
      <c r="C2315" s="4" t="s">
        <v>51</v>
      </c>
      <c r="D2315" s="4" t="s">
        <v>29</v>
      </c>
      <c r="E2315" s="4" t="s">
        <v>34</v>
      </c>
      <c r="F2315" s="4" t="s">
        <v>35</v>
      </c>
      <c r="G2315" s="11" t="s">
        <v>21</v>
      </c>
      <c r="H2315" s="5">
        <v>20592.381399999998</v>
      </c>
      <c r="I2315" s="5">
        <v>9804</v>
      </c>
      <c r="J2315" s="3" t="s">
        <v>22</v>
      </c>
      <c r="K2315" s="3" t="s">
        <v>23</v>
      </c>
      <c r="L2315" s="47">
        <f t="shared" si="74"/>
        <v>25820.441855999998</v>
      </c>
      <c r="M2315" s="63">
        <f t="shared" si="75"/>
        <v>1.91060352E-2</v>
      </c>
      <c r="N2315" s="7">
        <v>33970</v>
      </c>
      <c r="O2315" s="6" t="b">
        <v>1</v>
      </c>
      <c r="P2315" s="6" t="b">
        <v>0</v>
      </c>
      <c r="Q2315" s="6" t="s">
        <v>24</v>
      </c>
    </row>
    <row r="2316" spans="1:17" x14ac:dyDescent="0.25">
      <c r="A2316" s="3">
        <v>2017</v>
      </c>
      <c r="B2316" s="3">
        <v>6</v>
      </c>
      <c r="C2316" s="4" t="s">
        <v>51</v>
      </c>
      <c r="D2316" s="4" t="s">
        <v>59</v>
      </c>
      <c r="E2316" s="4" t="s">
        <v>60</v>
      </c>
      <c r="F2316" s="4"/>
      <c r="G2316" s="11" t="s">
        <v>21</v>
      </c>
      <c r="H2316" s="5">
        <v>192238</v>
      </c>
      <c r="I2316" s="5">
        <v>66870.372776000004</v>
      </c>
      <c r="J2316" s="3" t="s">
        <v>22</v>
      </c>
      <c r="K2316" s="3" t="s">
        <v>42</v>
      </c>
      <c r="L2316" s="47">
        <f t="shared" si="74"/>
        <v>176114.09344673125</v>
      </c>
      <c r="M2316" s="63">
        <f t="shared" si="75"/>
        <v>0.13031698246586881</v>
      </c>
      <c r="N2316" s="7">
        <v>40220</v>
      </c>
      <c r="O2316" s="6" t="b">
        <v>1</v>
      </c>
      <c r="P2316" s="6" t="b">
        <v>0</v>
      </c>
      <c r="Q2316" s="6" t="s">
        <v>24</v>
      </c>
    </row>
    <row r="2317" spans="1:17" x14ac:dyDescent="0.25">
      <c r="A2317" s="3">
        <v>2017</v>
      </c>
      <c r="B2317" s="3">
        <v>6</v>
      </c>
      <c r="C2317" s="4" t="s">
        <v>51</v>
      </c>
      <c r="D2317" s="4" t="s">
        <v>44</v>
      </c>
      <c r="E2317" s="4" t="s">
        <v>45</v>
      </c>
      <c r="F2317" s="4"/>
      <c r="G2317" s="11" t="s">
        <v>21</v>
      </c>
      <c r="H2317" s="5">
        <v>75469</v>
      </c>
      <c r="I2317" s="5">
        <v>26957.5268</v>
      </c>
      <c r="J2317" s="3" t="s">
        <v>22</v>
      </c>
      <c r="K2317" s="3" t="s">
        <v>42</v>
      </c>
      <c r="L2317" s="47">
        <f t="shared" si="74"/>
        <v>70997.067862195196</v>
      </c>
      <c r="M2317" s="63">
        <f t="shared" si="75"/>
        <v>5.2534828227840009E-2</v>
      </c>
      <c r="N2317" s="7">
        <v>25569</v>
      </c>
      <c r="O2317" s="6" t="b">
        <v>1</v>
      </c>
      <c r="P2317" s="6" t="b">
        <v>0</v>
      </c>
      <c r="Q2317" s="6" t="s">
        <v>24</v>
      </c>
    </row>
    <row r="2318" spans="1:17" x14ac:dyDescent="0.25">
      <c r="A2318" s="3">
        <v>2017</v>
      </c>
      <c r="B2318" s="3">
        <v>6</v>
      </c>
      <c r="C2318" s="4" t="s">
        <v>51</v>
      </c>
      <c r="D2318" s="4" t="s">
        <v>44</v>
      </c>
      <c r="E2318" s="4" t="s">
        <v>75</v>
      </c>
      <c r="F2318" s="4"/>
      <c r="G2318" s="11" t="s">
        <v>21</v>
      </c>
      <c r="H2318" s="5">
        <v>214727</v>
      </c>
      <c r="I2318" s="5">
        <v>69245.162960000001</v>
      </c>
      <c r="J2318" s="3" t="s">
        <v>22</v>
      </c>
      <c r="K2318" s="3" t="s">
        <v>42</v>
      </c>
      <c r="L2318" s="47">
        <f t="shared" si="74"/>
        <v>182368.49286188543</v>
      </c>
      <c r="M2318" s="63">
        <f t="shared" si="75"/>
        <v>0.134944973576448</v>
      </c>
      <c r="N2318" s="7">
        <v>41210</v>
      </c>
      <c r="O2318" s="6" t="b">
        <v>0</v>
      </c>
      <c r="P2318" s="6" t="b">
        <v>0</v>
      </c>
      <c r="Q2318" s="6" t="s">
        <v>65</v>
      </c>
    </row>
    <row r="2319" spans="1:17" x14ac:dyDescent="0.25">
      <c r="A2319" s="3">
        <v>2017</v>
      </c>
      <c r="B2319" s="3">
        <v>6</v>
      </c>
      <c r="C2319" s="4" t="s">
        <v>51</v>
      </c>
      <c r="D2319" s="4" t="s">
        <v>46</v>
      </c>
      <c r="E2319" s="4" t="s">
        <v>47</v>
      </c>
      <c r="F2319" s="4"/>
      <c r="G2319" s="11" t="s">
        <v>21</v>
      </c>
      <c r="H2319" s="5">
        <v>63707.993999799997</v>
      </c>
      <c r="I2319" s="5">
        <v>23714.66368648555</v>
      </c>
      <c r="J2319" s="3" t="s">
        <v>22</v>
      </c>
      <c r="K2319" s="3" t="s">
        <v>42</v>
      </c>
      <c r="L2319" s="47">
        <f t="shared" si="74"/>
        <v>62456.456023204279</v>
      </c>
      <c r="M2319" s="63">
        <f t="shared" si="75"/>
        <v>4.6215136592223045E-2</v>
      </c>
      <c r="N2319" s="7">
        <v>34700</v>
      </c>
      <c r="O2319" s="6" t="b">
        <v>1</v>
      </c>
      <c r="P2319" s="6" t="b">
        <v>0</v>
      </c>
      <c r="Q2319" s="6" t="s">
        <v>24</v>
      </c>
    </row>
    <row r="2320" spans="1:17" x14ac:dyDescent="0.25">
      <c r="A2320" s="3">
        <v>2017</v>
      </c>
      <c r="B2320" s="3">
        <v>6</v>
      </c>
      <c r="C2320" s="4" t="s">
        <v>51</v>
      </c>
      <c r="D2320" s="4" t="s">
        <v>46</v>
      </c>
      <c r="E2320" s="4" t="s">
        <v>48</v>
      </c>
      <c r="F2320" s="4"/>
      <c r="G2320" s="11" t="s">
        <v>21</v>
      </c>
      <c r="H2320" s="5">
        <v>52401.999999799998</v>
      </c>
      <c r="I2320" s="5">
        <v>19555.378359925366</v>
      </c>
      <c r="J2320" s="3" t="s">
        <v>22</v>
      </c>
      <c r="K2320" s="3" t="s">
        <v>42</v>
      </c>
      <c r="L2320" s="47">
        <f t="shared" si="74"/>
        <v>51502.295992914478</v>
      </c>
      <c r="M2320" s="63">
        <f t="shared" si="75"/>
        <v>3.8109521347822556E-2</v>
      </c>
      <c r="N2320" s="7">
        <v>35065</v>
      </c>
      <c r="O2320" s="6" t="b">
        <v>1</v>
      </c>
      <c r="P2320" s="6" t="b">
        <v>0</v>
      </c>
      <c r="Q2320" s="6" t="s">
        <v>24</v>
      </c>
    </row>
    <row r="2321" spans="1:17" x14ac:dyDescent="0.25">
      <c r="A2321" s="3">
        <v>2017</v>
      </c>
      <c r="B2321" s="3">
        <v>6</v>
      </c>
      <c r="C2321" s="4" t="s">
        <v>51</v>
      </c>
      <c r="D2321" s="4" t="s">
        <v>46</v>
      </c>
      <c r="E2321" s="4" t="s">
        <v>58</v>
      </c>
      <c r="F2321" s="4"/>
      <c r="G2321" s="11" t="s">
        <v>21</v>
      </c>
      <c r="H2321" s="5">
        <v>83095.8</v>
      </c>
      <c r="I2321" s="5">
        <v>28631.8212312</v>
      </c>
      <c r="J2321" s="3" t="s">
        <v>22</v>
      </c>
      <c r="K2321" s="3" t="s">
        <v>42</v>
      </c>
      <c r="L2321" s="47">
        <f t="shared" si="74"/>
        <v>75406.596831047107</v>
      </c>
      <c r="M2321" s="63">
        <f t="shared" si="75"/>
        <v>5.5797693215362563E-2</v>
      </c>
      <c r="N2321" s="7">
        <v>39814</v>
      </c>
      <c r="O2321" s="6" t="b">
        <v>1</v>
      </c>
      <c r="P2321" s="6" t="b">
        <v>0</v>
      </c>
      <c r="Q2321" s="6" t="s">
        <v>24</v>
      </c>
    </row>
    <row r="2322" spans="1:17" x14ac:dyDescent="0.25">
      <c r="A2322" s="3">
        <v>2017</v>
      </c>
      <c r="B2322" s="3">
        <v>6</v>
      </c>
      <c r="C2322" s="4" t="s">
        <v>51</v>
      </c>
      <c r="D2322" s="4" t="s">
        <v>46</v>
      </c>
      <c r="E2322" s="4" t="s">
        <v>61</v>
      </c>
      <c r="F2322" s="4"/>
      <c r="G2322" s="11" t="s">
        <v>21</v>
      </c>
      <c r="H2322" s="5">
        <v>56650</v>
      </c>
      <c r="I2322" s="5">
        <v>19904.544000000002</v>
      </c>
      <c r="J2322" s="3" t="s">
        <v>22</v>
      </c>
      <c r="K2322" s="3" t="s">
        <v>42</v>
      </c>
      <c r="L2322" s="47">
        <f t="shared" si="74"/>
        <v>52421.880969215999</v>
      </c>
      <c r="M2322" s="63">
        <f t="shared" si="75"/>
        <v>3.8789975347200009E-2</v>
      </c>
      <c r="N2322" s="7">
        <v>40179</v>
      </c>
      <c r="O2322" s="6" t="b">
        <v>1</v>
      </c>
      <c r="P2322" s="6" t="b">
        <v>0</v>
      </c>
      <c r="Q2322" s="6" t="s">
        <v>24</v>
      </c>
    </row>
    <row r="2323" spans="1:17" x14ac:dyDescent="0.25">
      <c r="A2323" s="3">
        <v>2017</v>
      </c>
      <c r="B2323" s="3">
        <v>6</v>
      </c>
      <c r="C2323" s="4" t="s">
        <v>51</v>
      </c>
      <c r="D2323" s="4" t="s">
        <v>46</v>
      </c>
      <c r="E2323" s="4" t="s">
        <v>77</v>
      </c>
      <c r="F2323" s="4"/>
      <c r="G2323" s="11" t="s">
        <v>21</v>
      </c>
      <c r="H2323" s="5">
        <v>74482.2</v>
      </c>
      <c r="I2323" s="5">
        <v>26170.065792000001</v>
      </c>
      <c r="J2323" s="3" t="s">
        <v>22</v>
      </c>
      <c r="K2323" s="3" t="s">
        <v>42</v>
      </c>
      <c r="L2323" s="47">
        <f t="shared" si="74"/>
        <v>68923.160154021883</v>
      </c>
      <c r="M2323" s="63">
        <f t="shared" si="75"/>
        <v>5.1000224215449606E-2</v>
      </c>
      <c r="N2323" s="7">
        <v>42005</v>
      </c>
      <c r="O2323" s="6" t="b">
        <v>0</v>
      </c>
      <c r="P2323" s="6" t="b">
        <v>0</v>
      </c>
      <c r="Q2323" s="6" t="s">
        <v>65</v>
      </c>
    </row>
    <row r="2324" spans="1:17" x14ac:dyDescent="0.25">
      <c r="A2324" s="3">
        <v>2017</v>
      </c>
      <c r="B2324" s="3">
        <v>6</v>
      </c>
      <c r="C2324" s="4" t="s">
        <v>51</v>
      </c>
      <c r="D2324" s="4" t="s">
        <v>69</v>
      </c>
      <c r="E2324" s="4" t="s">
        <v>70</v>
      </c>
      <c r="F2324" s="4" t="s">
        <v>71</v>
      </c>
      <c r="G2324" s="11" t="s">
        <v>21</v>
      </c>
      <c r="H2324" s="5">
        <v>90313</v>
      </c>
      <c r="I2324" s="5">
        <v>33904</v>
      </c>
      <c r="J2324" s="3" t="s">
        <v>22</v>
      </c>
      <c r="K2324" s="3" t="s">
        <v>23</v>
      </c>
      <c r="L2324" s="47">
        <f t="shared" si="74"/>
        <v>89291.744256000005</v>
      </c>
      <c r="M2324" s="63">
        <f t="shared" si="75"/>
        <v>6.6072115200000017E-2</v>
      </c>
      <c r="N2324" s="7">
        <v>40760</v>
      </c>
      <c r="O2324" s="6" t="b">
        <v>0</v>
      </c>
      <c r="P2324" s="6" t="b">
        <v>0</v>
      </c>
      <c r="Q2324" s="6" t="s">
        <v>65</v>
      </c>
    </row>
    <row r="2325" spans="1:17" x14ac:dyDescent="0.25">
      <c r="A2325" s="3">
        <v>2017</v>
      </c>
      <c r="B2325" s="3">
        <v>7</v>
      </c>
      <c r="C2325" s="4" t="s">
        <v>52</v>
      </c>
      <c r="D2325" s="4" t="s">
        <v>18</v>
      </c>
      <c r="E2325" s="4" t="s">
        <v>76</v>
      </c>
      <c r="F2325" s="4"/>
      <c r="G2325" s="11" t="s">
        <v>21</v>
      </c>
      <c r="H2325" s="5">
        <v>192245</v>
      </c>
      <c r="I2325" s="5">
        <v>68669.914000000004</v>
      </c>
      <c r="J2325" s="3" t="s">
        <v>22</v>
      </c>
      <c r="K2325" s="3" t="s">
        <v>42</v>
      </c>
      <c r="L2325" s="47">
        <f t="shared" si="74"/>
        <v>180853.48038489601</v>
      </c>
      <c r="M2325" s="63">
        <f t="shared" si="75"/>
        <v>0.13382392840320004</v>
      </c>
      <c r="N2325" s="7">
        <v>41348</v>
      </c>
      <c r="O2325" s="6" t="b">
        <v>0</v>
      </c>
      <c r="P2325" s="6" t="b">
        <v>0</v>
      </c>
      <c r="Q2325" s="6" t="s">
        <v>65</v>
      </c>
    </row>
    <row r="2326" spans="1:17" x14ac:dyDescent="0.25">
      <c r="A2326" s="3">
        <v>2017</v>
      </c>
      <c r="B2326" s="3">
        <v>7</v>
      </c>
      <c r="C2326" s="4" t="s">
        <v>52</v>
      </c>
      <c r="D2326" s="4" t="s">
        <v>18</v>
      </c>
      <c r="E2326" s="4" t="s">
        <v>19</v>
      </c>
      <c r="F2326" s="4" t="s">
        <v>25</v>
      </c>
      <c r="G2326" s="11" t="s">
        <v>21</v>
      </c>
      <c r="H2326" s="5">
        <v>85686.389299999995</v>
      </c>
      <c r="I2326" s="5">
        <v>34158.300000000003</v>
      </c>
      <c r="J2326" s="3" t="s">
        <v>22</v>
      </c>
      <c r="K2326" s="3" t="s">
        <v>23</v>
      </c>
      <c r="L2326" s="47">
        <f t="shared" si="74"/>
        <v>89961.485011199999</v>
      </c>
      <c r="M2326" s="63">
        <f t="shared" si="75"/>
        <v>6.6567695039999999E-2</v>
      </c>
      <c r="N2326" s="7">
        <v>35527</v>
      </c>
      <c r="O2326" s="6" t="b">
        <v>1</v>
      </c>
      <c r="P2326" s="6" t="b">
        <v>0</v>
      </c>
      <c r="Q2326" s="6" t="s">
        <v>24</v>
      </c>
    </row>
    <row r="2327" spans="1:17" x14ac:dyDescent="0.25">
      <c r="A2327" s="3">
        <v>2017</v>
      </c>
      <c r="B2327" s="3">
        <v>7</v>
      </c>
      <c r="C2327" s="4" t="s">
        <v>52</v>
      </c>
      <c r="D2327" s="4" t="s">
        <v>18</v>
      </c>
      <c r="E2327" s="4" t="s">
        <v>19</v>
      </c>
      <c r="F2327" s="4" t="s">
        <v>20</v>
      </c>
      <c r="G2327" s="11" t="s">
        <v>21</v>
      </c>
      <c r="H2327" s="5">
        <v>63157.8848</v>
      </c>
      <c r="I2327" s="5">
        <v>24614</v>
      </c>
      <c r="J2327" s="3" t="s">
        <v>22</v>
      </c>
      <c r="K2327" s="3" t="s">
        <v>23</v>
      </c>
      <c r="L2327" s="47">
        <f t="shared" si="74"/>
        <v>64825.005696</v>
      </c>
      <c r="M2327" s="63">
        <f t="shared" si="75"/>
        <v>4.7967763200000006E-2</v>
      </c>
      <c r="N2327" s="7">
        <v>35527</v>
      </c>
      <c r="O2327" s="6" t="b">
        <v>1</v>
      </c>
      <c r="P2327" s="6" t="b">
        <v>0</v>
      </c>
      <c r="Q2327" s="6" t="s">
        <v>24</v>
      </c>
    </row>
    <row r="2328" spans="1:17" x14ac:dyDescent="0.25">
      <c r="A2328" s="3">
        <v>2017</v>
      </c>
      <c r="B2328" s="3">
        <v>7</v>
      </c>
      <c r="C2328" s="4" t="s">
        <v>52</v>
      </c>
      <c r="D2328" s="4" t="s">
        <v>18</v>
      </c>
      <c r="E2328" s="4" t="s">
        <v>41</v>
      </c>
      <c r="F2328" s="4"/>
      <c r="G2328" s="11" t="s">
        <v>21</v>
      </c>
      <c r="H2328" s="5">
        <v>66939</v>
      </c>
      <c r="I2328" s="5">
        <v>26251.802324999997</v>
      </c>
      <c r="J2328" s="3" t="s">
        <v>22</v>
      </c>
      <c r="K2328" s="3" t="s">
        <v>42</v>
      </c>
      <c r="L2328" s="47">
        <f t="shared" si="74"/>
        <v>69138.426718468792</v>
      </c>
      <c r="M2328" s="63">
        <f t="shared" si="75"/>
        <v>5.1159512370960003E-2</v>
      </c>
      <c r="N2328" s="7">
        <v>23377</v>
      </c>
      <c r="O2328" s="6" t="b">
        <v>1</v>
      </c>
      <c r="P2328" s="6" t="b">
        <v>0</v>
      </c>
      <c r="Q2328" s="6" t="s">
        <v>24</v>
      </c>
    </row>
    <row r="2329" spans="1:17" x14ac:dyDescent="0.25">
      <c r="A2329" s="3">
        <v>2017</v>
      </c>
      <c r="B2329" s="3">
        <v>7</v>
      </c>
      <c r="C2329" s="4" t="s">
        <v>52</v>
      </c>
      <c r="D2329" s="4" t="s">
        <v>18</v>
      </c>
      <c r="E2329" s="4" t="s">
        <v>43</v>
      </c>
      <c r="F2329" s="4"/>
      <c r="G2329" s="11" t="s">
        <v>21</v>
      </c>
      <c r="H2329" s="5">
        <v>63143</v>
      </c>
      <c r="I2329" s="5">
        <v>23764.246908000001</v>
      </c>
      <c r="J2329" s="3" t="s">
        <v>22</v>
      </c>
      <c r="K2329" s="3" t="s">
        <v>42</v>
      </c>
      <c r="L2329" s="47">
        <f t="shared" ref="L2329:L2392" si="76">I2329*0.02784*94.6</f>
        <v>62587.041568710913</v>
      </c>
      <c r="M2329" s="63">
        <f t="shared" si="75"/>
        <v>4.6311764374310407E-2</v>
      </c>
      <c r="N2329" s="7">
        <v>28126</v>
      </c>
      <c r="O2329" s="6" t="b">
        <v>1</v>
      </c>
      <c r="P2329" s="6" t="b">
        <v>0</v>
      </c>
      <c r="Q2329" s="6" t="s">
        <v>24</v>
      </c>
    </row>
    <row r="2330" spans="1:17" x14ac:dyDescent="0.25">
      <c r="A2330" s="3">
        <v>2017</v>
      </c>
      <c r="B2330" s="3">
        <v>7</v>
      </c>
      <c r="C2330" s="4" t="s">
        <v>52</v>
      </c>
      <c r="D2330" s="4" t="s">
        <v>62</v>
      </c>
      <c r="E2330" s="4" t="s">
        <v>63</v>
      </c>
      <c r="F2330" s="4" t="s">
        <v>64</v>
      </c>
      <c r="G2330" s="11" t="s">
        <v>21</v>
      </c>
      <c r="H2330" s="5">
        <v>109994</v>
      </c>
      <c r="I2330" s="5">
        <v>40191.199999999997</v>
      </c>
      <c r="J2330" s="3" t="s">
        <v>22</v>
      </c>
      <c r="K2330" s="3" t="s">
        <v>23</v>
      </c>
      <c r="L2330" s="47">
        <f t="shared" si="76"/>
        <v>105850.11655679999</v>
      </c>
      <c r="M2330" s="63">
        <f t="shared" si="75"/>
        <v>7.8324610560000008E-2</v>
      </c>
      <c r="N2330" s="7">
        <v>40739</v>
      </c>
      <c r="O2330" s="6" t="b">
        <v>0</v>
      </c>
      <c r="P2330" s="6" t="b">
        <v>0</v>
      </c>
      <c r="Q2330" s="6" t="s">
        <v>65</v>
      </c>
    </row>
    <row r="2331" spans="1:17" x14ac:dyDescent="0.25">
      <c r="A2331" s="3">
        <v>2017</v>
      </c>
      <c r="B2331" s="3">
        <v>7</v>
      </c>
      <c r="C2331" s="4" t="s">
        <v>52</v>
      </c>
      <c r="D2331" s="4" t="s">
        <v>66</v>
      </c>
      <c r="E2331" s="4" t="s">
        <v>67</v>
      </c>
      <c r="F2331" s="4" t="s">
        <v>72</v>
      </c>
      <c r="G2331" s="11" t="s">
        <v>21</v>
      </c>
      <c r="H2331" s="5">
        <v>172017.50750000001</v>
      </c>
      <c r="I2331" s="5">
        <v>61458.1</v>
      </c>
      <c r="J2331" s="3" t="s">
        <v>22</v>
      </c>
      <c r="K2331" s="3" t="s">
        <v>23</v>
      </c>
      <c r="L2331" s="47">
        <f t="shared" si="76"/>
        <v>161859.98547839999</v>
      </c>
      <c r="M2331" s="63">
        <f t="shared" si="75"/>
        <v>0.11976954528000001</v>
      </c>
      <c r="N2331" s="7">
        <v>40644</v>
      </c>
      <c r="O2331" s="6" t="b">
        <v>0</v>
      </c>
      <c r="P2331" s="6" t="b">
        <v>1</v>
      </c>
      <c r="Q2331" s="6" t="s">
        <v>15</v>
      </c>
    </row>
    <row r="2332" spans="1:17" x14ac:dyDescent="0.25">
      <c r="A2332" s="3">
        <v>2017</v>
      </c>
      <c r="B2332" s="3">
        <v>7</v>
      </c>
      <c r="C2332" s="4" t="s">
        <v>52</v>
      </c>
      <c r="D2332" s="4" t="s">
        <v>66</v>
      </c>
      <c r="E2332" s="4" t="s">
        <v>67</v>
      </c>
      <c r="F2332" s="4" t="s">
        <v>68</v>
      </c>
      <c r="G2332" s="11" t="s">
        <v>21</v>
      </c>
      <c r="H2332" s="5">
        <v>175781.39019999999</v>
      </c>
      <c r="I2332" s="5">
        <v>63305.3</v>
      </c>
      <c r="J2332" s="3" t="s">
        <v>22</v>
      </c>
      <c r="K2332" s="3" t="s">
        <v>23</v>
      </c>
      <c r="L2332" s="47">
        <f t="shared" si="76"/>
        <v>166724.8896192</v>
      </c>
      <c r="M2332" s="63">
        <f t="shared" si="75"/>
        <v>0.12336936864000002</v>
      </c>
      <c r="N2332" s="7">
        <v>40644</v>
      </c>
      <c r="O2332" s="6" t="b">
        <v>0</v>
      </c>
      <c r="P2332" s="6" t="b">
        <v>1</v>
      </c>
      <c r="Q2332" s="6" t="s">
        <v>15</v>
      </c>
    </row>
    <row r="2333" spans="1:17" x14ac:dyDescent="0.25">
      <c r="A2333" s="3">
        <v>2017</v>
      </c>
      <c r="B2333" s="3">
        <v>7</v>
      </c>
      <c r="C2333" s="4" t="s">
        <v>52</v>
      </c>
      <c r="D2333" s="4" t="s">
        <v>26</v>
      </c>
      <c r="E2333" s="4" t="s">
        <v>27</v>
      </c>
      <c r="F2333" s="4" t="s">
        <v>28</v>
      </c>
      <c r="G2333" s="11" t="s">
        <v>21</v>
      </c>
      <c r="H2333" s="5">
        <v>54437.697999999997</v>
      </c>
      <c r="I2333" s="5">
        <v>22213.9</v>
      </c>
      <c r="J2333" s="3" t="s">
        <v>22</v>
      </c>
      <c r="K2333" s="3" t="s">
        <v>23</v>
      </c>
      <c r="L2333" s="47">
        <f t="shared" si="76"/>
        <v>58503.948729600001</v>
      </c>
      <c r="M2333" s="63">
        <f t="shared" si="75"/>
        <v>4.3290448320000001E-2</v>
      </c>
      <c r="N2333" s="7">
        <v>34700</v>
      </c>
      <c r="O2333" s="6" t="b">
        <v>1</v>
      </c>
      <c r="P2333" s="6" t="b">
        <v>0</v>
      </c>
      <c r="Q2333" s="6" t="s">
        <v>24</v>
      </c>
    </row>
    <row r="2334" spans="1:17" x14ac:dyDescent="0.25">
      <c r="A2334" s="3">
        <v>2017</v>
      </c>
      <c r="B2334" s="3">
        <v>7</v>
      </c>
      <c r="C2334" s="4" t="s">
        <v>52</v>
      </c>
      <c r="D2334" s="4" t="s">
        <v>78</v>
      </c>
      <c r="E2334" s="4" t="s">
        <v>78</v>
      </c>
      <c r="F2334" s="4" t="s">
        <v>80</v>
      </c>
      <c r="G2334" s="11" t="s">
        <v>21</v>
      </c>
      <c r="H2334" s="5">
        <v>143073.81820000001</v>
      </c>
      <c r="I2334" s="5">
        <v>54254.1</v>
      </c>
      <c r="J2334" s="3" t="s">
        <v>22</v>
      </c>
      <c r="K2334" s="3" t="s">
        <v>23</v>
      </c>
      <c r="L2334" s="47">
        <f t="shared" si="76"/>
        <v>142887.0700224</v>
      </c>
      <c r="M2334" s="63">
        <f t="shared" si="75"/>
        <v>0.10573039008000001</v>
      </c>
      <c r="N2334" s="7">
        <v>42560</v>
      </c>
      <c r="O2334" s="6" t="b">
        <v>0</v>
      </c>
      <c r="P2334" s="6" t="b">
        <v>0</v>
      </c>
      <c r="Q2334" s="6" t="s">
        <v>65</v>
      </c>
    </row>
    <row r="2335" spans="1:17" x14ac:dyDescent="0.25">
      <c r="A2335" s="3">
        <v>2017</v>
      </c>
      <c r="B2335" s="3">
        <v>7</v>
      </c>
      <c r="C2335" s="4" t="s">
        <v>52</v>
      </c>
      <c r="D2335" s="4" t="s">
        <v>78</v>
      </c>
      <c r="E2335" s="4" t="s">
        <v>78</v>
      </c>
      <c r="F2335" s="4" t="s">
        <v>79</v>
      </c>
      <c r="G2335" s="11" t="s">
        <v>21</v>
      </c>
      <c r="H2335" s="5">
        <v>156797.5331</v>
      </c>
      <c r="I2335" s="5">
        <v>59213.7</v>
      </c>
      <c r="J2335" s="3" t="s">
        <v>22</v>
      </c>
      <c r="K2335" s="3" t="s">
        <v>23</v>
      </c>
      <c r="L2335" s="47">
        <f t="shared" si="76"/>
        <v>155948.98999679997</v>
      </c>
      <c r="M2335" s="63">
        <f t="shared" si="75"/>
        <v>0.11539565856</v>
      </c>
      <c r="N2335" s="7">
        <v>42560</v>
      </c>
      <c r="O2335" s="6" t="b">
        <v>0</v>
      </c>
      <c r="P2335" s="6" t="b">
        <v>0</v>
      </c>
      <c r="Q2335" s="6" t="s">
        <v>65</v>
      </c>
    </row>
    <row r="2336" spans="1:17" x14ac:dyDescent="0.25">
      <c r="A2336" s="3">
        <v>2017</v>
      </c>
      <c r="B2336" s="3">
        <v>7</v>
      </c>
      <c r="C2336" s="4" t="s">
        <v>52</v>
      </c>
      <c r="D2336" s="4" t="s">
        <v>73</v>
      </c>
      <c r="E2336" s="4" t="s">
        <v>74</v>
      </c>
      <c r="F2336" s="4"/>
      <c r="G2336" s="11" t="s">
        <v>21</v>
      </c>
      <c r="H2336" s="5">
        <v>220879</v>
      </c>
      <c r="I2336" s="5">
        <v>71863.777814400004</v>
      </c>
      <c r="J2336" s="3" t="s">
        <v>22</v>
      </c>
      <c r="K2336" s="3" t="s">
        <v>42</v>
      </c>
      <c r="L2336" s="47">
        <f t="shared" si="76"/>
        <v>189265.04453378395</v>
      </c>
      <c r="M2336" s="63">
        <f t="shared" si="75"/>
        <v>0.14004813020470275</v>
      </c>
      <c r="N2336" s="7">
        <v>41136</v>
      </c>
      <c r="O2336" s="6" t="b">
        <v>0</v>
      </c>
      <c r="P2336" s="6" t="b">
        <v>0</v>
      </c>
      <c r="Q2336" s="6" t="s">
        <v>65</v>
      </c>
    </row>
    <row r="2337" spans="1:17" x14ac:dyDescent="0.25">
      <c r="A2337" s="3">
        <v>2017</v>
      </c>
      <c r="B2337" s="3">
        <v>7</v>
      </c>
      <c r="C2337" s="4" t="s">
        <v>52</v>
      </c>
      <c r="D2337" s="4" t="s">
        <v>29</v>
      </c>
      <c r="E2337" s="4" t="s">
        <v>30</v>
      </c>
      <c r="F2337" s="4" t="s">
        <v>33</v>
      </c>
      <c r="G2337" s="11" t="s">
        <v>21</v>
      </c>
      <c r="H2337" s="5">
        <v>23396</v>
      </c>
      <c r="I2337" s="5">
        <v>10677.6</v>
      </c>
      <c r="J2337" s="3" t="s">
        <v>22</v>
      </c>
      <c r="K2337" s="3" t="s">
        <v>23</v>
      </c>
      <c r="L2337" s="47">
        <f t="shared" si="76"/>
        <v>28121.210726400001</v>
      </c>
      <c r="M2337" s="63">
        <f t="shared" si="75"/>
        <v>2.0808506880000004E-2</v>
      </c>
      <c r="N2337" s="7">
        <v>35885</v>
      </c>
      <c r="O2337" s="6" t="b">
        <v>1</v>
      </c>
      <c r="P2337" s="6" t="b">
        <v>0</v>
      </c>
      <c r="Q2337" s="6" t="s">
        <v>24</v>
      </c>
    </row>
    <row r="2338" spans="1:17" x14ac:dyDescent="0.25">
      <c r="A2338" s="3">
        <v>2017</v>
      </c>
      <c r="B2338" s="3">
        <v>7</v>
      </c>
      <c r="C2338" s="4" t="s">
        <v>52</v>
      </c>
      <c r="D2338" s="4" t="s">
        <v>29</v>
      </c>
      <c r="E2338" s="4" t="s">
        <v>30</v>
      </c>
      <c r="F2338" s="4" t="s">
        <v>31</v>
      </c>
      <c r="G2338" s="11" t="s">
        <v>21</v>
      </c>
      <c r="H2338" s="5">
        <v>66995</v>
      </c>
      <c r="I2338" s="5">
        <v>27834</v>
      </c>
      <c r="J2338" s="3" t="s">
        <v>22</v>
      </c>
      <c r="K2338" s="3" t="s">
        <v>23</v>
      </c>
      <c r="L2338" s="47">
        <f t="shared" si="76"/>
        <v>73305.403775999992</v>
      </c>
      <c r="M2338" s="63">
        <f t="shared" si="75"/>
        <v>5.4242899200000007E-2</v>
      </c>
      <c r="N2338" s="7">
        <v>35885</v>
      </c>
      <c r="O2338" s="6" t="b">
        <v>1</v>
      </c>
      <c r="P2338" s="6" t="b">
        <v>0</v>
      </c>
      <c r="Q2338" s="6" t="s">
        <v>24</v>
      </c>
    </row>
    <row r="2339" spans="1:17" x14ac:dyDescent="0.25">
      <c r="A2339" s="3">
        <v>2017</v>
      </c>
      <c r="B2339" s="3">
        <v>7</v>
      </c>
      <c r="C2339" s="4" t="s">
        <v>52</v>
      </c>
      <c r="D2339" s="4" t="s">
        <v>29</v>
      </c>
      <c r="E2339" s="4" t="s">
        <v>34</v>
      </c>
      <c r="F2339" s="4" t="s">
        <v>35</v>
      </c>
      <c r="G2339" s="11" t="s">
        <v>21</v>
      </c>
      <c r="H2339" s="5">
        <v>21219.0376</v>
      </c>
      <c r="I2339" s="5">
        <v>10116.200000000001</v>
      </c>
      <c r="J2339" s="3" t="s">
        <v>22</v>
      </c>
      <c r="K2339" s="3" t="s">
        <v>23</v>
      </c>
      <c r="L2339" s="47">
        <f t="shared" si="76"/>
        <v>26642.671756800002</v>
      </c>
      <c r="M2339" s="63">
        <f t="shared" si="75"/>
        <v>1.9714450560000003E-2</v>
      </c>
      <c r="N2339" s="7">
        <v>33970</v>
      </c>
      <c r="O2339" s="6" t="b">
        <v>1</v>
      </c>
      <c r="P2339" s="6" t="b">
        <v>0</v>
      </c>
      <c r="Q2339" s="6" t="s">
        <v>24</v>
      </c>
    </row>
    <row r="2340" spans="1:17" x14ac:dyDescent="0.25">
      <c r="A2340" s="3">
        <v>2017</v>
      </c>
      <c r="B2340" s="3">
        <v>7</v>
      </c>
      <c r="C2340" s="4" t="s">
        <v>52</v>
      </c>
      <c r="D2340" s="4" t="s">
        <v>29</v>
      </c>
      <c r="E2340" s="4" t="s">
        <v>34</v>
      </c>
      <c r="F2340" s="4" t="s">
        <v>37</v>
      </c>
      <c r="G2340" s="11" t="s">
        <v>21</v>
      </c>
      <c r="H2340" s="5">
        <v>38821.019399999997</v>
      </c>
      <c r="I2340" s="5">
        <v>15464.1</v>
      </c>
      <c r="J2340" s="3" t="s">
        <v>22</v>
      </c>
      <c r="K2340" s="3" t="s">
        <v>23</v>
      </c>
      <c r="L2340" s="47">
        <f t="shared" si="76"/>
        <v>40727.243462400002</v>
      </c>
      <c r="M2340" s="63">
        <f t="shared" si="75"/>
        <v>3.0136438080000005E-2</v>
      </c>
      <c r="N2340" s="7">
        <v>33970</v>
      </c>
      <c r="O2340" s="6" t="b">
        <v>1</v>
      </c>
      <c r="P2340" s="6" t="b">
        <v>0</v>
      </c>
      <c r="Q2340" s="6" t="s">
        <v>24</v>
      </c>
    </row>
    <row r="2341" spans="1:17" x14ac:dyDescent="0.25">
      <c r="A2341" s="3">
        <v>2017</v>
      </c>
      <c r="B2341" s="3">
        <v>7</v>
      </c>
      <c r="C2341" s="4" t="s">
        <v>52</v>
      </c>
      <c r="D2341" s="4" t="s">
        <v>29</v>
      </c>
      <c r="E2341" s="4" t="s">
        <v>34</v>
      </c>
      <c r="F2341" s="4" t="s">
        <v>36</v>
      </c>
      <c r="G2341" s="11" t="s">
        <v>21</v>
      </c>
      <c r="H2341" s="5">
        <v>41340.958599999998</v>
      </c>
      <c r="I2341" s="5">
        <v>19084.2</v>
      </c>
      <c r="J2341" s="3" t="s">
        <v>22</v>
      </c>
      <c r="K2341" s="3" t="s">
        <v>23</v>
      </c>
      <c r="L2341" s="47">
        <f t="shared" si="76"/>
        <v>50261.370508799999</v>
      </c>
      <c r="M2341" s="63">
        <f t="shared" si="75"/>
        <v>3.7191288959999999E-2</v>
      </c>
      <c r="N2341" s="7">
        <v>33970</v>
      </c>
      <c r="O2341" s="6" t="b">
        <v>1</v>
      </c>
      <c r="P2341" s="6" t="b">
        <v>0</v>
      </c>
      <c r="Q2341" s="6" t="s">
        <v>24</v>
      </c>
    </row>
    <row r="2342" spans="1:17" x14ac:dyDescent="0.25">
      <c r="A2342" s="3">
        <v>2017</v>
      </c>
      <c r="B2342" s="3">
        <v>7</v>
      </c>
      <c r="C2342" s="4" t="s">
        <v>52</v>
      </c>
      <c r="D2342" s="4" t="s">
        <v>29</v>
      </c>
      <c r="E2342" s="4" t="s">
        <v>34</v>
      </c>
      <c r="F2342" s="4" t="s">
        <v>39</v>
      </c>
      <c r="G2342" s="11" t="s">
        <v>21</v>
      </c>
      <c r="H2342" s="5">
        <v>37285.628400000001</v>
      </c>
      <c r="I2342" s="5">
        <v>15931</v>
      </c>
      <c r="J2342" s="3" t="s">
        <v>22</v>
      </c>
      <c r="K2342" s="3" t="s">
        <v>23</v>
      </c>
      <c r="L2342" s="47">
        <f t="shared" si="76"/>
        <v>41956.901184000002</v>
      </c>
      <c r="M2342" s="63">
        <f t="shared" si="75"/>
        <v>3.1046332800000007E-2</v>
      </c>
      <c r="N2342" s="7">
        <v>33970</v>
      </c>
      <c r="O2342" s="6" t="b">
        <v>1</v>
      </c>
      <c r="P2342" s="6" t="b">
        <v>0</v>
      </c>
      <c r="Q2342" s="6" t="s">
        <v>24</v>
      </c>
    </row>
    <row r="2343" spans="1:17" x14ac:dyDescent="0.25">
      <c r="A2343" s="3">
        <v>2017</v>
      </c>
      <c r="B2343" s="3">
        <v>7</v>
      </c>
      <c r="C2343" s="4" t="s">
        <v>52</v>
      </c>
      <c r="D2343" s="4" t="s">
        <v>59</v>
      </c>
      <c r="E2343" s="4" t="s">
        <v>60</v>
      </c>
      <c r="F2343" s="4"/>
      <c r="G2343" s="11" t="s">
        <v>21</v>
      </c>
      <c r="H2343" s="5">
        <v>192028</v>
      </c>
      <c r="I2343" s="5">
        <v>66797.323856000003</v>
      </c>
      <c r="J2343" s="3" t="s">
        <v>22</v>
      </c>
      <c r="K2343" s="3" t="s">
        <v>42</v>
      </c>
      <c r="L2343" s="47">
        <f t="shared" si="76"/>
        <v>175921.70713588837</v>
      </c>
      <c r="M2343" s="63">
        <f t="shared" si="75"/>
        <v>0.13017462473057281</v>
      </c>
      <c r="N2343" s="7">
        <v>40220</v>
      </c>
      <c r="O2343" s="6" t="b">
        <v>1</v>
      </c>
      <c r="P2343" s="6" t="b">
        <v>0</v>
      </c>
      <c r="Q2343" s="6" t="s">
        <v>24</v>
      </c>
    </row>
    <row r="2344" spans="1:17" x14ac:dyDescent="0.25">
      <c r="A2344" s="3">
        <v>2017</v>
      </c>
      <c r="B2344" s="3">
        <v>7</v>
      </c>
      <c r="C2344" s="4" t="s">
        <v>52</v>
      </c>
      <c r="D2344" s="4" t="s">
        <v>44</v>
      </c>
      <c r="E2344" s="4" t="s">
        <v>45</v>
      </c>
      <c r="F2344" s="4"/>
      <c r="G2344" s="11" t="s">
        <v>21</v>
      </c>
      <c r="H2344" s="5">
        <v>75903</v>
      </c>
      <c r="I2344" s="5">
        <v>27112.551599999999</v>
      </c>
      <c r="J2344" s="3" t="s">
        <v>22</v>
      </c>
      <c r="K2344" s="3" t="s">
        <v>42</v>
      </c>
      <c r="L2344" s="47">
        <f t="shared" si="76"/>
        <v>71405.35109706239</v>
      </c>
      <c r="M2344" s="63">
        <f t="shared" si="75"/>
        <v>5.2836940558080005E-2</v>
      </c>
      <c r="N2344" s="7">
        <v>25569</v>
      </c>
      <c r="O2344" s="6" t="b">
        <v>1</v>
      </c>
      <c r="P2344" s="6" t="b">
        <v>0</v>
      </c>
      <c r="Q2344" s="6" t="s">
        <v>24</v>
      </c>
    </row>
    <row r="2345" spans="1:17" x14ac:dyDescent="0.25">
      <c r="A2345" s="3">
        <v>2017</v>
      </c>
      <c r="B2345" s="3">
        <v>7</v>
      </c>
      <c r="C2345" s="4" t="s">
        <v>52</v>
      </c>
      <c r="D2345" s="4" t="s">
        <v>44</v>
      </c>
      <c r="E2345" s="4" t="s">
        <v>75</v>
      </c>
      <c r="F2345" s="4"/>
      <c r="G2345" s="11" t="s">
        <v>21</v>
      </c>
      <c r="H2345" s="5">
        <v>227953</v>
      </c>
      <c r="I2345" s="5">
        <v>73510.283439999999</v>
      </c>
      <c r="J2345" s="3" t="s">
        <v>22</v>
      </c>
      <c r="K2345" s="3" t="s">
        <v>42</v>
      </c>
      <c r="L2345" s="47">
        <f t="shared" si="76"/>
        <v>193601.38712572414</v>
      </c>
      <c r="M2345" s="63">
        <f t="shared" si="75"/>
        <v>0.14325684036787203</v>
      </c>
      <c r="N2345" s="7">
        <v>41210</v>
      </c>
      <c r="O2345" s="6" t="b">
        <v>0</v>
      </c>
      <c r="P2345" s="6" t="b">
        <v>0</v>
      </c>
      <c r="Q2345" s="6" t="s">
        <v>65</v>
      </c>
    </row>
    <row r="2346" spans="1:17" x14ac:dyDescent="0.25">
      <c r="A2346" s="3">
        <v>2017</v>
      </c>
      <c r="B2346" s="3">
        <v>7</v>
      </c>
      <c r="C2346" s="4" t="s">
        <v>52</v>
      </c>
      <c r="D2346" s="4" t="s">
        <v>46</v>
      </c>
      <c r="E2346" s="4" t="s">
        <v>47</v>
      </c>
      <c r="F2346" s="4"/>
      <c r="G2346" s="11" t="s">
        <v>21</v>
      </c>
      <c r="H2346" s="5">
        <v>68964</v>
      </c>
      <c r="I2346" s="5">
        <v>25671.159360000001</v>
      </c>
      <c r="J2346" s="3" t="s">
        <v>22</v>
      </c>
      <c r="K2346" s="3" t="s">
        <v>42</v>
      </c>
      <c r="L2346" s="47">
        <f t="shared" si="76"/>
        <v>67609.208244695037</v>
      </c>
      <c r="M2346" s="63">
        <f t="shared" si="75"/>
        <v>5.0027955360768005E-2</v>
      </c>
      <c r="N2346" s="7">
        <v>34700</v>
      </c>
      <c r="O2346" s="6" t="b">
        <v>1</v>
      </c>
      <c r="P2346" s="6" t="b">
        <v>0</v>
      </c>
      <c r="Q2346" s="6" t="s">
        <v>24</v>
      </c>
    </row>
    <row r="2347" spans="1:17" x14ac:dyDescent="0.25">
      <c r="A2347" s="3">
        <v>2017</v>
      </c>
      <c r="B2347" s="3">
        <v>7</v>
      </c>
      <c r="C2347" s="4" t="s">
        <v>52</v>
      </c>
      <c r="D2347" s="4" t="s">
        <v>46</v>
      </c>
      <c r="E2347" s="4" t="s">
        <v>48</v>
      </c>
      <c r="F2347" s="4"/>
      <c r="G2347" s="11" t="s">
        <v>21</v>
      </c>
      <c r="H2347" s="5">
        <v>58161</v>
      </c>
      <c r="I2347" s="5">
        <v>21704.521980000001</v>
      </c>
      <c r="J2347" s="3" t="s">
        <v>22</v>
      </c>
      <c r="K2347" s="3" t="s">
        <v>42</v>
      </c>
      <c r="L2347" s="47">
        <f t="shared" si="76"/>
        <v>57162.418175934719</v>
      </c>
      <c r="M2347" s="63">
        <f t="shared" si="75"/>
        <v>4.2297772434624008E-2</v>
      </c>
      <c r="N2347" s="7">
        <v>35065</v>
      </c>
      <c r="O2347" s="6" t="b">
        <v>1</v>
      </c>
      <c r="P2347" s="6" t="b">
        <v>0</v>
      </c>
      <c r="Q2347" s="6" t="s">
        <v>24</v>
      </c>
    </row>
    <row r="2348" spans="1:17" x14ac:dyDescent="0.25">
      <c r="A2348" s="3">
        <v>2017</v>
      </c>
      <c r="B2348" s="3">
        <v>7</v>
      </c>
      <c r="C2348" s="4" t="s">
        <v>52</v>
      </c>
      <c r="D2348" s="4" t="s">
        <v>46</v>
      </c>
      <c r="E2348" s="4" t="s">
        <v>58</v>
      </c>
      <c r="F2348" s="4"/>
      <c r="G2348" s="11" t="s">
        <v>21</v>
      </c>
      <c r="H2348" s="5">
        <v>83547</v>
      </c>
      <c r="I2348" s="5">
        <v>28787.288508000001</v>
      </c>
      <c r="J2348" s="3" t="s">
        <v>22</v>
      </c>
      <c r="K2348" s="3" t="s">
        <v>42</v>
      </c>
      <c r="L2348" s="47">
        <f t="shared" si="76"/>
        <v>75816.045401133306</v>
      </c>
      <c r="M2348" s="63">
        <f t="shared" si="75"/>
        <v>5.6100667844390405E-2</v>
      </c>
      <c r="N2348" s="7">
        <v>39814</v>
      </c>
      <c r="O2348" s="6" t="b">
        <v>1</v>
      </c>
      <c r="P2348" s="6" t="b">
        <v>0</v>
      </c>
      <c r="Q2348" s="6" t="s">
        <v>24</v>
      </c>
    </row>
    <row r="2349" spans="1:17" x14ac:dyDescent="0.25">
      <c r="A2349" s="3">
        <v>2017</v>
      </c>
      <c r="B2349" s="3">
        <v>7</v>
      </c>
      <c r="C2349" s="4" t="s">
        <v>52</v>
      </c>
      <c r="D2349" s="4" t="s">
        <v>46</v>
      </c>
      <c r="E2349" s="4" t="s">
        <v>61</v>
      </c>
      <c r="F2349" s="4"/>
      <c r="G2349" s="11" t="s">
        <v>21</v>
      </c>
      <c r="H2349" s="5">
        <v>79673</v>
      </c>
      <c r="I2349" s="5">
        <v>27993.905280000003</v>
      </c>
      <c r="J2349" s="3" t="s">
        <v>22</v>
      </c>
      <c r="K2349" s="3" t="s">
        <v>42</v>
      </c>
      <c r="L2349" s="47">
        <f t="shared" si="76"/>
        <v>73726.540555345913</v>
      </c>
      <c r="M2349" s="63">
        <f t="shared" si="75"/>
        <v>5.4554522609664008E-2</v>
      </c>
      <c r="N2349" s="7">
        <v>40179</v>
      </c>
      <c r="O2349" s="6" t="b">
        <v>1</v>
      </c>
      <c r="P2349" s="6" t="b">
        <v>0</v>
      </c>
      <c r="Q2349" s="6" t="s">
        <v>24</v>
      </c>
    </row>
    <row r="2350" spans="1:17" x14ac:dyDescent="0.25">
      <c r="A2350" s="3">
        <v>2017</v>
      </c>
      <c r="B2350" s="3">
        <v>7</v>
      </c>
      <c r="C2350" s="4" t="s">
        <v>52</v>
      </c>
      <c r="D2350" s="4" t="s">
        <v>46</v>
      </c>
      <c r="E2350" s="4" t="s">
        <v>77</v>
      </c>
      <c r="F2350" s="4"/>
      <c r="G2350" s="11" t="s">
        <v>21</v>
      </c>
      <c r="H2350" s="5">
        <v>76367</v>
      </c>
      <c r="I2350" s="5">
        <v>26832.309120000002</v>
      </c>
      <c r="J2350" s="3" t="s">
        <v>22</v>
      </c>
      <c r="K2350" s="3" t="s">
        <v>42</v>
      </c>
      <c r="L2350" s="47">
        <f t="shared" si="76"/>
        <v>70667.286566215684</v>
      </c>
      <c r="M2350" s="63">
        <f t="shared" si="75"/>
        <v>5.2290804013056011E-2</v>
      </c>
      <c r="N2350" s="7">
        <v>42005</v>
      </c>
      <c r="O2350" s="6" t="b">
        <v>0</v>
      </c>
      <c r="P2350" s="6" t="b">
        <v>0</v>
      </c>
      <c r="Q2350" s="6" t="s">
        <v>65</v>
      </c>
    </row>
    <row r="2351" spans="1:17" x14ac:dyDescent="0.25">
      <c r="A2351" s="3">
        <v>2017</v>
      </c>
      <c r="B2351" s="3">
        <v>7</v>
      </c>
      <c r="C2351" s="4" t="s">
        <v>52</v>
      </c>
      <c r="D2351" s="4" t="s">
        <v>69</v>
      </c>
      <c r="E2351" s="4" t="s">
        <v>70</v>
      </c>
      <c r="F2351" s="4" t="s">
        <v>71</v>
      </c>
      <c r="G2351" s="11" t="s">
        <v>21</v>
      </c>
      <c r="H2351" s="5">
        <v>84977</v>
      </c>
      <c r="I2351" s="5">
        <v>32332.2</v>
      </c>
      <c r="J2351" s="3" t="s">
        <v>22</v>
      </c>
      <c r="K2351" s="3" t="s">
        <v>23</v>
      </c>
      <c r="L2351" s="47">
        <f t="shared" si="76"/>
        <v>85152.151180799992</v>
      </c>
      <c r="M2351" s="63">
        <f t="shared" si="75"/>
        <v>6.3008991360000016E-2</v>
      </c>
      <c r="N2351" s="7">
        <v>40760</v>
      </c>
      <c r="O2351" s="6" t="b">
        <v>0</v>
      </c>
      <c r="P2351" s="6" t="b">
        <v>0</v>
      </c>
      <c r="Q2351" s="6" t="s">
        <v>65</v>
      </c>
    </row>
    <row r="2352" spans="1:17" x14ac:dyDescent="0.25">
      <c r="A2352" s="3">
        <v>2017</v>
      </c>
      <c r="B2352" s="3">
        <v>8</v>
      </c>
      <c r="C2352" s="4" t="s">
        <v>53</v>
      </c>
      <c r="D2352" s="4" t="s">
        <v>18</v>
      </c>
      <c r="E2352" s="4" t="s">
        <v>76</v>
      </c>
      <c r="F2352" s="4"/>
      <c r="G2352" s="11" t="s">
        <v>21</v>
      </c>
      <c r="H2352" s="5">
        <v>197453</v>
      </c>
      <c r="I2352" s="5">
        <v>70530.211599999995</v>
      </c>
      <c r="J2352" s="3" t="s">
        <v>22</v>
      </c>
      <c r="K2352" s="3" t="s">
        <v>42</v>
      </c>
      <c r="L2352" s="47">
        <f t="shared" si="76"/>
        <v>185752.87920330238</v>
      </c>
      <c r="M2352" s="63">
        <f t="shared" si="75"/>
        <v>0.13744927636608001</v>
      </c>
      <c r="N2352" s="7">
        <v>41348</v>
      </c>
      <c r="O2352" s="6" t="b">
        <v>0</v>
      </c>
      <c r="P2352" s="6" t="b">
        <v>0</v>
      </c>
      <c r="Q2352" s="6" t="s">
        <v>65</v>
      </c>
    </row>
    <row r="2353" spans="1:17" x14ac:dyDescent="0.25">
      <c r="A2353" s="3">
        <v>2017</v>
      </c>
      <c r="B2353" s="3">
        <v>8</v>
      </c>
      <c r="C2353" s="4" t="s">
        <v>53</v>
      </c>
      <c r="D2353" s="4" t="s">
        <v>18</v>
      </c>
      <c r="E2353" s="4" t="s">
        <v>19</v>
      </c>
      <c r="F2353" s="4" t="s">
        <v>20</v>
      </c>
      <c r="G2353" s="11" t="s">
        <v>21</v>
      </c>
      <c r="H2353" s="5">
        <v>83471.395600000003</v>
      </c>
      <c r="I2353" s="5">
        <v>32626.400000000001</v>
      </c>
      <c r="J2353" s="3" t="s">
        <v>22</v>
      </c>
      <c r="K2353" s="3" t="s">
        <v>23</v>
      </c>
      <c r="L2353" s="47">
        <f t="shared" si="76"/>
        <v>85926.975129600003</v>
      </c>
      <c r="M2353" s="63">
        <f t="shared" si="75"/>
        <v>6.3582328320000006E-2</v>
      </c>
      <c r="N2353" s="7">
        <v>35527</v>
      </c>
      <c r="O2353" s="6" t="b">
        <v>1</v>
      </c>
      <c r="P2353" s="6" t="b">
        <v>0</v>
      </c>
      <c r="Q2353" s="6" t="s">
        <v>24</v>
      </c>
    </row>
    <row r="2354" spans="1:17" x14ac:dyDescent="0.25">
      <c r="A2354" s="3">
        <v>2017</v>
      </c>
      <c r="B2354" s="3">
        <v>8</v>
      </c>
      <c r="C2354" s="4" t="s">
        <v>53</v>
      </c>
      <c r="D2354" s="4" t="s">
        <v>18</v>
      </c>
      <c r="E2354" s="4" t="s">
        <v>19</v>
      </c>
      <c r="F2354" s="4" t="s">
        <v>25</v>
      </c>
      <c r="G2354" s="11" t="s">
        <v>21</v>
      </c>
      <c r="H2354" s="5">
        <v>71726.476500000004</v>
      </c>
      <c r="I2354" s="5">
        <v>29066.1</v>
      </c>
      <c r="J2354" s="3" t="s">
        <v>22</v>
      </c>
      <c r="K2354" s="3" t="s">
        <v>23</v>
      </c>
      <c r="L2354" s="47">
        <f t="shared" si="76"/>
        <v>76550.341190399995</v>
      </c>
      <c r="M2354" s="63">
        <f t="shared" si="75"/>
        <v>5.664401568E-2</v>
      </c>
      <c r="N2354" s="7">
        <v>35527</v>
      </c>
      <c r="O2354" s="6" t="b">
        <v>1</v>
      </c>
      <c r="P2354" s="6" t="b">
        <v>0</v>
      </c>
      <c r="Q2354" s="6" t="s">
        <v>24</v>
      </c>
    </row>
    <row r="2355" spans="1:17" x14ac:dyDescent="0.25">
      <c r="A2355" s="3">
        <v>2017</v>
      </c>
      <c r="B2355" s="3">
        <v>8</v>
      </c>
      <c r="C2355" s="4" t="s">
        <v>53</v>
      </c>
      <c r="D2355" s="4" t="s">
        <v>18</v>
      </c>
      <c r="E2355" s="4" t="s">
        <v>41</v>
      </c>
      <c r="F2355" s="4"/>
      <c r="G2355" s="11" t="s">
        <v>21</v>
      </c>
      <c r="H2355" s="5">
        <v>69067</v>
      </c>
      <c r="I2355" s="5">
        <v>27086.350725</v>
      </c>
      <c r="J2355" s="3" t="s">
        <v>22</v>
      </c>
      <c r="K2355" s="3" t="s">
        <v>42</v>
      </c>
      <c r="L2355" s="47">
        <f t="shared" si="76"/>
        <v>71336.346795806399</v>
      </c>
      <c r="M2355" s="63">
        <f t="shared" si="75"/>
        <v>5.2785880292880012E-2</v>
      </c>
      <c r="N2355" s="7">
        <v>23377</v>
      </c>
      <c r="O2355" s="6" t="b">
        <v>1</v>
      </c>
      <c r="P2355" s="6" t="b">
        <v>0</v>
      </c>
      <c r="Q2355" s="6" t="s">
        <v>24</v>
      </c>
    </row>
    <row r="2356" spans="1:17" x14ac:dyDescent="0.25">
      <c r="A2356" s="3">
        <v>2017</v>
      </c>
      <c r="B2356" s="3">
        <v>8</v>
      </c>
      <c r="C2356" s="4" t="s">
        <v>53</v>
      </c>
      <c r="D2356" s="4" t="s">
        <v>62</v>
      </c>
      <c r="E2356" s="4" t="s">
        <v>63</v>
      </c>
      <c r="F2356" s="4" t="s">
        <v>64</v>
      </c>
      <c r="G2356" s="11" t="s">
        <v>21</v>
      </c>
      <c r="H2356" s="5">
        <v>81506</v>
      </c>
      <c r="I2356" s="5">
        <v>30084.400000000001</v>
      </c>
      <c r="J2356" s="3" t="s">
        <v>22</v>
      </c>
      <c r="K2356" s="3" t="s">
        <v>23</v>
      </c>
      <c r="L2356" s="47">
        <f t="shared" si="76"/>
        <v>79232.201241599992</v>
      </c>
      <c r="M2356" s="63">
        <f t="shared" si="75"/>
        <v>5.8628478720000009E-2</v>
      </c>
      <c r="N2356" s="7">
        <v>40739</v>
      </c>
      <c r="O2356" s="6" t="b">
        <v>0</v>
      </c>
      <c r="P2356" s="6" t="b">
        <v>0</v>
      </c>
      <c r="Q2356" s="6" t="s">
        <v>65</v>
      </c>
    </row>
    <row r="2357" spans="1:17" x14ac:dyDescent="0.25">
      <c r="A2357" s="3">
        <v>2017</v>
      </c>
      <c r="B2357" s="3">
        <v>8</v>
      </c>
      <c r="C2357" s="4" t="s">
        <v>53</v>
      </c>
      <c r="D2357" s="4" t="s">
        <v>66</v>
      </c>
      <c r="E2357" s="4" t="s">
        <v>67</v>
      </c>
      <c r="F2357" s="4" t="s">
        <v>68</v>
      </c>
      <c r="G2357" s="11" t="s">
        <v>21</v>
      </c>
      <c r="H2357" s="5">
        <v>184528.1949</v>
      </c>
      <c r="I2357" s="5">
        <v>66180.5</v>
      </c>
      <c r="J2357" s="3" t="s">
        <v>22</v>
      </c>
      <c r="K2357" s="3" t="s">
        <v>23</v>
      </c>
      <c r="L2357" s="47">
        <f t="shared" si="76"/>
        <v>174297.20035199999</v>
      </c>
      <c r="M2357" s="63">
        <f t="shared" si="75"/>
        <v>0.12897255840000002</v>
      </c>
      <c r="N2357" s="7">
        <v>40644</v>
      </c>
      <c r="O2357" s="6" t="b">
        <v>0</v>
      </c>
      <c r="P2357" s="6" t="b">
        <v>1</v>
      </c>
      <c r="Q2357" s="6" t="s">
        <v>15</v>
      </c>
    </row>
    <row r="2358" spans="1:17" x14ac:dyDescent="0.25">
      <c r="A2358" s="3">
        <v>2017</v>
      </c>
      <c r="B2358" s="3">
        <v>8</v>
      </c>
      <c r="C2358" s="4" t="s">
        <v>53</v>
      </c>
      <c r="D2358" s="4" t="s">
        <v>66</v>
      </c>
      <c r="E2358" s="4" t="s">
        <v>67</v>
      </c>
      <c r="F2358" s="4" t="s">
        <v>72</v>
      </c>
      <c r="G2358" s="11" t="s">
        <v>21</v>
      </c>
      <c r="H2358" s="5">
        <v>178211.32</v>
      </c>
      <c r="I2358" s="5">
        <v>63556.3</v>
      </c>
      <c r="J2358" s="3" t="s">
        <v>22</v>
      </c>
      <c r="K2358" s="3" t="s">
        <v>23</v>
      </c>
      <c r="L2358" s="47">
        <f t="shared" si="76"/>
        <v>167385.93928319999</v>
      </c>
      <c r="M2358" s="63">
        <f t="shared" si="75"/>
        <v>0.12385851744000001</v>
      </c>
      <c r="N2358" s="7">
        <v>40644</v>
      </c>
      <c r="O2358" s="6" t="b">
        <v>0</v>
      </c>
      <c r="P2358" s="6" t="b">
        <v>1</v>
      </c>
      <c r="Q2358" s="6" t="s">
        <v>15</v>
      </c>
    </row>
    <row r="2359" spans="1:17" x14ac:dyDescent="0.25">
      <c r="A2359" s="3">
        <v>2017</v>
      </c>
      <c r="B2359" s="3">
        <v>8</v>
      </c>
      <c r="C2359" s="4" t="s">
        <v>53</v>
      </c>
      <c r="D2359" s="4" t="s">
        <v>26</v>
      </c>
      <c r="E2359" s="4" t="s">
        <v>27</v>
      </c>
      <c r="F2359" s="4" t="s">
        <v>28</v>
      </c>
      <c r="G2359" s="11" t="s">
        <v>21</v>
      </c>
      <c r="H2359" s="5">
        <v>72359.464000000007</v>
      </c>
      <c r="I2359" s="5">
        <v>28988.400000000001</v>
      </c>
      <c r="J2359" s="3" t="s">
        <v>22</v>
      </c>
      <c r="K2359" s="3" t="s">
        <v>23</v>
      </c>
      <c r="L2359" s="47">
        <f t="shared" si="76"/>
        <v>76345.705497599993</v>
      </c>
      <c r="M2359" s="63">
        <f t="shared" si="75"/>
        <v>5.6492593920000007E-2</v>
      </c>
      <c r="N2359" s="7">
        <v>34700</v>
      </c>
      <c r="O2359" s="6" t="b">
        <v>1</v>
      </c>
      <c r="P2359" s="6" t="b">
        <v>0</v>
      </c>
      <c r="Q2359" s="6" t="s">
        <v>24</v>
      </c>
    </row>
    <row r="2360" spans="1:17" x14ac:dyDescent="0.25">
      <c r="A2360" s="3">
        <v>2017</v>
      </c>
      <c r="B2360" s="3">
        <v>8</v>
      </c>
      <c r="C2360" s="4" t="s">
        <v>53</v>
      </c>
      <c r="D2360" s="4" t="s">
        <v>78</v>
      </c>
      <c r="E2360" s="4" t="s">
        <v>78</v>
      </c>
      <c r="F2360" s="4" t="s">
        <v>79</v>
      </c>
      <c r="G2360" s="11" t="s">
        <v>21</v>
      </c>
      <c r="H2360" s="5">
        <v>148068.00450000001</v>
      </c>
      <c r="I2360" s="5">
        <v>56485.599999999999</v>
      </c>
      <c r="J2360" s="3" t="s">
        <v>22</v>
      </c>
      <c r="K2360" s="3" t="s">
        <v>23</v>
      </c>
      <c r="L2360" s="47">
        <f t="shared" si="76"/>
        <v>148764.0912384</v>
      </c>
      <c r="M2360" s="63">
        <f t="shared" si="75"/>
        <v>0.11007913728000002</v>
      </c>
      <c r="N2360" s="7">
        <v>42560</v>
      </c>
      <c r="O2360" s="6" t="b">
        <v>0</v>
      </c>
      <c r="P2360" s="6" t="b">
        <v>0</v>
      </c>
      <c r="Q2360" s="6" t="s">
        <v>65</v>
      </c>
    </row>
    <row r="2361" spans="1:17" x14ac:dyDescent="0.25">
      <c r="A2361" s="3">
        <v>2017</v>
      </c>
      <c r="B2361" s="3">
        <v>8</v>
      </c>
      <c r="C2361" s="4" t="s">
        <v>53</v>
      </c>
      <c r="D2361" s="4" t="s">
        <v>78</v>
      </c>
      <c r="E2361" s="4" t="s">
        <v>78</v>
      </c>
      <c r="F2361" s="4" t="s">
        <v>80</v>
      </c>
      <c r="G2361" s="11" t="s">
        <v>21</v>
      </c>
      <c r="H2361" s="5">
        <v>153327.3965</v>
      </c>
      <c r="I2361" s="5">
        <v>58117.599999999999</v>
      </c>
      <c r="J2361" s="3" t="s">
        <v>22</v>
      </c>
      <c r="K2361" s="3" t="s">
        <v>23</v>
      </c>
      <c r="L2361" s="47">
        <f t="shared" si="76"/>
        <v>153062.23088639998</v>
      </c>
      <c r="M2361" s="63">
        <f t="shared" si="75"/>
        <v>0.11325957888</v>
      </c>
      <c r="N2361" s="7">
        <v>42560</v>
      </c>
      <c r="O2361" s="6" t="b">
        <v>0</v>
      </c>
      <c r="P2361" s="6" t="b">
        <v>0</v>
      </c>
      <c r="Q2361" s="6" t="s">
        <v>65</v>
      </c>
    </row>
    <row r="2362" spans="1:17" x14ac:dyDescent="0.25">
      <c r="A2362" s="3">
        <v>2017</v>
      </c>
      <c r="B2362" s="3">
        <v>8</v>
      </c>
      <c r="C2362" s="4" t="s">
        <v>53</v>
      </c>
      <c r="D2362" s="4" t="s">
        <v>73</v>
      </c>
      <c r="E2362" s="4" t="s">
        <v>74</v>
      </c>
      <c r="F2362" s="4"/>
      <c r="G2362" s="11" t="s">
        <v>21</v>
      </c>
      <c r="H2362" s="5">
        <v>265648</v>
      </c>
      <c r="I2362" s="5">
        <v>86429.533132799988</v>
      </c>
      <c r="J2362" s="3" t="s">
        <v>22</v>
      </c>
      <c r="K2362" s="3" t="s">
        <v>42</v>
      </c>
      <c r="L2362" s="47">
        <f t="shared" si="76"/>
        <v>227626.34994866254</v>
      </c>
      <c r="M2362" s="63">
        <f t="shared" si="75"/>
        <v>0.16843387416920064</v>
      </c>
      <c r="N2362" s="7">
        <v>41136</v>
      </c>
      <c r="O2362" s="6" t="b">
        <v>0</v>
      </c>
      <c r="P2362" s="6" t="b">
        <v>0</v>
      </c>
      <c r="Q2362" s="6" t="s">
        <v>65</v>
      </c>
    </row>
    <row r="2363" spans="1:17" x14ac:dyDescent="0.25">
      <c r="A2363" s="3">
        <v>2017</v>
      </c>
      <c r="B2363" s="3">
        <v>8</v>
      </c>
      <c r="C2363" s="4" t="s">
        <v>53</v>
      </c>
      <c r="D2363" s="4" t="s">
        <v>29</v>
      </c>
      <c r="E2363" s="4" t="s">
        <v>30</v>
      </c>
      <c r="F2363" s="4" t="s">
        <v>33</v>
      </c>
      <c r="G2363" s="11" t="s">
        <v>21</v>
      </c>
      <c r="H2363" s="5">
        <v>2946</v>
      </c>
      <c r="I2363" s="5">
        <v>1342.2</v>
      </c>
      <c r="J2363" s="3" t="s">
        <v>22</v>
      </c>
      <c r="K2363" s="3" t="s">
        <v>23</v>
      </c>
      <c r="L2363" s="47">
        <f t="shared" si="76"/>
        <v>3534.9038208000002</v>
      </c>
      <c r="M2363" s="63">
        <f t="shared" si="75"/>
        <v>2.6156793600000004E-3</v>
      </c>
      <c r="N2363" s="7">
        <v>35885</v>
      </c>
      <c r="O2363" s="6" t="b">
        <v>1</v>
      </c>
      <c r="P2363" s="6" t="b">
        <v>0</v>
      </c>
      <c r="Q2363" s="6" t="s">
        <v>24</v>
      </c>
    </row>
    <row r="2364" spans="1:17" x14ac:dyDescent="0.25">
      <c r="A2364" s="3">
        <v>2017</v>
      </c>
      <c r="B2364" s="3">
        <v>8</v>
      </c>
      <c r="C2364" s="4" t="s">
        <v>53</v>
      </c>
      <c r="D2364" s="4" t="s">
        <v>29</v>
      </c>
      <c r="E2364" s="4" t="s">
        <v>30</v>
      </c>
      <c r="F2364" s="4" t="s">
        <v>31</v>
      </c>
      <c r="G2364" s="11" t="s">
        <v>21</v>
      </c>
      <c r="H2364" s="5">
        <v>69538</v>
      </c>
      <c r="I2364" s="5">
        <v>28796.799999999999</v>
      </c>
      <c r="J2364" s="3" t="s">
        <v>22</v>
      </c>
      <c r="K2364" s="3" t="s">
        <v>23</v>
      </c>
      <c r="L2364" s="47">
        <f t="shared" si="76"/>
        <v>75841.095475199996</v>
      </c>
      <c r="M2364" s="63">
        <f t="shared" si="75"/>
        <v>5.6119203840000007E-2</v>
      </c>
      <c r="N2364" s="7">
        <v>35885</v>
      </c>
      <c r="O2364" s="6" t="b">
        <v>1</v>
      </c>
      <c r="P2364" s="6" t="b">
        <v>0</v>
      </c>
      <c r="Q2364" s="6" t="s">
        <v>24</v>
      </c>
    </row>
    <row r="2365" spans="1:17" x14ac:dyDescent="0.25">
      <c r="A2365" s="3">
        <v>2017</v>
      </c>
      <c r="B2365" s="3">
        <v>8</v>
      </c>
      <c r="C2365" s="4" t="s">
        <v>53</v>
      </c>
      <c r="D2365" s="4" t="s">
        <v>29</v>
      </c>
      <c r="E2365" s="4" t="s">
        <v>34</v>
      </c>
      <c r="F2365" s="4" t="s">
        <v>39</v>
      </c>
      <c r="G2365" s="11" t="s">
        <v>21</v>
      </c>
      <c r="H2365" s="5">
        <v>59486.799899999998</v>
      </c>
      <c r="I2365" s="5">
        <v>25521.9</v>
      </c>
      <c r="J2365" s="3" t="s">
        <v>22</v>
      </c>
      <c r="K2365" s="3" t="s">
        <v>23</v>
      </c>
      <c r="L2365" s="47">
        <f t="shared" si="76"/>
        <v>67216.109241600003</v>
      </c>
      <c r="M2365" s="63">
        <f t="shared" si="75"/>
        <v>4.9737078720000008E-2</v>
      </c>
      <c r="N2365" s="7">
        <v>33970</v>
      </c>
      <c r="O2365" s="6" t="b">
        <v>1</v>
      </c>
      <c r="P2365" s="6" t="b">
        <v>0</v>
      </c>
      <c r="Q2365" s="6" t="s">
        <v>24</v>
      </c>
    </row>
    <row r="2366" spans="1:17" x14ac:dyDescent="0.25">
      <c r="A2366" s="3">
        <v>2017</v>
      </c>
      <c r="B2366" s="3">
        <v>8</v>
      </c>
      <c r="C2366" s="4" t="s">
        <v>53</v>
      </c>
      <c r="D2366" s="4" t="s">
        <v>29</v>
      </c>
      <c r="E2366" s="4" t="s">
        <v>34</v>
      </c>
      <c r="F2366" s="4" t="s">
        <v>37</v>
      </c>
      <c r="G2366" s="11" t="s">
        <v>21</v>
      </c>
      <c r="H2366" s="5">
        <v>62648.311099999999</v>
      </c>
      <c r="I2366" s="5">
        <v>25140.7</v>
      </c>
      <c r="J2366" s="3" t="s">
        <v>22</v>
      </c>
      <c r="K2366" s="3" t="s">
        <v>23</v>
      </c>
      <c r="L2366" s="47">
        <f t="shared" si="76"/>
        <v>66212.156524799997</v>
      </c>
      <c r="M2366" s="63">
        <f t="shared" si="75"/>
        <v>4.899419616000001E-2</v>
      </c>
      <c r="N2366" s="7">
        <v>33970</v>
      </c>
      <c r="O2366" s="6" t="b">
        <v>1</v>
      </c>
      <c r="P2366" s="6" t="b">
        <v>0</v>
      </c>
      <c r="Q2366" s="6" t="s">
        <v>24</v>
      </c>
    </row>
    <row r="2367" spans="1:17" x14ac:dyDescent="0.25">
      <c r="A2367" s="3">
        <v>2017</v>
      </c>
      <c r="B2367" s="3">
        <v>8</v>
      </c>
      <c r="C2367" s="4" t="s">
        <v>53</v>
      </c>
      <c r="D2367" s="4" t="s">
        <v>29</v>
      </c>
      <c r="E2367" s="4" t="s">
        <v>34</v>
      </c>
      <c r="F2367" s="4" t="s">
        <v>36</v>
      </c>
      <c r="G2367" s="11" t="s">
        <v>21</v>
      </c>
      <c r="H2367" s="5">
        <v>40491.416499999999</v>
      </c>
      <c r="I2367" s="5">
        <v>18724.400000000001</v>
      </c>
      <c r="J2367" s="3" t="s">
        <v>22</v>
      </c>
      <c r="K2367" s="3" t="s">
        <v>23</v>
      </c>
      <c r="L2367" s="47">
        <f t="shared" si="76"/>
        <v>49313.778201600006</v>
      </c>
      <c r="M2367" s="63">
        <f t="shared" si="75"/>
        <v>3.649011072000001E-2</v>
      </c>
      <c r="N2367" s="7">
        <v>33970</v>
      </c>
      <c r="O2367" s="6" t="b">
        <v>1</v>
      </c>
      <c r="P2367" s="6" t="b">
        <v>0</v>
      </c>
      <c r="Q2367" s="6" t="s">
        <v>24</v>
      </c>
    </row>
    <row r="2368" spans="1:17" x14ac:dyDescent="0.25">
      <c r="A2368" s="3">
        <v>2017</v>
      </c>
      <c r="B2368" s="3">
        <v>8</v>
      </c>
      <c r="C2368" s="4" t="s">
        <v>53</v>
      </c>
      <c r="D2368" s="4" t="s">
        <v>29</v>
      </c>
      <c r="E2368" s="4" t="s">
        <v>34</v>
      </c>
      <c r="F2368" s="4" t="s">
        <v>35</v>
      </c>
      <c r="G2368" s="11" t="s">
        <v>21</v>
      </c>
      <c r="H2368" s="5">
        <v>32427.014500000001</v>
      </c>
      <c r="I2368" s="5">
        <v>15454.5</v>
      </c>
      <c r="J2368" s="3" t="s">
        <v>22</v>
      </c>
      <c r="K2368" s="3" t="s">
        <v>23</v>
      </c>
      <c r="L2368" s="47">
        <f t="shared" si="76"/>
        <v>40701.960288000002</v>
      </c>
      <c r="M2368" s="63">
        <f t="shared" si="75"/>
        <v>3.0117729600000004E-2</v>
      </c>
      <c r="N2368" s="7">
        <v>33970</v>
      </c>
      <c r="O2368" s="6" t="b">
        <v>1</v>
      </c>
      <c r="P2368" s="6" t="b">
        <v>0</v>
      </c>
      <c r="Q2368" s="6" t="s">
        <v>24</v>
      </c>
    </row>
    <row r="2369" spans="1:17" x14ac:dyDescent="0.25">
      <c r="A2369" s="3">
        <v>2017</v>
      </c>
      <c r="B2369" s="3">
        <v>8</v>
      </c>
      <c r="C2369" s="4" t="s">
        <v>53</v>
      </c>
      <c r="D2369" s="4" t="s">
        <v>59</v>
      </c>
      <c r="E2369" s="4" t="s">
        <v>60</v>
      </c>
      <c r="F2369" s="4"/>
      <c r="G2369" s="11" t="s">
        <v>21</v>
      </c>
      <c r="H2369" s="5">
        <v>199494</v>
      </c>
      <c r="I2369" s="5">
        <v>69394.386887999994</v>
      </c>
      <c r="J2369" s="3" t="s">
        <v>22</v>
      </c>
      <c r="K2369" s="3" t="s">
        <v>42</v>
      </c>
      <c r="L2369" s="47">
        <f t="shared" si="76"/>
        <v>182761.4985489976</v>
      </c>
      <c r="M2369" s="63">
        <f t="shared" si="75"/>
        <v>0.1352357811673344</v>
      </c>
      <c r="N2369" s="7">
        <v>40220</v>
      </c>
      <c r="O2369" s="6" t="b">
        <v>1</v>
      </c>
      <c r="P2369" s="6" t="b">
        <v>0</v>
      </c>
      <c r="Q2369" s="6" t="s">
        <v>24</v>
      </c>
    </row>
    <row r="2370" spans="1:17" x14ac:dyDescent="0.25">
      <c r="A2370" s="3">
        <v>2017</v>
      </c>
      <c r="B2370" s="3">
        <v>8</v>
      </c>
      <c r="C2370" s="4" t="s">
        <v>53</v>
      </c>
      <c r="D2370" s="4" t="s">
        <v>44</v>
      </c>
      <c r="E2370" s="4" t="s">
        <v>45</v>
      </c>
      <c r="F2370" s="4"/>
      <c r="G2370" s="11" t="s">
        <v>21</v>
      </c>
      <c r="H2370" s="5">
        <v>76273</v>
      </c>
      <c r="I2370" s="5">
        <v>27244.7156</v>
      </c>
      <c r="J2370" s="3" t="s">
        <v>22</v>
      </c>
      <c r="K2370" s="3" t="s">
        <v>42</v>
      </c>
      <c r="L2370" s="47">
        <f t="shared" si="76"/>
        <v>71753.426665958395</v>
      </c>
      <c r="M2370" s="63">
        <f t="shared" ref="M2370:M2433" si="77">I2370*0.02784*0.07/1000</f>
        <v>5.309450176128E-2</v>
      </c>
      <c r="N2370" s="7">
        <v>25569</v>
      </c>
      <c r="O2370" s="6" t="b">
        <v>1</v>
      </c>
      <c r="P2370" s="6" t="b">
        <v>0</v>
      </c>
      <c r="Q2370" s="6" t="s">
        <v>24</v>
      </c>
    </row>
    <row r="2371" spans="1:17" x14ac:dyDescent="0.25">
      <c r="A2371" s="3">
        <v>2017</v>
      </c>
      <c r="B2371" s="3">
        <v>8</v>
      </c>
      <c r="C2371" s="4" t="s">
        <v>53</v>
      </c>
      <c r="D2371" s="4" t="s">
        <v>44</v>
      </c>
      <c r="E2371" s="4" t="s">
        <v>75</v>
      </c>
      <c r="F2371" s="4"/>
      <c r="G2371" s="11" t="s">
        <v>21</v>
      </c>
      <c r="H2371" s="5">
        <v>190585</v>
      </c>
      <c r="I2371" s="5">
        <v>61459.8508</v>
      </c>
      <c r="J2371" s="3" t="s">
        <v>22</v>
      </c>
      <c r="K2371" s="3" t="s">
        <v>42</v>
      </c>
      <c r="L2371" s="47">
        <f t="shared" si="76"/>
        <v>161864.59649733119</v>
      </c>
      <c r="M2371" s="63">
        <f t="shared" si="77"/>
        <v>0.11977295723904001</v>
      </c>
      <c r="N2371" s="7">
        <v>41210</v>
      </c>
      <c r="O2371" s="6" t="b">
        <v>0</v>
      </c>
      <c r="P2371" s="6" t="b">
        <v>0</v>
      </c>
      <c r="Q2371" s="6" t="s">
        <v>65</v>
      </c>
    </row>
    <row r="2372" spans="1:17" x14ac:dyDescent="0.25">
      <c r="A2372" s="3">
        <v>2017</v>
      </c>
      <c r="B2372" s="3">
        <v>8</v>
      </c>
      <c r="C2372" s="4" t="s">
        <v>53</v>
      </c>
      <c r="D2372" s="4" t="s">
        <v>46</v>
      </c>
      <c r="E2372" s="4" t="s">
        <v>47</v>
      </c>
      <c r="F2372" s="4"/>
      <c r="G2372" s="11" t="s">
        <v>21</v>
      </c>
      <c r="H2372" s="5">
        <v>70696.959999999992</v>
      </c>
      <c r="I2372" s="5">
        <v>26316.236390399998</v>
      </c>
      <c r="J2372" s="3" t="s">
        <v>22</v>
      </c>
      <c r="K2372" s="3" t="s">
        <v>42</v>
      </c>
      <c r="L2372" s="47">
        <f t="shared" si="76"/>
        <v>69308.124396886415</v>
      </c>
      <c r="M2372" s="63">
        <f t="shared" si="77"/>
        <v>5.1285081477611523E-2</v>
      </c>
      <c r="N2372" s="7">
        <v>34700</v>
      </c>
      <c r="O2372" s="6" t="b">
        <v>1</v>
      </c>
      <c r="P2372" s="6" t="b">
        <v>0</v>
      </c>
      <c r="Q2372" s="6" t="s">
        <v>24</v>
      </c>
    </row>
    <row r="2373" spans="1:17" x14ac:dyDescent="0.25">
      <c r="A2373" s="3">
        <v>2017</v>
      </c>
      <c r="B2373" s="3">
        <v>8</v>
      </c>
      <c r="C2373" s="4" t="s">
        <v>53</v>
      </c>
      <c r="D2373" s="4" t="s">
        <v>46</v>
      </c>
      <c r="E2373" s="4" t="s">
        <v>48</v>
      </c>
      <c r="F2373" s="4"/>
      <c r="G2373" s="11" t="s">
        <v>21</v>
      </c>
      <c r="H2373" s="5">
        <v>24259</v>
      </c>
      <c r="I2373" s="5">
        <v>9052.9736200000007</v>
      </c>
      <c r="J2373" s="3" t="s">
        <v>22</v>
      </c>
      <c r="K2373" s="3" t="s">
        <v>42</v>
      </c>
      <c r="L2373" s="47">
        <f t="shared" si="76"/>
        <v>23842.490715943681</v>
      </c>
      <c r="M2373" s="63">
        <f t="shared" si="77"/>
        <v>1.7642434990656004E-2</v>
      </c>
      <c r="N2373" s="7">
        <v>35065</v>
      </c>
      <c r="O2373" s="6" t="b">
        <v>1</v>
      </c>
      <c r="P2373" s="6" t="b">
        <v>0</v>
      </c>
      <c r="Q2373" s="6" t="s">
        <v>24</v>
      </c>
    </row>
    <row r="2374" spans="1:17" x14ac:dyDescent="0.25">
      <c r="A2374" s="3">
        <v>2017</v>
      </c>
      <c r="B2374" s="3">
        <v>8</v>
      </c>
      <c r="C2374" s="4" t="s">
        <v>53</v>
      </c>
      <c r="D2374" s="4" t="s">
        <v>46</v>
      </c>
      <c r="E2374" s="4" t="s">
        <v>58</v>
      </c>
      <c r="F2374" s="4"/>
      <c r="G2374" s="11" t="s">
        <v>21</v>
      </c>
      <c r="H2374" s="5">
        <v>90765</v>
      </c>
      <c r="I2374" s="5">
        <v>31274.351460000005</v>
      </c>
      <c r="J2374" s="3" t="s">
        <v>22</v>
      </c>
      <c r="K2374" s="3" t="s">
        <v>42</v>
      </c>
      <c r="L2374" s="47">
        <f t="shared" si="76"/>
        <v>82366.133563549447</v>
      </c>
      <c r="M2374" s="63">
        <f t="shared" si="77"/>
        <v>6.0947456125248017E-2</v>
      </c>
      <c r="N2374" s="7">
        <v>39814</v>
      </c>
      <c r="O2374" s="6" t="b">
        <v>1</v>
      </c>
      <c r="P2374" s="6" t="b">
        <v>0</v>
      </c>
      <c r="Q2374" s="6" t="s">
        <v>24</v>
      </c>
    </row>
    <row r="2375" spans="1:17" x14ac:dyDescent="0.25">
      <c r="A2375" s="3">
        <v>2017</v>
      </c>
      <c r="B2375" s="3">
        <v>8</v>
      </c>
      <c r="C2375" s="4" t="s">
        <v>53</v>
      </c>
      <c r="D2375" s="4" t="s">
        <v>46</v>
      </c>
      <c r="E2375" s="4" t="s">
        <v>61</v>
      </c>
      <c r="F2375" s="4"/>
      <c r="G2375" s="11" t="s">
        <v>21</v>
      </c>
      <c r="H2375" s="5">
        <v>77758</v>
      </c>
      <c r="I2375" s="5">
        <v>27321.050880000003</v>
      </c>
      <c r="J2375" s="3" t="s">
        <v>22</v>
      </c>
      <c r="K2375" s="3" t="s">
        <v>42</v>
      </c>
      <c r="L2375" s="47">
        <f t="shared" si="76"/>
        <v>71954.468144824321</v>
      </c>
      <c r="M2375" s="63">
        <f t="shared" si="77"/>
        <v>5.3243263954944012E-2</v>
      </c>
      <c r="N2375" s="7">
        <v>40179</v>
      </c>
      <c r="O2375" s="6" t="b">
        <v>1</v>
      </c>
      <c r="P2375" s="6" t="b">
        <v>0</v>
      </c>
      <c r="Q2375" s="6" t="s">
        <v>24</v>
      </c>
    </row>
    <row r="2376" spans="1:17" x14ac:dyDescent="0.25">
      <c r="A2376" s="3">
        <v>2017</v>
      </c>
      <c r="B2376" s="3">
        <v>8</v>
      </c>
      <c r="C2376" s="4" t="s">
        <v>53</v>
      </c>
      <c r="D2376" s="4" t="s">
        <v>46</v>
      </c>
      <c r="E2376" s="4" t="s">
        <v>77</v>
      </c>
      <c r="F2376" s="4"/>
      <c r="G2376" s="11" t="s">
        <v>21</v>
      </c>
      <c r="H2376" s="5">
        <v>65357</v>
      </c>
      <c r="I2376" s="5">
        <v>22963.835520000001</v>
      </c>
      <c r="J2376" s="3" t="s">
        <v>22</v>
      </c>
      <c r="K2376" s="3" t="s">
        <v>42</v>
      </c>
      <c r="L2376" s="47">
        <f t="shared" si="76"/>
        <v>60479.026910945286</v>
      </c>
      <c r="M2376" s="63">
        <f t="shared" si="77"/>
        <v>4.4751922661376009E-2</v>
      </c>
      <c r="N2376" s="7">
        <v>42005</v>
      </c>
      <c r="O2376" s="6" t="b">
        <v>0</v>
      </c>
      <c r="P2376" s="6" t="b">
        <v>0</v>
      </c>
      <c r="Q2376" s="6" t="s">
        <v>65</v>
      </c>
    </row>
    <row r="2377" spans="1:17" x14ac:dyDescent="0.25">
      <c r="A2377" s="3">
        <v>2017</v>
      </c>
      <c r="B2377" s="3">
        <v>8</v>
      </c>
      <c r="C2377" s="4" t="s">
        <v>53</v>
      </c>
      <c r="D2377" s="4" t="s">
        <v>69</v>
      </c>
      <c r="E2377" s="4" t="s">
        <v>70</v>
      </c>
      <c r="F2377" s="4" t="s">
        <v>71</v>
      </c>
      <c r="G2377" s="11" t="s">
        <v>21</v>
      </c>
      <c r="H2377" s="5">
        <v>70082</v>
      </c>
      <c r="I2377" s="5">
        <v>26761.8</v>
      </c>
      <c r="J2377" s="3" t="s">
        <v>22</v>
      </c>
      <c r="K2377" s="3" t="s">
        <v>23</v>
      </c>
      <c r="L2377" s="47">
        <f t="shared" si="76"/>
        <v>70481.589235199994</v>
      </c>
      <c r="M2377" s="63">
        <f t="shared" si="77"/>
        <v>5.2153395839999998E-2</v>
      </c>
      <c r="N2377" s="7">
        <v>40760</v>
      </c>
      <c r="O2377" s="6" t="b">
        <v>0</v>
      </c>
      <c r="P2377" s="6" t="b">
        <v>0</v>
      </c>
      <c r="Q2377" s="6" t="s">
        <v>65</v>
      </c>
    </row>
    <row r="2378" spans="1:17" x14ac:dyDescent="0.25">
      <c r="A2378" s="3">
        <v>2017</v>
      </c>
      <c r="B2378" s="3">
        <v>9</v>
      </c>
      <c r="C2378" s="4" t="s">
        <v>54</v>
      </c>
      <c r="D2378" s="4" t="s">
        <v>18</v>
      </c>
      <c r="E2378" s="4" t="s">
        <v>76</v>
      </c>
      <c r="F2378" s="4"/>
      <c r="G2378" s="11" t="s">
        <v>21</v>
      </c>
      <c r="H2378" s="5">
        <v>166847</v>
      </c>
      <c r="I2378" s="5">
        <v>59597.748399999997</v>
      </c>
      <c r="J2378" s="3" t="s">
        <v>22</v>
      </c>
      <c r="K2378" s="3" t="s">
        <v>42</v>
      </c>
      <c r="L2378" s="47">
        <f t="shared" si="76"/>
        <v>156960.44444213758</v>
      </c>
      <c r="M2378" s="63">
        <f t="shared" si="77"/>
        <v>0.11614409208192</v>
      </c>
      <c r="N2378" s="7">
        <v>41348</v>
      </c>
      <c r="O2378" s="6" t="b">
        <v>0</v>
      </c>
      <c r="P2378" s="6" t="b">
        <v>0</v>
      </c>
      <c r="Q2378" s="6" t="s">
        <v>65</v>
      </c>
    </row>
    <row r="2379" spans="1:17" x14ac:dyDescent="0.25">
      <c r="A2379" s="3">
        <v>2017</v>
      </c>
      <c r="B2379" s="3">
        <v>9</v>
      </c>
      <c r="C2379" s="4" t="s">
        <v>54</v>
      </c>
      <c r="D2379" s="4" t="s">
        <v>18</v>
      </c>
      <c r="E2379" s="4" t="s">
        <v>19</v>
      </c>
      <c r="F2379" s="4" t="s">
        <v>20</v>
      </c>
      <c r="G2379" s="11" t="s">
        <v>21</v>
      </c>
      <c r="H2379" s="5">
        <v>89347.477599999998</v>
      </c>
      <c r="I2379" s="5">
        <v>34621.9</v>
      </c>
      <c r="J2379" s="3" t="s">
        <v>22</v>
      </c>
      <c r="K2379" s="3" t="s">
        <v>23</v>
      </c>
      <c r="L2379" s="47">
        <f t="shared" si="76"/>
        <v>91182.451641599997</v>
      </c>
      <c r="M2379" s="63">
        <f t="shared" si="77"/>
        <v>6.7471158720000007E-2</v>
      </c>
      <c r="N2379" s="7">
        <v>35527</v>
      </c>
      <c r="O2379" s="6" t="b">
        <v>1</v>
      </c>
      <c r="P2379" s="6" t="b">
        <v>0</v>
      </c>
      <c r="Q2379" s="6" t="s">
        <v>24</v>
      </c>
    </row>
    <row r="2380" spans="1:17" x14ac:dyDescent="0.25">
      <c r="A2380" s="3">
        <v>2017</v>
      </c>
      <c r="B2380" s="3">
        <v>9</v>
      </c>
      <c r="C2380" s="4" t="s">
        <v>54</v>
      </c>
      <c r="D2380" s="4" t="s">
        <v>18</v>
      </c>
      <c r="E2380" s="4" t="s">
        <v>19</v>
      </c>
      <c r="F2380" s="4" t="s">
        <v>25</v>
      </c>
      <c r="G2380" s="11" t="s">
        <v>21</v>
      </c>
      <c r="H2380" s="5">
        <v>79095.008499999996</v>
      </c>
      <c r="I2380" s="5">
        <v>31665.7</v>
      </c>
      <c r="J2380" s="3" t="s">
        <v>22</v>
      </c>
      <c r="K2380" s="3" t="s">
        <v>23</v>
      </c>
      <c r="L2380" s="47">
        <f t="shared" si="76"/>
        <v>83396.814124799988</v>
      </c>
      <c r="M2380" s="63">
        <f t="shared" si="77"/>
        <v>6.1710116160000009E-2</v>
      </c>
      <c r="N2380" s="7">
        <v>35527</v>
      </c>
      <c r="O2380" s="6" t="b">
        <v>1</v>
      </c>
      <c r="P2380" s="6" t="b">
        <v>0</v>
      </c>
      <c r="Q2380" s="6" t="s">
        <v>24</v>
      </c>
    </row>
    <row r="2381" spans="1:17" x14ac:dyDescent="0.25">
      <c r="A2381" s="3">
        <v>2017</v>
      </c>
      <c r="B2381" s="3">
        <v>9</v>
      </c>
      <c r="C2381" s="4" t="s">
        <v>54</v>
      </c>
      <c r="D2381" s="4" t="s">
        <v>18</v>
      </c>
      <c r="E2381" s="4" t="s">
        <v>41</v>
      </c>
      <c r="F2381" s="4"/>
      <c r="G2381" s="11" t="s">
        <v>21</v>
      </c>
      <c r="H2381" s="5">
        <v>47773</v>
      </c>
      <c r="I2381" s="5">
        <v>18735.376274999999</v>
      </c>
      <c r="J2381" s="3" t="s">
        <v>22</v>
      </c>
      <c r="K2381" s="3" t="s">
        <v>42</v>
      </c>
      <c r="L2381" s="47">
        <f t="shared" si="76"/>
        <v>49342.686021921589</v>
      </c>
      <c r="M2381" s="63">
        <f t="shared" si="77"/>
        <v>3.6511501284719999E-2</v>
      </c>
      <c r="N2381" s="7">
        <v>23377</v>
      </c>
      <c r="O2381" s="6" t="b">
        <v>1</v>
      </c>
      <c r="P2381" s="6" t="b">
        <v>0</v>
      </c>
      <c r="Q2381" s="6" t="s">
        <v>24</v>
      </c>
    </row>
    <row r="2382" spans="1:17" x14ac:dyDescent="0.25">
      <c r="A2382" s="3">
        <v>2017</v>
      </c>
      <c r="B2382" s="3">
        <v>9</v>
      </c>
      <c r="C2382" s="4" t="s">
        <v>54</v>
      </c>
      <c r="D2382" s="4" t="s">
        <v>62</v>
      </c>
      <c r="E2382" s="4" t="s">
        <v>63</v>
      </c>
      <c r="F2382" s="4" t="s">
        <v>64</v>
      </c>
      <c r="G2382" s="11" t="s">
        <v>21</v>
      </c>
      <c r="H2382" s="5">
        <v>86510</v>
      </c>
      <c r="I2382" s="5">
        <v>32058.3</v>
      </c>
      <c r="J2382" s="3" t="s">
        <v>22</v>
      </c>
      <c r="K2382" s="3" t="s">
        <v>23</v>
      </c>
      <c r="L2382" s="47">
        <f t="shared" si="76"/>
        <v>84430.790611199991</v>
      </c>
      <c r="M2382" s="63">
        <f t="shared" si="77"/>
        <v>6.2475215040000004E-2</v>
      </c>
      <c r="N2382" s="7">
        <v>40739</v>
      </c>
      <c r="O2382" s="6" t="b">
        <v>0</v>
      </c>
      <c r="P2382" s="6" t="b">
        <v>0</v>
      </c>
      <c r="Q2382" s="6" t="s">
        <v>65</v>
      </c>
    </row>
    <row r="2383" spans="1:17" x14ac:dyDescent="0.25">
      <c r="A2383" s="3">
        <v>2017</v>
      </c>
      <c r="B2383" s="3">
        <v>9</v>
      </c>
      <c r="C2383" s="4" t="s">
        <v>54</v>
      </c>
      <c r="D2383" s="4" t="s">
        <v>66</v>
      </c>
      <c r="E2383" s="4" t="s">
        <v>67</v>
      </c>
      <c r="F2383" s="4" t="s">
        <v>72</v>
      </c>
      <c r="G2383" s="11" t="s">
        <v>21</v>
      </c>
      <c r="H2383" s="5">
        <v>131172.35519999999</v>
      </c>
      <c r="I2383" s="5">
        <v>46893.599999999999</v>
      </c>
      <c r="J2383" s="3" t="s">
        <v>22</v>
      </c>
      <c r="K2383" s="3" t="s">
        <v>23</v>
      </c>
      <c r="L2383" s="47">
        <f t="shared" si="76"/>
        <v>123501.9861504</v>
      </c>
      <c r="M2383" s="63">
        <f t="shared" si="77"/>
        <v>9.1386247680000005E-2</v>
      </c>
      <c r="N2383" s="7">
        <v>40644</v>
      </c>
      <c r="O2383" s="6" t="b">
        <v>0</v>
      </c>
      <c r="P2383" s="6" t="b">
        <v>1</v>
      </c>
      <c r="Q2383" s="6" t="s">
        <v>15</v>
      </c>
    </row>
    <row r="2384" spans="1:17" x14ac:dyDescent="0.25">
      <c r="A2384" s="3">
        <v>2017</v>
      </c>
      <c r="B2384" s="3">
        <v>9</v>
      </c>
      <c r="C2384" s="4" t="s">
        <v>54</v>
      </c>
      <c r="D2384" s="4" t="s">
        <v>66</v>
      </c>
      <c r="E2384" s="4" t="s">
        <v>67</v>
      </c>
      <c r="F2384" s="4" t="s">
        <v>68</v>
      </c>
      <c r="G2384" s="11" t="s">
        <v>21</v>
      </c>
      <c r="H2384" s="5">
        <v>155037.63510000001</v>
      </c>
      <c r="I2384" s="5">
        <v>55945</v>
      </c>
      <c r="J2384" s="3" t="s">
        <v>22</v>
      </c>
      <c r="K2384" s="3" t="s">
        <v>23</v>
      </c>
      <c r="L2384" s="47">
        <f t="shared" si="76"/>
        <v>147340.33247999998</v>
      </c>
      <c r="M2384" s="63">
        <f t="shared" si="77"/>
        <v>0.10902561600000002</v>
      </c>
      <c r="N2384" s="7">
        <v>40644</v>
      </c>
      <c r="O2384" s="6" t="b">
        <v>0</v>
      </c>
      <c r="P2384" s="6" t="b">
        <v>1</v>
      </c>
      <c r="Q2384" s="6" t="s">
        <v>15</v>
      </c>
    </row>
    <row r="2385" spans="1:17" x14ac:dyDescent="0.25">
      <c r="A2385" s="3">
        <v>2017</v>
      </c>
      <c r="B2385" s="3">
        <v>9</v>
      </c>
      <c r="C2385" s="4" t="s">
        <v>54</v>
      </c>
      <c r="D2385" s="4" t="s">
        <v>26</v>
      </c>
      <c r="E2385" s="4" t="s">
        <v>27</v>
      </c>
      <c r="F2385" s="4" t="s">
        <v>28</v>
      </c>
      <c r="G2385" s="11" t="s">
        <v>21</v>
      </c>
      <c r="H2385" s="5">
        <v>63868.173999999999</v>
      </c>
      <c r="I2385" s="5">
        <v>25639.5</v>
      </c>
      <c r="J2385" s="3" t="s">
        <v>22</v>
      </c>
      <c r="K2385" s="3" t="s">
        <v>23</v>
      </c>
      <c r="L2385" s="47">
        <f t="shared" si="76"/>
        <v>67525.828127999994</v>
      </c>
      <c r="M2385" s="63">
        <f t="shared" si="77"/>
        <v>4.9966257600000008E-2</v>
      </c>
      <c r="N2385" s="7">
        <v>34700</v>
      </c>
      <c r="O2385" s="6" t="b">
        <v>1</v>
      </c>
      <c r="P2385" s="6" t="b">
        <v>0</v>
      </c>
      <c r="Q2385" s="6" t="s">
        <v>24</v>
      </c>
    </row>
    <row r="2386" spans="1:17" x14ac:dyDescent="0.25">
      <c r="A2386" s="3">
        <v>2017</v>
      </c>
      <c r="B2386" s="3">
        <v>9</v>
      </c>
      <c r="C2386" s="4" t="s">
        <v>54</v>
      </c>
      <c r="D2386" s="4" t="s">
        <v>78</v>
      </c>
      <c r="E2386" s="4" t="s">
        <v>78</v>
      </c>
      <c r="F2386" s="4" t="s">
        <v>80</v>
      </c>
      <c r="G2386" s="11" t="s">
        <v>21</v>
      </c>
      <c r="H2386" s="5">
        <v>134460.66699999999</v>
      </c>
      <c r="I2386" s="5">
        <v>50962.9</v>
      </c>
      <c r="J2386" s="3" t="s">
        <v>22</v>
      </c>
      <c r="K2386" s="3" t="s">
        <v>23</v>
      </c>
      <c r="L2386" s="47">
        <f t="shared" si="76"/>
        <v>134219.1550656</v>
      </c>
      <c r="M2386" s="63">
        <f t="shared" si="77"/>
        <v>9.9316499520000018E-2</v>
      </c>
      <c r="N2386" s="7">
        <v>42560</v>
      </c>
      <c r="O2386" s="6" t="b">
        <v>0</v>
      </c>
      <c r="P2386" s="6" t="b">
        <v>0</v>
      </c>
      <c r="Q2386" s="6" t="s">
        <v>65</v>
      </c>
    </row>
    <row r="2387" spans="1:17" x14ac:dyDescent="0.25">
      <c r="A2387" s="3">
        <v>2017</v>
      </c>
      <c r="B2387" s="3">
        <v>9</v>
      </c>
      <c r="C2387" s="4" t="s">
        <v>54</v>
      </c>
      <c r="D2387" s="4" t="s">
        <v>78</v>
      </c>
      <c r="E2387" s="4" t="s">
        <v>78</v>
      </c>
      <c r="F2387" s="4" t="s">
        <v>79</v>
      </c>
      <c r="G2387" s="11" t="s">
        <v>21</v>
      </c>
      <c r="H2387" s="5">
        <v>144417.9762</v>
      </c>
      <c r="I2387" s="5">
        <v>54894.8</v>
      </c>
      <c r="J2387" s="3" t="s">
        <v>22</v>
      </c>
      <c r="K2387" s="3" t="s">
        <v>23</v>
      </c>
      <c r="L2387" s="47">
        <f t="shared" si="76"/>
        <v>144574.45854719999</v>
      </c>
      <c r="M2387" s="63">
        <f t="shared" si="77"/>
        <v>0.10697898624000002</v>
      </c>
      <c r="N2387" s="7">
        <v>42560</v>
      </c>
      <c r="O2387" s="6" t="b">
        <v>0</v>
      </c>
      <c r="P2387" s="6" t="b">
        <v>0</v>
      </c>
      <c r="Q2387" s="6" t="s">
        <v>65</v>
      </c>
    </row>
    <row r="2388" spans="1:17" x14ac:dyDescent="0.25">
      <c r="A2388" s="3">
        <v>2017</v>
      </c>
      <c r="B2388" s="3">
        <v>9</v>
      </c>
      <c r="C2388" s="4" t="s">
        <v>54</v>
      </c>
      <c r="D2388" s="4" t="s">
        <v>73</v>
      </c>
      <c r="E2388" s="4" t="s">
        <v>74</v>
      </c>
      <c r="F2388" s="4"/>
      <c r="G2388" s="11" t="s">
        <v>21</v>
      </c>
      <c r="H2388" s="5">
        <v>260400</v>
      </c>
      <c r="I2388" s="5">
        <v>84722.077439999994</v>
      </c>
      <c r="J2388" s="3" t="s">
        <v>22</v>
      </c>
      <c r="K2388" s="3" t="s">
        <v>42</v>
      </c>
      <c r="L2388" s="47">
        <f t="shared" si="76"/>
        <v>223129.48535894012</v>
      </c>
      <c r="M2388" s="63">
        <f t="shared" si="77"/>
        <v>0.16510638451507201</v>
      </c>
      <c r="N2388" s="7">
        <v>41136</v>
      </c>
      <c r="O2388" s="6" t="b">
        <v>0</v>
      </c>
      <c r="P2388" s="6" t="b">
        <v>0</v>
      </c>
      <c r="Q2388" s="6" t="s">
        <v>65</v>
      </c>
    </row>
    <row r="2389" spans="1:17" x14ac:dyDescent="0.25">
      <c r="A2389" s="3">
        <v>2017</v>
      </c>
      <c r="B2389" s="3">
        <v>9</v>
      </c>
      <c r="C2389" s="4" t="s">
        <v>54</v>
      </c>
      <c r="D2389" s="4" t="s">
        <v>29</v>
      </c>
      <c r="E2389" s="4" t="s">
        <v>30</v>
      </c>
      <c r="F2389" s="4" t="s">
        <v>31</v>
      </c>
      <c r="G2389" s="11" t="s">
        <v>21</v>
      </c>
      <c r="H2389" s="5">
        <v>65855</v>
      </c>
      <c r="I2389" s="5">
        <v>27337.200000000001</v>
      </c>
      <c r="J2389" s="3" t="s">
        <v>22</v>
      </c>
      <c r="K2389" s="3" t="s">
        <v>23</v>
      </c>
      <c r="L2389" s="47">
        <f t="shared" si="76"/>
        <v>71996.999500799997</v>
      </c>
      <c r="M2389" s="63">
        <f t="shared" si="77"/>
        <v>5.3274735360000006E-2</v>
      </c>
      <c r="N2389" s="7">
        <v>35885</v>
      </c>
      <c r="O2389" s="6" t="b">
        <v>1</v>
      </c>
      <c r="P2389" s="6" t="b">
        <v>0</v>
      </c>
      <c r="Q2389" s="6" t="s">
        <v>24</v>
      </c>
    </row>
    <row r="2390" spans="1:17" x14ac:dyDescent="0.25">
      <c r="A2390" s="3">
        <v>2017</v>
      </c>
      <c r="B2390" s="3">
        <v>9</v>
      </c>
      <c r="C2390" s="4" t="s">
        <v>54</v>
      </c>
      <c r="D2390" s="4" t="s">
        <v>29</v>
      </c>
      <c r="E2390" s="4" t="s">
        <v>30</v>
      </c>
      <c r="F2390" s="4" t="s">
        <v>33</v>
      </c>
      <c r="G2390" s="11" t="s">
        <v>21</v>
      </c>
      <c r="H2390" s="5">
        <v>28504</v>
      </c>
      <c r="I2390" s="5">
        <v>12929.6</v>
      </c>
      <c r="J2390" s="3" t="s">
        <v>22</v>
      </c>
      <c r="K2390" s="3" t="s">
        <v>23</v>
      </c>
      <c r="L2390" s="47">
        <f t="shared" si="76"/>
        <v>34052.222054399994</v>
      </c>
      <c r="M2390" s="63">
        <f t="shared" si="77"/>
        <v>2.5197204479999999E-2</v>
      </c>
      <c r="N2390" s="7">
        <v>35885</v>
      </c>
      <c r="O2390" s="6" t="b">
        <v>1</v>
      </c>
      <c r="P2390" s="6" t="b">
        <v>0</v>
      </c>
      <c r="Q2390" s="6" t="s">
        <v>24</v>
      </c>
    </row>
    <row r="2391" spans="1:17" x14ac:dyDescent="0.25">
      <c r="A2391" s="3">
        <v>2017</v>
      </c>
      <c r="B2391" s="3">
        <v>9</v>
      </c>
      <c r="C2391" s="4" t="s">
        <v>54</v>
      </c>
      <c r="D2391" s="4" t="s">
        <v>29</v>
      </c>
      <c r="E2391" s="4" t="s">
        <v>34</v>
      </c>
      <c r="F2391" s="4" t="s">
        <v>35</v>
      </c>
      <c r="G2391" s="11" t="s">
        <v>21</v>
      </c>
      <c r="H2391" s="5">
        <v>36938.428800000002</v>
      </c>
      <c r="I2391" s="5">
        <v>17577.7</v>
      </c>
      <c r="J2391" s="3" t="s">
        <v>22</v>
      </c>
      <c r="K2391" s="3" t="s">
        <v>23</v>
      </c>
      <c r="L2391" s="47">
        <f t="shared" si="76"/>
        <v>46293.755692799998</v>
      </c>
      <c r="M2391" s="63">
        <f t="shared" si="77"/>
        <v>3.4255421760000002E-2</v>
      </c>
      <c r="N2391" s="7">
        <v>33970</v>
      </c>
      <c r="O2391" s="6" t="b">
        <v>1</v>
      </c>
      <c r="P2391" s="6" t="b">
        <v>0</v>
      </c>
      <c r="Q2391" s="6" t="s">
        <v>24</v>
      </c>
    </row>
    <row r="2392" spans="1:17" x14ac:dyDescent="0.25">
      <c r="A2392" s="3">
        <v>2017</v>
      </c>
      <c r="B2392" s="3">
        <v>9</v>
      </c>
      <c r="C2392" s="4" t="s">
        <v>54</v>
      </c>
      <c r="D2392" s="4" t="s">
        <v>29</v>
      </c>
      <c r="E2392" s="4" t="s">
        <v>34</v>
      </c>
      <c r="F2392" s="4" t="s">
        <v>37</v>
      </c>
      <c r="G2392" s="11" t="s">
        <v>21</v>
      </c>
      <c r="H2392" s="5">
        <v>65179.575199999999</v>
      </c>
      <c r="I2392" s="5">
        <v>26113.8</v>
      </c>
      <c r="J2392" s="3" t="s">
        <v>22</v>
      </c>
      <c r="K2392" s="3" t="s">
        <v>23</v>
      </c>
      <c r="L2392" s="47">
        <f t="shared" si="76"/>
        <v>68774.974963200002</v>
      </c>
      <c r="M2392" s="63">
        <f t="shared" si="77"/>
        <v>5.0890573440000003E-2</v>
      </c>
      <c r="N2392" s="7">
        <v>33970</v>
      </c>
      <c r="O2392" s="6" t="b">
        <v>1</v>
      </c>
      <c r="P2392" s="6" t="b">
        <v>0</v>
      </c>
      <c r="Q2392" s="6" t="s">
        <v>24</v>
      </c>
    </row>
    <row r="2393" spans="1:17" x14ac:dyDescent="0.25">
      <c r="A2393" s="3">
        <v>2017</v>
      </c>
      <c r="B2393" s="3">
        <v>9</v>
      </c>
      <c r="C2393" s="4" t="s">
        <v>54</v>
      </c>
      <c r="D2393" s="4" t="s">
        <v>29</v>
      </c>
      <c r="E2393" s="4" t="s">
        <v>34</v>
      </c>
      <c r="F2393" s="4" t="s">
        <v>39</v>
      </c>
      <c r="G2393" s="11" t="s">
        <v>21</v>
      </c>
      <c r="H2393" s="5">
        <v>65343.4859</v>
      </c>
      <c r="I2393" s="5">
        <v>27828</v>
      </c>
      <c r="J2393" s="3" t="s">
        <v>22</v>
      </c>
      <c r="K2393" s="3" t="s">
        <v>23</v>
      </c>
      <c r="L2393" s="47">
        <f t="shared" ref="L2393:L2456" si="78">I2393*0.02784*94.6</f>
        <v>73289.601792000001</v>
      </c>
      <c r="M2393" s="63">
        <f t="shared" si="77"/>
        <v>5.4231206400000002E-2</v>
      </c>
      <c r="N2393" s="7">
        <v>33970</v>
      </c>
      <c r="O2393" s="6" t="b">
        <v>1</v>
      </c>
      <c r="P2393" s="6" t="b">
        <v>0</v>
      </c>
      <c r="Q2393" s="6" t="s">
        <v>24</v>
      </c>
    </row>
    <row r="2394" spans="1:17" x14ac:dyDescent="0.25">
      <c r="A2394" s="3">
        <v>2017</v>
      </c>
      <c r="B2394" s="3">
        <v>9</v>
      </c>
      <c r="C2394" s="4" t="s">
        <v>54</v>
      </c>
      <c r="D2394" s="4" t="s">
        <v>29</v>
      </c>
      <c r="E2394" s="4" t="s">
        <v>34</v>
      </c>
      <c r="F2394" s="4" t="s">
        <v>36</v>
      </c>
      <c r="G2394" s="11" t="s">
        <v>21</v>
      </c>
      <c r="H2394" s="5">
        <v>40245.023399999998</v>
      </c>
      <c r="I2394" s="5">
        <v>18565.2</v>
      </c>
      <c r="J2394" s="3" t="s">
        <v>22</v>
      </c>
      <c r="K2394" s="3" t="s">
        <v>23</v>
      </c>
      <c r="L2394" s="47">
        <f t="shared" si="78"/>
        <v>48894.498892800002</v>
      </c>
      <c r="M2394" s="63">
        <f t="shared" si="77"/>
        <v>3.6179861760000008E-2</v>
      </c>
      <c r="N2394" s="7">
        <v>33970</v>
      </c>
      <c r="O2394" s="6" t="b">
        <v>1</v>
      </c>
      <c r="P2394" s="6" t="b">
        <v>0</v>
      </c>
      <c r="Q2394" s="6" t="s">
        <v>24</v>
      </c>
    </row>
    <row r="2395" spans="1:17" x14ac:dyDescent="0.25">
      <c r="A2395" s="3">
        <v>2017</v>
      </c>
      <c r="B2395" s="3">
        <v>9</v>
      </c>
      <c r="C2395" s="4" t="s">
        <v>54</v>
      </c>
      <c r="D2395" s="4" t="s">
        <v>59</v>
      </c>
      <c r="E2395" s="4" t="s">
        <v>60</v>
      </c>
      <c r="F2395" s="4"/>
      <c r="G2395" s="11" t="s">
        <v>21</v>
      </c>
      <c r="H2395" s="5">
        <v>178814</v>
      </c>
      <c r="I2395" s="5">
        <v>62200.807528000005</v>
      </c>
      <c r="J2395" s="3" t="s">
        <v>22</v>
      </c>
      <c r="K2395" s="3" t="s">
        <v>42</v>
      </c>
      <c r="L2395" s="47">
        <f t="shared" si="78"/>
        <v>163816.02755742258</v>
      </c>
      <c r="M2395" s="63">
        <f t="shared" si="77"/>
        <v>0.12121693371056642</v>
      </c>
      <c r="N2395" s="7">
        <v>40220</v>
      </c>
      <c r="O2395" s="6" t="b">
        <v>1</v>
      </c>
      <c r="P2395" s="6" t="b">
        <v>0</v>
      </c>
      <c r="Q2395" s="6" t="s">
        <v>24</v>
      </c>
    </row>
    <row r="2396" spans="1:17" x14ac:dyDescent="0.25">
      <c r="A2396" s="3">
        <v>2017</v>
      </c>
      <c r="B2396" s="3">
        <v>9</v>
      </c>
      <c r="C2396" s="4" t="s">
        <v>54</v>
      </c>
      <c r="D2396" s="4" t="s">
        <v>44</v>
      </c>
      <c r="E2396" s="4" t="s">
        <v>45</v>
      </c>
      <c r="F2396" s="4"/>
      <c r="G2396" s="11" t="s">
        <v>21</v>
      </c>
      <c r="H2396" s="5">
        <v>68232</v>
      </c>
      <c r="I2396" s="5">
        <v>24372.470399999998</v>
      </c>
      <c r="J2396" s="3" t="s">
        <v>22</v>
      </c>
      <c r="K2396" s="3" t="s">
        <v>42</v>
      </c>
      <c r="L2396" s="47">
        <f t="shared" si="78"/>
        <v>64188.897883545586</v>
      </c>
      <c r="M2396" s="63">
        <f t="shared" si="77"/>
        <v>4.7497070315520001E-2</v>
      </c>
      <c r="N2396" s="7">
        <v>25569</v>
      </c>
      <c r="O2396" s="6" t="b">
        <v>1</v>
      </c>
      <c r="P2396" s="6" t="b">
        <v>0</v>
      </c>
      <c r="Q2396" s="6" t="s">
        <v>24</v>
      </c>
    </row>
    <row r="2397" spans="1:17" x14ac:dyDescent="0.25">
      <c r="A2397" s="3">
        <v>2017</v>
      </c>
      <c r="B2397" s="3">
        <v>9</v>
      </c>
      <c r="C2397" s="4" t="s">
        <v>54</v>
      </c>
      <c r="D2397" s="4" t="s">
        <v>44</v>
      </c>
      <c r="E2397" s="4" t="s">
        <v>75</v>
      </c>
      <c r="F2397" s="4"/>
      <c r="G2397" s="11" t="s">
        <v>21</v>
      </c>
      <c r="H2397" s="5">
        <v>155515</v>
      </c>
      <c r="I2397" s="5">
        <v>50150.477200000001</v>
      </c>
      <c r="J2397" s="3" t="s">
        <v>22</v>
      </c>
      <c r="K2397" s="3" t="s">
        <v>42</v>
      </c>
      <c r="L2397" s="47">
        <f t="shared" si="78"/>
        <v>132079.50638446081</v>
      </c>
      <c r="M2397" s="63">
        <f t="shared" si="77"/>
        <v>9.7733249967360006E-2</v>
      </c>
      <c r="N2397" s="7">
        <v>41210</v>
      </c>
      <c r="O2397" s="6" t="b">
        <v>0</v>
      </c>
      <c r="P2397" s="6" t="b">
        <v>0</v>
      </c>
      <c r="Q2397" s="6" t="s">
        <v>65</v>
      </c>
    </row>
    <row r="2398" spans="1:17" x14ac:dyDescent="0.25">
      <c r="A2398" s="3">
        <v>2017</v>
      </c>
      <c r="B2398" s="3">
        <v>9</v>
      </c>
      <c r="C2398" s="4" t="s">
        <v>54</v>
      </c>
      <c r="D2398" s="4" t="s">
        <v>46</v>
      </c>
      <c r="E2398" s="4" t="s">
        <v>47</v>
      </c>
      <c r="F2398" s="4"/>
      <c r="G2398" s="11" t="s">
        <v>21</v>
      </c>
      <c r="H2398" s="5">
        <v>56893</v>
      </c>
      <c r="I2398" s="5">
        <v>21177.850319999998</v>
      </c>
      <c r="J2398" s="3" t="s">
        <v>22</v>
      </c>
      <c r="K2398" s="3" t="s">
        <v>42</v>
      </c>
      <c r="L2398" s="47">
        <f t="shared" si="78"/>
        <v>55775.341985172476</v>
      </c>
      <c r="M2398" s="63">
        <f t="shared" si="77"/>
        <v>4.1271394703616002E-2</v>
      </c>
      <c r="N2398" s="7">
        <v>34700</v>
      </c>
      <c r="O2398" s="6" t="b">
        <v>1</v>
      </c>
      <c r="P2398" s="6" t="b">
        <v>0</v>
      </c>
      <c r="Q2398" s="6" t="s">
        <v>24</v>
      </c>
    </row>
    <row r="2399" spans="1:17" x14ac:dyDescent="0.25">
      <c r="A2399" s="3">
        <v>2017</v>
      </c>
      <c r="B2399" s="3">
        <v>9</v>
      </c>
      <c r="C2399" s="4" t="s">
        <v>54</v>
      </c>
      <c r="D2399" s="4" t="s">
        <v>46</v>
      </c>
      <c r="E2399" s="4" t="s">
        <v>48</v>
      </c>
      <c r="F2399" s="4"/>
      <c r="G2399" s="11" t="s">
        <v>21</v>
      </c>
      <c r="H2399" s="5">
        <v>808.00000002000002</v>
      </c>
      <c r="I2399" s="5">
        <v>301.52944000746362</v>
      </c>
      <c r="J2399" s="3" t="s">
        <v>22</v>
      </c>
      <c r="K2399" s="3" t="s">
        <v>42</v>
      </c>
      <c r="L2399" s="47">
        <f t="shared" si="78"/>
        <v>794.12723108781654</v>
      </c>
      <c r="M2399" s="63">
        <f t="shared" si="77"/>
        <v>5.8762057268654507E-4</v>
      </c>
      <c r="N2399" s="7">
        <v>35065</v>
      </c>
      <c r="O2399" s="6" t="b">
        <v>1</v>
      </c>
      <c r="P2399" s="6" t="b">
        <v>0</v>
      </c>
      <c r="Q2399" s="6" t="s">
        <v>24</v>
      </c>
    </row>
    <row r="2400" spans="1:17" x14ac:dyDescent="0.25">
      <c r="A2400" s="3">
        <v>2017</v>
      </c>
      <c r="B2400" s="3">
        <v>9</v>
      </c>
      <c r="C2400" s="4" t="s">
        <v>54</v>
      </c>
      <c r="D2400" s="4" t="s">
        <v>46</v>
      </c>
      <c r="E2400" s="4" t="s">
        <v>58</v>
      </c>
      <c r="F2400" s="4"/>
      <c r="G2400" s="11" t="s">
        <v>21</v>
      </c>
      <c r="H2400" s="5">
        <v>81583</v>
      </c>
      <c r="I2400" s="5">
        <v>28110.564812000004</v>
      </c>
      <c r="J2400" s="3" t="s">
        <v>22</v>
      </c>
      <c r="K2400" s="3" t="s">
        <v>42</v>
      </c>
      <c r="L2400" s="47">
        <f t="shared" si="78"/>
        <v>74033.782565031172</v>
      </c>
      <c r="M2400" s="63">
        <f t="shared" si="77"/>
        <v>5.4781868705625611E-2</v>
      </c>
      <c r="N2400" s="7">
        <v>39814</v>
      </c>
      <c r="O2400" s="6" t="b">
        <v>1</v>
      </c>
      <c r="P2400" s="6" t="b">
        <v>0</v>
      </c>
      <c r="Q2400" s="6" t="s">
        <v>24</v>
      </c>
    </row>
    <row r="2401" spans="1:17" x14ac:dyDescent="0.25">
      <c r="A2401" s="3">
        <v>2017</v>
      </c>
      <c r="B2401" s="3">
        <v>9</v>
      </c>
      <c r="C2401" s="4" t="s">
        <v>54</v>
      </c>
      <c r="D2401" s="4" t="s">
        <v>46</v>
      </c>
      <c r="E2401" s="4" t="s">
        <v>61</v>
      </c>
      <c r="F2401" s="4"/>
      <c r="G2401" s="11" t="s">
        <v>21</v>
      </c>
      <c r="H2401" s="5">
        <v>64929</v>
      </c>
      <c r="I2401" s="5">
        <v>22813.453440000001</v>
      </c>
      <c r="J2401" s="3" t="s">
        <v>22</v>
      </c>
      <c r="K2401" s="3" t="s">
        <v>42</v>
      </c>
      <c r="L2401" s="47">
        <f t="shared" si="78"/>
        <v>60082.971040604163</v>
      </c>
      <c r="M2401" s="63">
        <f t="shared" si="77"/>
        <v>4.4458858063872009E-2</v>
      </c>
      <c r="N2401" s="7">
        <v>40179</v>
      </c>
      <c r="O2401" s="6" t="b">
        <v>1</v>
      </c>
      <c r="P2401" s="6" t="b">
        <v>0</v>
      </c>
      <c r="Q2401" s="6" t="s">
        <v>24</v>
      </c>
    </row>
    <row r="2402" spans="1:17" x14ac:dyDescent="0.25">
      <c r="A2402" s="3">
        <v>2017</v>
      </c>
      <c r="B2402" s="3">
        <v>9</v>
      </c>
      <c r="C2402" s="4" t="s">
        <v>54</v>
      </c>
      <c r="D2402" s="4" t="s">
        <v>46</v>
      </c>
      <c r="E2402" s="4" t="s">
        <v>77</v>
      </c>
      <c r="F2402" s="4"/>
      <c r="G2402" s="11" t="s">
        <v>21</v>
      </c>
      <c r="H2402" s="5">
        <v>78625</v>
      </c>
      <c r="I2402" s="5">
        <v>27625.68</v>
      </c>
      <c r="J2402" s="3" t="s">
        <v>22</v>
      </c>
      <c r="K2402" s="3" t="s">
        <v>42</v>
      </c>
      <c r="L2402" s="47">
        <f t="shared" si="78"/>
        <v>72756.758891520003</v>
      </c>
      <c r="M2402" s="63">
        <f t="shared" si="77"/>
        <v>5.383692518400001E-2</v>
      </c>
      <c r="N2402" s="7">
        <v>42005</v>
      </c>
      <c r="O2402" s="6" t="b">
        <v>0</v>
      </c>
      <c r="P2402" s="6" t="b">
        <v>0</v>
      </c>
      <c r="Q2402" s="6" t="s">
        <v>65</v>
      </c>
    </row>
    <row r="2403" spans="1:17" x14ac:dyDescent="0.25">
      <c r="A2403" s="3">
        <v>2017</v>
      </c>
      <c r="B2403" s="3">
        <v>9</v>
      </c>
      <c r="C2403" s="4" t="s">
        <v>54</v>
      </c>
      <c r="D2403" s="4" t="s">
        <v>69</v>
      </c>
      <c r="E2403" s="4" t="s">
        <v>70</v>
      </c>
      <c r="F2403" s="4" t="s">
        <v>71</v>
      </c>
      <c r="G2403" s="11" t="s">
        <v>21</v>
      </c>
      <c r="H2403" s="5">
        <v>54145</v>
      </c>
      <c r="I2403" s="5">
        <v>20816.8</v>
      </c>
      <c r="J2403" s="3" t="s">
        <v>22</v>
      </c>
      <c r="K2403" s="3" t="s">
        <v>23</v>
      </c>
      <c r="L2403" s="47">
        <f t="shared" si="78"/>
        <v>54824.456755200001</v>
      </c>
      <c r="M2403" s="63">
        <f t="shared" si="77"/>
        <v>4.0567779840000005E-2</v>
      </c>
      <c r="N2403" s="7">
        <v>40760</v>
      </c>
      <c r="O2403" s="6" t="b">
        <v>0</v>
      </c>
      <c r="P2403" s="6" t="b">
        <v>0</v>
      </c>
      <c r="Q2403" s="6" t="s">
        <v>65</v>
      </c>
    </row>
    <row r="2404" spans="1:17" x14ac:dyDescent="0.25">
      <c r="A2404" s="3">
        <v>2017</v>
      </c>
      <c r="B2404" s="3">
        <v>10</v>
      </c>
      <c r="C2404" s="4" t="s">
        <v>55</v>
      </c>
      <c r="D2404" s="4" t="s">
        <v>18</v>
      </c>
      <c r="E2404" s="4" t="s">
        <v>76</v>
      </c>
      <c r="F2404" s="4"/>
      <c r="G2404" s="11" t="s">
        <v>21</v>
      </c>
      <c r="H2404" s="5">
        <v>82372</v>
      </c>
      <c r="I2404" s="5">
        <v>29423.278399999999</v>
      </c>
      <c r="J2404" s="3" t="s">
        <v>22</v>
      </c>
      <c r="K2404" s="3" t="s">
        <v>42</v>
      </c>
      <c r="L2404" s="47">
        <f t="shared" si="78"/>
        <v>77491.029084057591</v>
      </c>
      <c r="M2404" s="63">
        <f t="shared" si="77"/>
        <v>5.7340084945920002E-2</v>
      </c>
      <c r="N2404" s="7">
        <v>41348</v>
      </c>
      <c r="O2404" s="6" t="b">
        <v>0</v>
      </c>
      <c r="P2404" s="6" t="b">
        <v>0</v>
      </c>
      <c r="Q2404" s="6" t="s">
        <v>65</v>
      </c>
    </row>
    <row r="2405" spans="1:17" x14ac:dyDescent="0.25">
      <c r="A2405" s="3">
        <v>2017</v>
      </c>
      <c r="B2405" s="3">
        <v>10</v>
      </c>
      <c r="C2405" s="4" t="s">
        <v>55</v>
      </c>
      <c r="D2405" s="4" t="s">
        <v>18</v>
      </c>
      <c r="E2405" s="4" t="s">
        <v>19</v>
      </c>
      <c r="F2405" s="4" t="s">
        <v>20</v>
      </c>
      <c r="G2405" s="11" t="s">
        <v>21</v>
      </c>
      <c r="H2405" s="5">
        <v>86942.206699999995</v>
      </c>
      <c r="I2405" s="5">
        <v>33866</v>
      </c>
      <c r="J2405" s="3" t="s">
        <v>22</v>
      </c>
      <c r="K2405" s="3" t="s">
        <v>23</v>
      </c>
      <c r="L2405" s="47">
        <f t="shared" si="78"/>
        <v>89191.665023999987</v>
      </c>
      <c r="M2405" s="63">
        <f t="shared" si="77"/>
        <v>6.5998060800000008E-2</v>
      </c>
      <c r="N2405" s="7">
        <v>35527</v>
      </c>
      <c r="O2405" s="6" t="b">
        <v>1</v>
      </c>
      <c r="P2405" s="6" t="b">
        <v>0</v>
      </c>
      <c r="Q2405" s="6" t="s">
        <v>24</v>
      </c>
    </row>
    <row r="2406" spans="1:17" x14ac:dyDescent="0.25">
      <c r="A2406" s="3">
        <v>2017</v>
      </c>
      <c r="B2406" s="3">
        <v>10</v>
      </c>
      <c r="C2406" s="4" t="s">
        <v>55</v>
      </c>
      <c r="D2406" s="4" t="s">
        <v>18</v>
      </c>
      <c r="E2406" s="4" t="s">
        <v>19</v>
      </c>
      <c r="F2406" s="4" t="s">
        <v>25</v>
      </c>
      <c r="G2406" s="11" t="s">
        <v>21</v>
      </c>
      <c r="H2406" s="5">
        <v>80880.301099999997</v>
      </c>
      <c r="I2406" s="5">
        <v>32285.9</v>
      </c>
      <c r="J2406" s="3" t="s">
        <v>22</v>
      </c>
      <c r="K2406" s="3" t="s">
        <v>23</v>
      </c>
      <c r="L2406" s="47">
        <f t="shared" si="78"/>
        <v>85030.212537600004</v>
      </c>
      <c r="M2406" s="63">
        <f t="shared" si="77"/>
        <v>6.291876192000001E-2</v>
      </c>
      <c r="N2406" s="7">
        <v>35527</v>
      </c>
      <c r="O2406" s="6" t="b">
        <v>1</v>
      </c>
      <c r="P2406" s="6" t="b">
        <v>0</v>
      </c>
      <c r="Q2406" s="6" t="s">
        <v>24</v>
      </c>
    </row>
    <row r="2407" spans="1:17" x14ac:dyDescent="0.25">
      <c r="A2407" s="3">
        <v>2017</v>
      </c>
      <c r="B2407" s="3">
        <v>10</v>
      </c>
      <c r="C2407" s="4" t="s">
        <v>55</v>
      </c>
      <c r="D2407" s="4" t="s">
        <v>18</v>
      </c>
      <c r="E2407" s="4" t="s">
        <v>41</v>
      </c>
      <c r="F2407" s="4"/>
      <c r="G2407" s="11" t="s">
        <v>21</v>
      </c>
      <c r="H2407" s="5">
        <v>11774</v>
      </c>
      <c r="I2407" s="5">
        <v>4617.4684499999994</v>
      </c>
      <c r="J2407" s="3" t="s">
        <v>22</v>
      </c>
      <c r="K2407" s="3" t="s">
        <v>42</v>
      </c>
      <c r="L2407" s="47">
        <f t="shared" si="78"/>
        <v>12160.8604279008</v>
      </c>
      <c r="M2407" s="63">
        <f t="shared" si="77"/>
        <v>8.9985225153600013E-3</v>
      </c>
      <c r="N2407" s="7">
        <v>23377</v>
      </c>
      <c r="O2407" s="6" t="b">
        <v>1</v>
      </c>
      <c r="P2407" s="6" t="b">
        <v>0</v>
      </c>
      <c r="Q2407" s="6" t="s">
        <v>24</v>
      </c>
    </row>
    <row r="2408" spans="1:17" x14ac:dyDescent="0.25">
      <c r="A2408" s="3">
        <v>2017</v>
      </c>
      <c r="B2408" s="3">
        <v>10</v>
      </c>
      <c r="C2408" s="4" t="s">
        <v>55</v>
      </c>
      <c r="D2408" s="4" t="s">
        <v>18</v>
      </c>
      <c r="E2408" s="4" t="s">
        <v>43</v>
      </c>
      <c r="F2408" s="4"/>
      <c r="G2408" s="11" t="s">
        <v>21</v>
      </c>
      <c r="H2408" s="5">
        <v>89430</v>
      </c>
      <c r="I2408" s="5">
        <v>33657.517079999998</v>
      </c>
      <c r="J2408" s="3" t="s">
        <v>22</v>
      </c>
      <c r="K2408" s="3" t="s">
        <v>42</v>
      </c>
      <c r="L2408" s="47">
        <f t="shared" si="78"/>
        <v>88642.591062981111</v>
      </c>
      <c r="M2408" s="63">
        <f t="shared" si="77"/>
        <v>6.5591769285504004E-2</v>
      </c>
      <c r="N2408" s="7">
        <v>28126</v>
      </c>
      <c r="O2408" s="6" t="b">
        <v>1</v>
      </c>
      <c r="P2408" s="6" t="b">
        <v>0</v>
      </c>
      <c r="Q2408" s="6" t="s">
        <v>24</v>
      </c>
    </row>
    <row r="2409" spans="1:17" x14ac:dyDescent="0.25">
      <c r="A2409" s="3">
        <v>2017</v>
      </c>
      <c r="B2409" s="3">
        <v>10</v>
      </c>
      <c r="C2409" s="4" t="s">
        <v>55</v>
      </c>
      <c r="D2409" s="4" t="s">
        <v>62</v>
      </c>
      <c r="E2409" s="4" t="s">
        <v>63</v>
      </c>
      <c r="F2409" s="4" t="s">
        <v>64</v>
      </c>
      <c r="G2409" s="11" t="s">
        <v>21</v>
      </c>
      <c r="H2409" s="5">
        <v>84152</v>
      </c>
      <c r="I2409" s="5">
        <v>31074.7</v>
      </c>
      <c r="J2409" s="3" t="s">
        <v>22</v>
      </c>
      <c r="K2409" s="3" t="s">
        <v>23</v>
      </c>
      <c r="L2409" s="47">
        <f t="shared" si="78"/>
        <v>81840.318700799995</v>
      </c>
      <c r="M2409" s="63">
        <f t="shared" si="77"/>
        <v>6.0558375360000007E-2</v>
      </c>
      <c r="N2409" s="7">
        <v>40739</v>
      </c>
      <c r="O2409" s="6" t="b">
        <v>0</v>
      </c>
      <c r="P2409" s="6" t="b">
        <v>0</v>
      </c>
      <c r="Q2409" s="6" t="s">
        <v>65</v>
      </c>
    </row>
    <row r="2410" spans="1:17" x14ac:dyDescent="0.25">
      <c r="A2410" s="3">
        <v>2017</v>
      </c>
      <c r="B2410" s="3">
        <v>10</v>
      </c>
      <c r="C2410" s="4" t="s">
        <v>55</v>
      </c>
      <c r="D2410" s="4" t="s">
        <v>66</v>
      </c>
      <c r="E2410" s="4" t="s">
        <v>67</v>
      </c>
      <c r="F2410" s="4" t="s">
        <v>72</v>
      </c>
      <c r="G2410" s="11" t="s">
        <v>21</v>
      </c>
      <c r="H2410" s="5">
        <v>119650.53170000001</v>
      </c>
      <c r="I2410" s="5">
        <v>42743.199999999997</v>
      </c>
      <c r="J2410" s="3" t="s">
        <v>22</v>
      </c>
      <c r="K2410" s="3" t="s">
        <v>23</v>
      </c>
      <c r="L2410" s="47">
        <f t="shared" si="78"/>
        <v>112571.22708479998</v>
      </c>
      <c r="M2410" s="63">
        <f t="shared" si="77"/>
        <v>8.329794816000001E-2</v>
      </c>
      <c r="N2410" s="7">
        <v>40644</v>
      </c>
      <c r="O2410" s="6" t="b">
        <v>0</v>
      </c>
      <c r="P2410" s="6" t="b">
        <v>1</v>
      </c>
      <c r="Q2410" s="6" t="s">
        <v>15</v>
      </c>
    </row>
    <row r="2411" spans="1:17" x14ac:dyDescent="0.25">
      <c r="A2411" s="3">
        <v>2017</v>
      </c>
      <c r="B2411" s="3">
        <v>10</v>
      </c>
      <c r="C2411" s="4" t="s">
        <v>55</v>
      </c>
      <c r="D2411" s="4" t="s">
        <v>66</v>
      </c>
      <c r="E2411" s="4" t="s">
        <v>67</v>
      </c>
      <c r="F2411" s="4" t="s">
        <v>68</v>
      </c>
      <c r="G2411" s="11" t="s">
        <v>21</v>
      </c>
      <c r="H2411" s="5">
        <v>152559.2113</v>
      </c>
      <c r="I2411" s="5">
        <v>54917.5</v>
      </c>
      <c r="J2411" s="3" t="s">
        <v>22</v>
      </c>
      <c r="K2411" s="3" t="s">
        <v>23</v>
      </c>
      <c r="L2411" s="47">
        <f t="shared" si="78"/>
        <v>144634.24271999998</v>
      </c>
      <c r="M2411" s="63">
        <f t="shared" si="77"/>
        <v>0.10702322400000001</v>
      </c>
      <c r="N2411" s="7">
        <v>40644</v>
      </c>
      <c r="O2411" s="6" t="b">
        <v>0</v>
      </c>
      <c r="P2411" s="6" t="b">
        <v>1</v>
      </c>
      <c r="Q2411" s="6" t="s">
        <v>15</v>
      </c>
    </row>
    <row r="2412" spans="1:17" x14ac:dyDescent="0.25">
      <c r="A2412" s="3">
        <v>2017</v>
      </c>
      <c r="B2412" s="3">
        <v>10</v>
      </c>
      <c r="C2412" s="4" t="s">
        <v>55</v>
      </c>
      <c r="D2412" s="4" t="s">
        <v>26</v>
      </c>
      <c r="E2412" s="4" t="s">
        <v>27</v>
      </c>
      <c r="F2412" s="4" t="s">
        <v>28</v>
      </c>
      <c r="G2412" s="11" t="s">
        <v>21</v>
      </c>
      <c r="H2412" s="5">
        <v>61591.324999999997</v>
      </c>
      <c r="I2412" s="5">
        <v>24550.2</v>
      </c>
      <c r="J2412" s="3" t="s">
        <v>22</v>
      </c>
      <c r="K2412" s="3" t="s">
        <v>23</v>
      </c>
      <c r="L2412" s="47">
        <f t="shared" si="78"/>
        <v>64656.9779328</v>
      </c>
      <c r="M2412" s="63">
        <f t="shared" si="77"/>
        <v>4.7843429760000007E-2</v>
      </c>
      <c r="N2412" s="7">
        <v>34700</v>
      </c>
      <c r="O2412" s="6" t="b">
        <v>1</v>
      </c>
      <c r="P2412" s="6" t="b">
        <v>0</v>
      </c>
      <c r="Q2412" s="6" t="s">
        <v>24</v>
      </c>
    </row>
    <row r="2413" spans="1:17" x14ac:dyDescent="0.25">
      <c r="A2413" s="3">
        <v>2017</v>
      </c>
      <c r="B2413" s="3">
        <v>10</v>
      </c>
      <c r="C2413" s="4" t="s">
        <v>55</v>
      </c>
      <c r="D2413" s="4" t="s">
        <v>78</v>
      </c>
      <c r="E2413" s="4" t="s">
        <v>78</v>
      </c>
      <c r="F2413" s="4" t="s">
        <v>80</v>
      </c>
      <c r="G2413" s="11" t="s">
        <v>21</v>
      </c>
      <c r="H2413" s="5">
        <v>159854.84419999999</v>
      </c>
      <c r="I2413" s="5">
        <v>60240</v>
      </c>
      <c r="J2413" s="3" t="s">
        <v>22</v>
      </c>
      <c r="K2413" s="3" t="s">
        <v>23</v>
      </c>
      <c r="L2413" s="47">
        <f t="shared" si="78"/>
        <v>158651.91936</v>
      </c>
      <c r="M2413" s="63">
        <f t="shared" si="77"/>
        <v>0.117395712</v>
      </c>
      <c r="N2413" s="7">
        <v>42560</v>
      </c>
      <c r="O2413" s="6" t="b">
        <v>0</v>
      </c>
      <c r="P2413" s="6" t="b">
        <v>0</v>
      </c>
      <c r="Q2413" s="6" t="s">
        <v>65</v>
      </c>
    </row>
    <row r="2414" spans="1:17" x14ac:dyDescent="0.25">
      <c r="A2414" s="3">
        <v>2017</v>
      </c>
      <c r="B2414" s="3">
        <v>10</v>
      </c>
      <c r="C2414" s="4" t="s">
        <v>55</v>
      </c>
      <c r="D2414" s="4" t="s">
        <v>78</v>
      </c>
      <c r="E2414" s="4" t="s">
        <v>78</v>
      </c>
      <c r="F2414" s="4" t="s">
        <v>79</v>
      </c>
      <c r="G2414" s="11" t="s">
        <v>21</v>
      </c>
      <c r="H2414" s="5">
        <v>154567.0722</v>
      </c>
      <c r="I2414" s="5">
        <v>58575.4</v>
      </c>
      <c r="J2414" s="3" t="s">
        <v>22</v>
      </c>
      <c r="K2414" s="3" t="s">
        <v>23</v>
      </c>
      <c r="L2414" s="47">
        <f t="shared" si="78"/>
        <v>154267.92226560001</v>
      </c>
      <c r="M2414" s="63">
        <f t="shared" si="77"/>
        <v>0.11415173952000002</v>
      </c>
      <c r="N2414" s="7">
        <v>42560</v>
      </c>
      <c r="O2414" s="6" t="b">
        <v>0</v>
      </c>
      <c r="P2414" s="6" t="b">
        <v>0</v>
      </c>
      <c r="Q2414" s="6" t="s">
        <v>65</v>
      </c>
    </row>
    <row r="2415" spans="1:17" x14ac:dyDescent="0.25">
      <c r="A2415" s="3">
        <v>2017</v>
      </c>
      <c r="B2415" s="3">
        <v>10</v>
      </c>
      <c r="C2415" s="4" t="s">
        <v>55</v>
      </c>
      <c r="D2415" s="4" t="s">
        <v>73</v>
      </c>
      <c r="E2415" s="4" t="s">
        <v>74</v>
      </c>
      <c r="F2415" s="4"/>
      <c r="G2415" s="11" t="s">
        <v>21</v>
      </c>
      <c r="H2415" s="5">
        <v>220754</v>
      </c>
      <c r="I2415" s="5">
        <v>71823.1086144</v>
      </c>
      <c r="J2415" s="3" t="s">
        <v>22</v>
      </c>
      <c r="K2415" s="3" t="s">
        <v>42</v>
      </c>
      <c r="L2415" s="47">
        <f t="shared" si="78"/>
        <v>189157.93552583514</v>
      </c>
      <c r="M2415" s="63">
        <f t="shared" si="77"/>
        <v>0.13996887406774275</v>
      </c>
      <c r="N2415" s="7">
        <v>41136</v>
      </c>
      <c r="O2415" s="6" t="b">
        <v>0</v>
      </c>
      <c r="P2415" s="6" t="b">
        <v>0</v>
      </c>
      <c r="Q2415" s="6" t="s">
        <v>65</v>
      </c>
    </row>
    <row r="2416" spans="1:17" x14ac:dyDescent="0.25">
      <c r="A2416" s="3">
        <v>2017</v>
      </c>
      <c r="B2416" s="3">
        <v>10</v>
      </c>
      <c r="C2416" s="4" t="s">
        <v>55</v>
      </c>
      <c r="D2416" s="4" t="s">
        <v>29</v>
      </c>
      <c r="E2416" s="4" t="s">
        <v>30</v>
      </c>
      <c r="F2416" s="4" t="s">
        <v>33</v>
      </c>
      <c r="G2416" s="11" t="s">
        <v>21</v>
      </c>
      <c r="H2416" s="5">
        <v>40339</v>
      </c>
      <c r="I2416" s="5">
        <v>18075.5</v>
      </c>
      <c r="J2416" s="3" t="s">
        <v>22</v>
      </c>
      <c r="K2416" s="3" t="s">
        <v>23</v>
      </c>
      <c r="L2416" s="47">
        <f t="shared" si="78"/>
        <v>47604.793632000001</v>
      </c>
      <c r="M2416" s="63">
        <f t="shared" si="77"/>
        <v>3.5225534400000001E-2</v>
      </c>
      <c r="N2416" s="7">
        <v>35885</v>
      </c>
      <c r="O2416" s="6" t="b">
        <v>1</v>
      </c>
      <c r="P2416" s="6" t="b">
        <v>0</v>
      </c>
      <c r="Q2416" s="6" t="s">
        <v>24</v>
      </c>
    </row>
    <row r="2417" spans="1:17" x14ac:dyDescent="0.25">
      <c r="A2417" s="3">
        <v>2017</v>
      </c>
      <c r="B2417" s="3">
        <v>10</v>
      </c>
      <c r="C2417" s="4" t="s">
        <v>55</v>
      </c>
      <c r="D2417" s="4" t="s">
        <v>29</v>
      </c>
      <c r="E2417" s="4" t="s">
        <v>30</v>
      </c>
      <c r="F2417" s="4" t="s">
        <v>31</v>
      </c>
      <c r="G2417" s="11" t="s">
        <v>21</v>
      </c>
      <c r="H2417" s="5">
        <v>51606</v>
      </c>
      <c r="I2417" s="5">
        <v>21233.200000000001</v>
      </c>
      <c r="J2417" s="3" t="s">
        <v>22</v>
      </c>
      <c r="K2417" s="3" t="s">
        <v>23</v>
      </c>
      <c r="L2417" s="47">
        <f t="shared" si="78"/>
        <v>55921.114444799998</v>
      </c>
      <c r="M2417" s="63">
        <f t="shared" si="77"/>
        <v>4.1379260160000007E-2</v>
      </c>
      <c r="N2417" s="7">
        <v>35885</v>
      </c>
      <c r="O2417" s="6" t="b">
        <v>1</v>
      </c>
      <c r="P2417" s="6" t="b">
        <v>0</v>
      </c>
      <c r="Q2417" s="6" t="s">
        <v>24</v>
      </c>
    </row>
    <row r="2418" spans="1:17" x14ac:dyDescent="0.25">
      <c r="A2418" s="3">
        <v>2017</v>
      </c>
      <c r="B2418" s="3">
        <v>10</v>
      </c>
      <c r="C2418" s="4" t="s">
        <v>55</v>
      </c>
      <c r="D2418" s="4" t="s">
        <v>29</v>
      </c>
      <c r="E2418" s="4" t="s">
        <v>34</v>
      </c>
      <c r="F2418" s="4" t="s">
        <v>35</v>
      </c>
      <c r="G2418" s="11" t="s">
        <v>21</v>
      </c>
      <c r="H2418" s="5">
        <v>37060.190199999997</v>
      </c>
      <c r="I2418" s="5">
        <v>17594.5</v>
      </c>
      <c r="J2418" s="3" t="s">
        <v>22</v>
      </c>
      <c r="K2418" s="3" t="s">
        <v>23</v>
      </c>
      <c r="L2418" s="47">
        <f t="shared" si="78"/>
        <v>46338.001247999993</v>
      </c>
      <c r="M2418" s="63">
        <f t="shared" si="77"/>
        <v>3.4288161600000006E-2</v>
      </c>
      <c r="N2418" s="7">
        <v>33970</v>
      </c>
      <c r="O2418" s="6" t="b">
        <v>1</v>
      </c>
      <c r="P2418" s="6" t="b">
        <v>0</v>
      </c>
      <c r="Q2418" s="6" t="s">
        <v>24</v>
      </c>
    </row>
    <row r="2419" spans="1:17" x14ac:dyDescent="0.25">
      <c r="A2419" s="3">
        <v>2017</v>
      </c>
      <c r="B2419" s="3">
        <v>10</v>
      </c>
      <c r="C2419" s="4" t="s">
        <v>55</v>
      </c>
      <c r="D2419" s="4" t="s">
        <v>29</v>
      </c>
      <c r="E2419" s="4" t="s">
        <v>34</v>
      </c>
      <c r="F2419" s="4" t="s">
        <v>36</v>
      </c>
      <c r="G2419" s="11" t="s">
        <v>21</v>
      </c>
      <c r="H2419" s="5">
        <v>42862.155100000004</v>
      </c>
      <c r="I2419" s="5">
        <v>19693.099999999999</v>
      </c>
      <c r="J2419" s="3" t="s">
        <v>22</v>
      </c>
      <c r="K2419" s="3" t="s">
        <v>23</v>
      </c>
      <c r="L2419" s="47">
        <f t="shared" si="78"/>
        <v>51865.008518399998</v>
      </c>
      <c r="M2419" s="63">
        <f t="shared" si="77"/>
        <v>3.8377913280000002E-2</v>
      </c>
      <c r="N2419" s="7">
        <v>33970</v>
      </c>
      <c r="O2419" s="6" t="b">
        <v>1</v>
      </c>
      <c r="P2419" s="6" t="b">
        <v>0</v>
      </c>
      <c r="Q2419" s="6" t="s">
        <v>24</v>
      </c>
    </row>
    <row r="2420" spans="1:17" x14ac:dyDescent="0.25">
      <c r="A2420" s="3">
        <v>2017</v>
      </c>
      <c r="B2420" s="3">
        <v>10</v>
      </c>
      <c r="C2420" s="4" t="s">
        <v>55</v>
      </c>
      <c r="D2420" s="4" t="s">
        <v>29</v>
      </c>
      <c r="E2420" s="4" t="s">
        <v>34</v>
      </c>
      <c r="F2420" s="4" t="s">
        <v>37</v>
      </c>
      <c r="G2420" s="11" t="s">
        <v>21</v>
      </c>
      <c r="H2420" s="5">
        <v>63441.328399999999</v>
      </c>
      <c r="I2420" s="5">
        <v>25349</v>
      </c>
      <c r="J2420" s="3" t="s">
        <v>22</v>
      </c>
      <c r="K2420" s="3" t="s">
        <v>23</v>
      </c>
      <c r="L2420" s="47">
        <f t="shared" si="78"/>
        <v>66760.748736000009</v>
      </c>
      <c r="M2420" s="63">
        <f t="shared" si="77"/>
        <v>4.940013120000001E-2</v>
      </c>
      <c r="N2420" s="7">
        <v>33970</v>
      </c>
      <c r="O2420" s="6" t="b">
        <v>1</v>
      </c>
      <c r="P2420" s="6" t="b">
        <v>0</v>
      </c>
      <c r="Q2420" s="6" t="s">
        <v>24</v>
      </c>
    </row>
    <row r="2421" spans="1:17" x14ac:dyDescent="0.25">
      <c r="A2421" s="3">
        <v>2017</v>
      </c>
      <c r="B2421" s="3">
        <v>10</v>
      </c>
      <c r="C2421" s="4" t="s">
        <v>55</v>
      </c>
      <c r="D2421" s="4" t="s">
        <v>29</v>
      </c>
      <c r="E2421" s="4" t="s">
        <v>34</v>
      </c>
      <c r="F2421" s="4" t="s">
        <v>39</v>
      </c>
      <c r="G2421" s="11" t="s">
        <v>21</v>
      </c>
      <c r="H2421" s="5">
        <v>65656.582800000004</v>
      </c>
      <c r="I2421" s="5">
        <v>28051.8</v>
      </c>
      <c r="J2421" s="3" t="s">
        <v>22</v>
      </c>
      <c r="K2421" s="3" t="s">
        <v>23</v>
      </c>
      <c r="L2421" s="47">
        <f t="shared" si="78"/>
        <v>73879.015795199986</v>
      </c>
      <c r="M2421" s="63">
        <f t="shared" si="77"/>
        <v>5.4667347839999998E-2</v>
      </c>
      <c r="N2421" s="7">
        <v>33970</v>
      </c>
      <c r="O2421" s="6" t="b">
        <v>1</v>
      </c>
      <c r="P2421" s="6" t="b">
        <v>0</v>
      </c>
      <c r="Q2421" s="6" t="s">
        <v>24</v>
      </c>
    </row>
    <row r="2422" spans="1:17" x14ac:dyDescent="0.25">
      <c r="A2422" s="3">
        <v>2017</v>
      </c>
      <c r="B2422" s="3">
        <v>10</v>
      </c>
      <c r="C2422" s="4" t="s">
        <v>55</v>
      </c>
      <c r="D2422" s="4" t="s">
        <v>59</v>
      </c>
      <c r="E2422" s="4" t="s">
        <v>60</v>
      </c>
      <c r="F2422" s="4"/>
      <c r="G2422" s="11" t="s">
        <v>21</v>
      </c>
      <c r="H2422" s="5">
        <v>81232</v>
      </c>
      <c r="I2422" s="5">
        <v>28256.713663999999</v>
      </c>
      <c r="J2422" s="3" t="s">
        <v>22</v>
      </c>
      <c r="K2422" s="3" t="s">
        <v>42</v>
      </c>
      <c r="L2422" s="47">
        <f t="shared" si="78"/>
        <v>74418.689535184894</v>
      </c>
      <c r="M2422" s="63">
        <f t="shared" si="77"/>
        <v>5.5066683588403199E-2</v>
      </c>
      <c r="N2422" s="7">
        <v>40220</v>
      </c>
      <c r="O2422" s="6" t="b">
        <v>1</v>
      </c>
      <c r="P2422" s="6" t="b">
        <v>0</v>
      </c>
      <c r="Q2422" s="6" t="s">
        <v>24</v>
      </c>
    </row>
    <row r="2423" spans="1:17" x14ac:dyDescent="0.25">
      <c r="A2423" s="3">
        <v>2017</v>
      </c>
      <c r="B2423" s="3">
        <v>10</v>
      </c>
      <c r="C2423" s="4" t="s">
        <v>55</v>
      </c>
      <c r="D2423" s="4" t="s">
        <v>44</v>
      </c>
      <c r="E2423" s="4" t="s">
        <v>75</v>
      </c>
      <c r="F2423" s="4"/>
      <c r="G2423" s="11" t="s">
        <v>21</v>
      </c>
      <c r="H2423" s="5">
        <v>140</v>
      </c>
      <c r="I2423" s="5">
        <v>45.147200000000005</v>
      </c>
      <c r="J2423" s="3" t="s">
        <v>22</v>
      </c>
      <c r="K2423" s="3" t="s">
        <v>42</v>
      </c>
      <c r="L2423" s="47">
        <f t="shared" si="78"/>
        <v>118.90255534079999</v>
      </c>
      <c r="M2423" s="63">
        <f t="shared" si="77"/>
        <v>8.7982863360000014E-5</v>
      </c>
      <c r="N2423" s="7">
        <v>41210</v>
      </c>
      <c r="O2423" s="6" t="b">
        <v>0</v>
      </c>
      <c r="P2423" s="6" t="b">
        <v>0</v>
      </c>
      <c r="Q2423" s="6" t="s">
        <v>65</v>
      </c>
    </row>
    <row r="2424" spans="1:17" x14ac:dyDescent="0.25">
      <c r="A2424" s="3">
        <v>2017</v>
      </c>
      <c r="B2424" s="3">
        <v>10</v>
      </c>
      <c r="C2424" s="4" t="s">
        <v>55</v>
      </c>
      <c r="D2424" s="4" t="s">
        <v>46</v>
      </c>
      <c r="E2424" s="4" t="s">
        <v>47</v>
      </c>
      <c r="F2424" s="4"/>
      <c r="G2424" s="11" t="s">
        <v>21</v>
      </c>
      <c r="H2424" s="5">
        <v>36002.000000300002</v>
      </c>
      <c r="I2424" s="5">
        <v>13401.384480111672</v>
      </c>
      <c r="J2424" s="3" t="s">
        <v>22</v>
      </c>
      <c r="K2424" s="3" t="s">
        <v>42</v>
      </c>
      <c r="L2424" s="47">
        <f t="shared" si="78"/>
        <v>35294.743855428824</v>
      </c>
      <c r="M2424" s="63">
        <f t="shared" si="77"/>
        <v>2.6116618074841627E-2</v>
      </c>
      <c r="N2424" s="7">
        <v>34700</v>
      </c>
      <c r="O2424" s="6" t="b">
        <v>1</v>
      </c>
      <c r="P2424" s="6" t="b">
        <v>0</v>
      </c>
      <c r="Q2424" s="6" t="s">
        <v>24</v>
      </c>
    </row>
    <row r="2425" spans="1:17" x14ac:dyDescent="0.25">
      <c r="A2425" s="3">
        <v>2017</v>
      </c>
      <c r="B2425" s="3">
        <v>10</v>
      </c>
      <c r="C2425" s="4" t="s">
        <v>55</v>
      </c>
      <c r="D2425" s="4" t="s">
        <v>46</v>
      </c>
      <c r="E2425" s="4" t="s">
        <v>48</v>
      </c>
      <c r="F2425" s="4"/>
      <c r="G2425" s="11" t="s">
        <v>21</v>
      </c>
      <c r="H2425" s="5">
        <v>12990</v>
      </c>
      <c r="I2425" s="5">
        <v>4847.6082000000006</v>
      </c>
      <c r="J2425" s="3" t="s">
        <v>22</v>
      </c>
      <c r="K2425" s="3" t="s">
        <v>42</v>
      </c>
      <c r="L2425" s="47">
        <f t="shared" si="78"/>
        <v>12766.971202444802</v>
      </c>
      <c r="M2425" s="63">
        <f t="shared" si="77"/>
        <v>9.4470188601600037E-3</v>
      </c>
      <c r="N2425" s="7">
        <v>35065</v>
      </c>
      <c r="O2425" s="6" t="b">
        <v>1</v>
      </c>
      <c r="P2425" s="6" t="b">
        <v>0</v>
      </c>
      <c r="Q2425" s="6" t="s">
        <v>24</v>
      </c>
    </row>
    <row r="2426" spans="1:17" x14ac:dyDescent="0.25">
      <c r="A2426" s="3">
        <v>2017</v>
      </c>
      <c r="B2426" s="3">
        <v>10</v>
      </c>
      <c r="C2426" s="4" t="s">
        <v>55</v>
      </c>
      <c r="D2426" s="4" t="s">
        <v>46</v>
      </c>
      <c r="E2426" s="4" t="s">
        <v>58</v>
      </c>
      <c r="F2426" s="4"/>
      <c r="G2426" s="11" t="s">
        <v>21</v>
      </c>
      <c r="H2426" s="5">
        <v>54417.2</v>
      </c>
      <c r="I2426" s="5">
        <v>18750.208100799999</v>
      </c>
      <c r="J2426" s="3" t="s">
        <v>22</v>
      </c>
      <c r="K2426" s="3" t="s">
        <v>42</v>
      </c>
      <c r="L2426" s="47">
        <f t="shared" si="78"/>
        <v>49381.748067585329</v>
      </c>
      <c r="M2426" s="63">
        <f t="shared" si="77"/>
        <v>3.6540405546839037E-2</v>
      </c>
      <c r="N2426" s="7">
        <v>39814</v>
      </c>
      <c r="O2426" s="6" t="b">
        <v>1</v>
      </c>
      <c r="P2426" s="6" t="b">
        <v>0</v>
      </c>
      <c r="Q2426" s="6" t="s">
        <v>24</v>
      </c>
    </row>
    <row r="2427" spans="1:17" x14ac:dyDescent="0.25">
      <c r="A2427" s="3">
        <v>2017</v>
      </c>
      <c r="B2427" s="3">
        <v>10</v>
      </c>
      <c r="C2427" s="4" t="s">
        <v>55</v>
      </c>
      <c r="D2427" s="4" t="s">
        <v>46</v>
      </c>
      <c r="E2427" s="4" t="s">
        <v>61</v>
      </c>
      <c r="F2427" s="4"/>
      <c r="G2427" s="11" t="s">
        <v>21</v>
      </c>
      <c r="H2427" s="5">
        <v>67435</v>
      </c>
      <c r="I2427" s="5">
        <v>23693.961600000002</v>
      </c>
      <c r="J2427" s="3" t="s">
        <v>22</v>
      </c>
      <c r="K2427" s="3" t="s">
        <v>42</v>
      </c>
      <c r="L2427" s="47">
        <f t="shared" si="78"/>
        <v>62401.933683302399</v>
      </c>
      <c r="M2427" s="63">
        <f t="shared" si="77"/>
        <v>4.6174792366080006E-2</v>
      </c>
      <c r="N2427" s="7">
        <v>40179</v>
      </c>
      <c r="O2427" s="6" t="b">
        <v>1</v>
      </c>
      <c r="P2427" s="6" t="b">
        <v>0</v>
      </c>
      <c r="Q2427" s="6" t="s">
        <v>24</v>
      </c>
    </row>
    <row r="2428" spans="1:17" x14ac:dyDescent="0.25">
      <c r="A2428" s="3">
        <v>2017</v>
      </c>
      <c r="B2428" s="3">
        <v>10</v>
      </c>
      <c r="C2428" s="4" t="s">
        <v>55</v>
      </c>
      <c r="D2428" s="4" t="s">
        <v>46</v>
      </c>
      <c r="E2428" s="4" t="s">
        <v>77</v>
      </c>
      <c r="F2428" s="4"/>
      <c r="G2428" s="11" t="s">
        <v>21</v>
      </c>
      <c r="H2428" s="5">
        <v>67471</v>
      </c>
      <c r="I2428" s="5">
        <v>23706.610560000001</v>
      </c>
      <c r="J2428" s="3" t="s">
        <v>22</v>
      </c>
      <c r="K2428" s="3" t="s">
        <v>42</v>
      </c>
      <c r="L2428" s="47">
        <f t="shared" si="78"/>
        <v>62435.246793891842</v>
      </c>
      <c r="M2428" s="63">
        <f t="shared" si="77"/>
        <v>4.6199442659328009E-2</v>
      </c>
      <c r="N2428" s="7">
        <v>42005</v>
      </c>
      <c r="O2428" s="6" t="b">
        <v>0</v>
      </c>
      <c r="P2428" s="6" t="b">
        <v>0</v>
      </c>
      <c r="Q2428" s="6" t="s">
        <v>65</v>
      </c>
    </row>
    <row r="2429" spans="1:17" x14ac:dyDescent="0.25">
      <c r="A2429" s="3">
        <v>2017</v>
      </c>
      <c r="B2429" s="3">
        <v>10</v>
      </c>
      <c r="C2429" s="4" t="s">
        <v>55</v>
      </c>
      <c r="D2429" s="4" t="s">
        <v>69</v>
      </c>
      <c r="E2429" s="4" t="s">
        <v>70</v>
      </c>
      <c r="F2429" s="4" t="s">
        <v>71</v>
      </c>
      <c r="G2429" s="11" t="s">
        <v>21</v>
      </c>
      <c r="H2429" s="5">
        <v>96687</v>
      </c>
      <c r="I2429" s="5">
        <v>36585.4</v>
      </c>
      <c r="J2429" s="3" t="s">
        <v>22</v>
      </c>
      <c r="K2429" s="3" t="s">
        <v>23</v>
      </c>
      <c r="L2429" s="47">
        <f t="shared" si="78"/>
        <v>96353.650905599992</v>
      </c>
      <c r="M2429" s="63">
        <f t="shared" si="77"/>
        <v>7.1297627520000004E-2</v>
      </c>
      <c r="N2429" s="7">
        <v>40760</v>
      </c>
      <c r="O2429" s="6" t="b">
        <v>0</v>
      </c>
      <c r="P2429" s="6" t="b">
        <v>0</v>
      </c>
      <c r="Q2429" s="6" t="s">
        <v>65</v>
      </c>
    </row>
    <row r="2430" spans="1:17" x14ac:dyDescent="0.25">
      <c r="A2430" s="3">
        <v>2017</v>
      </c>
      <c r="B2430" s="3">
        <v>11</v>
      </c>
      <c r="C2430" s="4" t="s">
        <v>56</v>
      </c>
      <c r="D2430" s="4" t="s">
        <v>18</v>
      </c>
      <c r="E2430" s="4" t="s">
        <v>76</v>
      </c>
      <c r="F2430" s="4"/>
      <c r="G2430" s="11" t="s">
        <v>21</v>
      </c>
      <c r="H2430" s="5">
        <v>81978</v>
      </c>
      <c r="I2430" s="5">
        <v>29282.541599999997</v>
      </c>
      <c r="J2430" s="3" t="s">
        <v>22</v>
      </c>
      <c r="K2430" s="3" t="s">
        <v>42</v>
      </c>
      <c r="L2430" s="47">
        <f t="shared" si="78"/>
        <v>77120.375640422397</v>
      </c>
      <c r="M2430" s="63">
        <f t="shared" si="77"/>
        <v>5.7065817070080002E-2</v>
      </c>
      <c r="N2430" s="7">
        <v>41348</v>
      </c>
      <c r="O2430" s="6" t="b">
        <v>0</v>
      </c>
      <c r="P2430" s="6" t="b">
        <v>0</v>
      </c>
      <c r="Q2430" s="6" t="s">
        <v>65</v>
      </c>
    </row>
    <row r="2431" spans="1:17" x14ac:dyDescent="0.25">
      <c r="A2431" s="3">
        <v>2017</v>
      </c>
      <c r="B2431" s="3">
        <v>11</v>
      </c>
      <c r="C2431" s="4" t="s">
        <v>56</v>
      </c>
      <c r="D2431" s="4" t="s">
        <v>18</v>
      </c>
      <c r="E2431" s="4" t="s">
        <v>19</v>
      </c>
      <c r="F2431" s="4" t="s">
        <v>25</v>
      </c>
      <c r="G2431" s="11" t="s">
        <v>21</v>
      </c>
      <c r="H2431" s="5">
        <v>75346.456200000001</v>
      </c>
      <c r="I2431" s="5">
        <v>30323.8</v>
      </c>
      <c r="J2431" s="3" t="s">
        <v>22</v>
      </c>
      <c r="K2431" s="3" t="s">
        <v>23</v>
      </c>
      <c r="L2431" s="47">
        <f t="shared" si="78"/>
        <v>79862.700403199997</v>
      </c>
      <c r="M2431" s="63">
        <f t="shared" si="77"/>
        <v>5.9095021440000013E-2</v>
      </c>
      <c r="N2431" s="7">
        <v>35527</v>
      </c>
      <c r="O2431" s="6" t="b">
        <v>1</v>
      </c>
      <c r="P2431" s="6" t="b">
        <v>0</v>
      </c>
      <c r="Q2431" s="6" t="s">
        <v>24</v>
      </c>
    </row>
    <row r="2432" spans="1:17" x14ac:dyDescent="0.25">
      <c r="A2432" s="3">
        <v>2017</v>
      </c>
      <c r="B2432" s="3">
        <v>11</v>
      </c>
      <c r="C2432" s="4" t="s">
        <v>56</v>
      </c>
      <c r="D2432" s="4" t="s">
        <v>18</v>
      </c>
      <c r="E2432" s="4" t="s">
        <v>19</v>
      </c>
      <c r="F2432" s="4" t="s">
        <v>20</v>
      </c>
      <c r="G2432" s="11" t="s">
        <v>21</v>
      </c>
      <c r="H2432" s="5">
        <v>71084.7736</v>
      </c>
      <c r="I2432" s="5">
        <v>27993.9</v>
      </c>
      <c r="J2432" s="3" t="s">
        <v>22</v>
      </c>
      <c r="K2432" s="3" t="s">
        <v>23</v>
      </c>
      <c r="L2432" s="47">
        <f t="shared" si="78"/>
        <v>73726.526649599997</v>
      </c>
      <c r="M2432" s="63">
        <f t="shared" si="77"/>
        <v>5.4554512320000005E-2</v>
      </c>
      <c r="N2432" s="7">
        <v>35527</v>
      </c>
      <c r="O2432" s="6" t="b">
        <v>1</v>
      </c>
      <c r="P2432" s="6" t="b">
        <v>0</v>
      </c>
      <c r="Q2432" s="6" t="s">
        <v>24</v>
      </c>
    </row>
    <row r="2433" spans="1:17" x14ac:dyDescent="0.25">
      <c r="A2433" s="3">
        <v>2017</v>
      </c>
      <c r="B2433" s="3">
        <v>11</v>
      </c>
      <c r="C2433" s="4" t="s">
        <v>56</v>
      </c>
      <c r="D2433" s="4" t="s">
        <v>18</v>
      </c>
      <c r="E2433" s="4" t="s">
        <v>41</v>
      </c>
      <c r="F2433" s="4"/>
      <c r="G2433" s="11" t="s">
        <v>21</v>
      </c>
      <c r="H2433" s="5">
        <v>9057</v>
      </c>
      <c r="I2433" s="5">
        <v>3551.9289749999994</v>
      </c>
      <c r="J2433" s="3" t="s">
        <v>22</v>
      </c>
      <c r="K2433" s="3" t="s">
        <v>42</v>
      </c>
      <c r="L2433" s="47">
        <f t="shared" si="78"/>
        <v>9354.5874720143966</v>
      </c>
      <c r="M2433" s="63">
        <f t="shared" si="77"/>
        <v>6.9219991864799988E-3</v>
      </c>
      <c r="N2433" s="7">
        <v>23377</v>
      </c>
      <c r="O2433" s="6" t="b">
        <v>1</v>
      </c>
      <c r="P2433" s="6" t="b">
        <v>0</v>
      </c>
      <c r="Q2433" s="6" t="s">
        <v>24</v>
      </c>
    </row>
    <row r="2434" spans="1:17" x14ac:dyDescent="0.25">
      <c r="A2434" s="3">
        <v>2017</v>
      </c>
      <c r="B2434" s="3">
        <v>11</v>
      </c>
      <c r="C2434" s="4" t="s">
        <v>56</v>
      </c>
      <c r="D2434" s="4" t="s">
        <v>18</v>
      </c>
      <c r="E2434" s="4" t="s">
        <v>43</v>
      </c>
      <c r="F2434" s="4"/>
      <c r="G2434" s="11" t="s">
        <v>21</v>
      </c>
      <c r="H2434" s="5">
        <v>108159</v>
      </c>
      <c r="I2434" s="5">
        <v>40706.288604000001</v>
      </c>
      <c r="J2434" s="3" t="s">
        <v>22</v>
      </c>
      <c r="K2434" s="3" t="s">
        <v>42</v>
      </c>
      <c r="L2434" s="47">
        <f t="shared" si="78"/>
        <v>107206.68686996505</v>
      </c>
      <c r="M2434" s="63">
        <f t="shared" ref="M2434:M2497" si="79">I2434*0.02784*0.07/1000</f>
        <v>7.9328415231475213E-2</v>
      </c>
      <c r="N2434" s="7">
        <v>28126</v>
      </c>
      <c r="O2434" s="6" t="b">
        <v>1</v>
      </c>
      <c r="P2434" s="6" t="b">
        <v>0</v>
      </c>
      <c r="Q2434" s="6" t="s">
        <v>24</v>
      </c>
    </row>
    <row r="2435" spans="1:17" x14ac:dyDescent="0.25">
      <c r="A2435" s="3">
        <v>2017</v>
      </c>
      <c r="B2435" s="3">
        <v>11</v>
      </c>
      <c r="C2435" s="4" t="s">
        <v>56</v>
      </c>
      <c r="D2435" s="4" t="s">
        <v>62</v>
      </c>
      <c r="E2435" s="4" t="s">
        <v>63</v>
      </c>
      <c r="F2435" s="4" t="s">
        <v>64</v>
      </c>
      <c r="G2435" s="11" t="s">
        <v>21</v>
      </c>
      <c r="H2435" s="5">
        <v>81440</v>
      </c>
      <c r="I2435" s="5">
        <v>29813.9</v>
      </c>
      <c r="J2435" s="3" t="s">
        <v>22</v>
      </c>
      <c r="K2435" s="3" t="s">
        <v>23</v>
      </c>
      <c r="L2435" s="47">
        <f t="shared" si="78"/>
        <v>78519.795129599996</v>
      </c>
      <c r="M2435" s="63">
        <f t="shared" si="79"/>
        <v>5.8101328320000006E-2</v>
      </c>
      <c r="N2435" s="7">
        <v>40739</v>
      </c>
      <c r="O2435" s="6" t="b">
        <v>0</v>
      </c>
      <c r="P2435" s="6" t="b">
        <v>0</v>
      </c>
      <c r="Q2435" s="6" t="s">
        <v>65</v>
      </c>
    </row>
    <row r="2436" spans="1:17" x14ac:dyDescent="0.25">
      <c r="A2436" s="3">
        <v>2017</v>
      </c>
      <c r="B2436" s="3">
        <v>11</v>
      </c>
      <c r="C2436" s="4" t="s">
        <v>56</v>
      </c>
      <c r="D2436" s="4" t="s">
        <v>66</v>
      </c>
      <c r="E2436" s="4" t="s">
        <v>67</v>
      </c>
      <c r="F2436" s="4" t="s">
        <v>68</v>
      </c>
      <c r="G2436" s="11" t="s">
        <v>21</v>
      </c>
      <c r="H2436" s="5">
        <v>183774.05929999999</v>
      </c>
      <c r="I2436" s="5">
        <v>65736.800000000003</v>
      </c>
      <c r="J2436" s="3" t="s">
        <v>22</v>
      </c>
      <c r="K2436" s="3" t="s">
        <v>23</v>
      </c>
      <c r="L2436" s="47">
        <f t="shared" si="78"/>
        <v>173128.64363520002</v>
      </c>
      <c r="M2436" s="63">
        <f t="shared" si="79"/>
        <v>0.12810787584000002</v>
      </c>
      <c r="N2436" s="7">
        <v>40644</v>
      </c>
      <c r="O2436" s="6" t="b">
        <v>0</v>
      </c>
      <c r="P2436" s="6" t="b">
        <v>1</v>
      </c>
      <c r="Q2436" s="6" t="s">
        <v>15</v>
      </c>
    </row>
    <row r="2437" spans="1:17" x14ac:dyDescent="0.25">
      <c r="A2437" s="3">
        <v>2017</v>
      </c>
      <c r="B2437" s="3">
        <v>11</v>
      </c>
      <c r="C2437" s="4" t="s">
        <v>56</v>
      </c>
      <c r="D2437" s="4" t="s">
        <v>66</v>
      </c>
      <c r="E2437" s="4" t="s">
        <v>67</v>
      </c>
      <c r="F2437" s="4" t="s">
        <v>72</v>
      </c>
      <c r="G2437" s="11" t="s">
        <v>21</v>
      </c>
      <c r="H2437" s="5">
        <v>179603.59849999999</v>
      </c>
      <c r="I2437" s="5">
        <v>63852.9</v>
      </c>
      <c r="J2437" s="3" t="s">
        <v>22</v>
      </c>
      <c r="K2437" s="3" t="s">
        <v>23</v>
      </c>
      <c r="L2437" s="47">
        <f t="shared" si="78"/>
        <v>168167.08402559999</v>
      </c>
      <c r="M2437" s="63">
        <f t="shared" si="79"/>
        <v>0.12443653152</v>
      </c>
      <c r="N2437" s="7">
        <v>40644</v>
      </c>
      <c r="O2437" s="6" t="b">
        <v>0</v>
      </c>
      <c r="P2437" s="6" t="b">
        <v>1</v>
      </c>
      <c r="Q2437" s="6" t="s">
        <v>15</v>
      </c>
    </row>
    <row r="2438" spans="1:17" x14ac:dyDescent="0.25">
      <c r="A2438" s="3">
        <v>2017</v>
      </c>
      <c r="B2438" s="3">
        <v>11</v>
      </c>
      <c r="C2438" s="4" t="s">
        <v>56</v>
      </c>
      <c r="D2438" s="4" t="s">
        <v>26</v>
      </c>
      <c r="E2438" s="4" t="s">
        <v>27</v>
      </c>
      <c r="F2438" s="4" t="s">
        <v>28</v>
      </c>
      <c r="G2438" s="11" t="s">
        <v>21</v>
      </c>
      <c r="H2438" s="5">
        <v>10038.635</v>
      </c>
      <c r="I2438" s="5">
        <v>4068.9</v>
      </c>
      <c r="J2438" s="3" t="s">
        <v>22</v>
      </c>
      <c r="K2438" s="3" t="s">
        <v>23</v>
      </c>
      <c r="L2438" s="47">
        <f t="shared" si="78"/>
        <v>10716.1154496</v>
      </c>
      <c r="M2438" s="63">
        <f t="shared" si="79"/>
        <v>7.9294723200000021E-3</v>
      </c>
      <c r="N2438" s="7">
        <v>34700</v>
      </c>
      <c r="O2438" s="6" t="b">
        <v>1</v>
      </c>
      <c r="P2438" s="6" t="b">
        <v>0</v>
      </c>
      <c r="Q2438" s="6" t="s">
        <v>24</v>
      </c>
    </row>
    <row r="2439" spans="1:17" x14ac:dyDescent="0.25">
      <c r="A2439" s="3">
        <v>2017</v>
      </c>
      <c r="B2439" s="3">
        <v>11</v>
      </c>
      <c r="C2439" s="4" t="s">
        <v>56</v>
      </c>
      <c r="D2439" s="4" t="s">
        <v>78</v>
      </c>
      <c r="E2439" s="4" t="s">
        <v>78</v>
      </c>
      <c r="F2439" s="4" t="s">
        <v>79</v>
      </c>
      <c r="G2439" s="11" t="s">
        <v>21</v>
      </c>
      <c r="H2439" s="5">
        <v>137261.8333</v>
      </c>
      <c r="I2439" s="5">
        <v>51605.2</v>
      </c>
      <c r="J2439" s="3" t="s">
        <v>22</v>
      </c>
      <c r="K2439" s="3" t="s">
        <v>23</v>
      </c>
      <c r="L2439" s="47">
        <f t="shared" si="78"/>
        <v>135910.7574528</v>
      </c>
      <c r="M2439" s="63">
        <f t="shared" si="79"/>
        <v>0.10056821376000001</v>
      </c>
      <c r="N2439" s="7">
        <v>42560</v>
      </c>
      <c r="O2439" s="6" t="b">
        <v>0</v>
      </c>
      <c r="P2439" s="6" t="b">
        <v>0</v>
      </c>
      <c r="Q2439" s="6" t="s">
        <v>65</v>
      </c>
    </row>
    <row r="2440" spans="1:17" x14ac:dyDescent="0.25">
      <c r="A2440" s="3">
        <v>2017</v>
      </c>
      <c r="B2440" s="3">
        <v>11</v>
      </c>
      <c r="C2440" s="4" t="s">
        <v>56</v>
      </c>
      <c r="D2440" s="4" t="s">
        <v>78</v>
      </c>
      <c r="E2440" s="4" t="s">
        <v>78</v>
      </c>
      <c r="F2440" s="4" t="s">
        <v>80</v>
      </c>
      <c r="G2440" s="11" t="s">
        <v>21</v>
      </c>
      <c r="H2440" s="5">
        <v>164747.3126</v>
      </c>
      <c r="I2440" s="5">
        <v>61449.7</v>
      </c>
      <c r="J2440" s="3" t="s">
        <v>22</v>
      </c>
      <c r="K2440" s="3" t="s">
        <v>23</v>
      </c>
      <c r="L2440" s="47">
        <f t="shared" si="78"/>
        <v>161837.86270079997</v>
      </c>
      <c r="M2440" s="63">
        <f t="shared" si="79"/>
        <v>0.11975317536000002</v>
      </c>
      <c r="N2440" s="7">
        <v>42560</v>
      </c>
      <c r="O2440" s="6" t="b">
        <v>0</v>
      </c>
      <c r="P2440" s="6" t="b">
        <v>0</v>
      </c>
      <c r="Q2440" s="6" t="s">
        <v>65</v>
      </c>
    </row>
    <row r="2441" spans="1:17" x14ac:dyDescent="0.25">
      <c r="A2441" s="3">
        <v>2017</v>
      </c>
      <c r="B2441" s="3">
        <v>11</v>
      </c>
      <c r="C2441" s="4" t="s">
        <v>56</v>
      </c>
      <c r="D2441" s="4" t="s">
        <v>73</v>
      </c>
      <c r="E2441" s="4" t="s">
        <v>74</v>
      </c>
      <c r="F2441" s="4"/>
      <c r="G2441" s="11" t="s">
        <v>21</v>
      </c>
      <c r="H2441" s="5">
        <v>22451</v>
      </c>
      <c r="I2441" s="5">
        <v>7304.5136735999995</v>
      </c>
      <c r="J2441" s="3" t="s">
        <v>22</v>
      </c>
      <c r="K2441" s="3" t="s">
        <v>42</v>
      </c>
      <c r="L2441" s="47">
        <f t="shared" si="78"/>
        <v>19237.63469966807</v>
      </c>
      <c r="M2441" s="63">
        <f t="shared" si="79"/>
        <v>1.423503624711168E-2</v>
      </c>
      <c r="N2441" s="7">
        <v>41136</v>
      </c>
      <c r="O2441" s="6" t="b">
        <v>0</v>
      </c>
      <c r="P2441" s="6" t="b">
        <v>0</v>
      </c>
      <c r="Q2441" s="6" t="s">
        <v>65</v>
      </c>
    </row>
    <row r="2442" spans="1:17" x14ac:dyDescent="0.25">
      <c r="A2442" s="3">
        <v>2017</v>
      </c>
      <c r="B2442" s="3">
        <v>11</v>
      </c>
      <c r="C2442" s="4" t="s">
        <v>56</v>
      </c>
      <c r="D2442" s="4" t="s">
        <v>29</v>
      </c>
      <c r="E2442" s="4" t="s">
        <v>30</v>
      </c>
      <c r="F2442" s="4" t="s">
        <v>33</v>
      </c>
      <c r="G2442" s="11" t="s">
        <v>21</v>
      </c>
      <c r="H2442" s="5">
        <v>72874</v>
      </c>
      <c r="I2442" s="5">
        <v>32109.3</v>
      </c>
      <c r="J2442" s="3" t="s">
        <v>22</v>
      </c>
      <c r="K2442" s="3" t="s">
        <v>23</v>
      </c>
      <c r="L2442" s="47">
        <f t="shared" si="78"/>
        <v>84565.107475199999</v>
      </c>
      <c r="M2442" s="63">
        <f t="shared" si="79"/>
        <v>6.2574603840000007E-2</v>
      </c>
      <c r="N2442" s="7">
        <v>35885</v>
      </c>
      <c r="O2442" s="6" t="b">
        <v>1</v>
      </c>
      <c r="P2442" s="6" t="b">
        <v>0</v>
      </c>
      <c r="Q2442" s="6" t="s">
        <v>24</v>
      </c>
    </row>
    <row r="2443" spans="1:17" x14ac:dyDescent="0.25">
      <c r="A2443" s="3">
        <v>2017</v>
      </c>
      <c r="B2443" s="3">
        <v>11</v>
      </c>
      <c r="C2443" s="4" t="s">
        <v>56</v>
      </c>
      <c r="D2443" s="4" t="s">
        <v>29</v>
      </c>
      <c r="E2443" s="4" t="s">
        <v>34</v>
      </c>
      <c r="F2443" s="4" t="s">
        <v>39</v>
      </c>
      <c r="G2443" s="11" t="s">
        <v>21</v>
      </c>
      <c r="H2443" s="5">
        <v>66185.534100000004</v>
      </c>
      <c r="I2443" s="5">
        <v>28130.1</v>
      </c>
      <c r="J2443" s="3" t="s">
        <v>22</v>
      </c>
      <c r="K2443" s="3" t="s">
        <v>23</v>
      </c>
      <c r="L2443" s="47">
        <f t="shared" si="78"/>
        <v>74085.231686399988</v>
      </c>
      <c r="M2443" s="63">
        <f t="shared" si="79"/>
        <v>5.4819938880000002E-2</v>
      </c>
      <c r="N2443" s="7">
        <v>33970</v>
      </c>
      <c r="O2443" s="6" t="b">
        <v>1</v>
      </c>
      <c r="P2443" s="6" t="b">
        <v>0</v>
      </c>
      <c r="Q2443" s="6" t="s">
        <v>24</v>
      </c>
    </row>
    <row r="2444" spans="1:17" x14ac:dyDescent="0.25">
      <c r="A2444" s="3">
        <v>2017</v>
      </c>
      <c r="B2444" s="3">
        <v>11</v>
      </c>
      <c r="C2444" s="4" t="s">
        <v>56</v>
      </c>
      <c r="D2444" s="4" t="s">
        <v>29</v>
      </c>
      <c r="E2444" s="4" t="s">
        <v>34</v>
      </c>
      <c r="F2444" s="4" t="s">
        <v>35</v>
      </c>
      <c r="G2444" s="11" t="s">
        <v>21</v>
      </c>
      <c r="H2444" s="5">
        <v>19168.537899999999</v>
      </c>
      <c r="I2444" s="5">
        <v>9040.2999999999993</v>
      </c>
      <c r="J2444" s="3" t="s">
        <v>22</v>
      </c>
      <c r="K2444" s="3" t="s">
        <v>23</v>
      </c>
      <c r="L2444" s="47">
        <f t="shared" si="78"/>
        <v>23809.112659199996</v>
      </c>
      <c r="M2444" s="63">
        <f t="shared" si="79"/>
        <v>1.7617736639999999E-2</v>
      </c>
      <c r="N2444" s="7">
        <v>33970</v>
      </c>
      <c r="O2444" s="6" t="b">
        <v>1</v>
      </c>
      <c r="P2444" s="6" t="b">
        <v>0</v>
      </c>
      <c r="Q2444" s="6" t="s">
        <v>24</v>
      </c>
    </row>
    <row r="2445" spans="1:17" x14ac:dyDescent="0.25">
      <c r="A2445" s="3">
        <v>2017</v>
      </c>
      <c r="B2445" s="3">
        <v>11</v>
      </c>
      <c r="C2445" s="4" t="s">
        <v>56</v>
      </c>
      <c r="D2445" s="4" t="s">
        <v>29</v>
      </c>
      <c r="E2445" s="4" t="s">
        <v>34</v>
      </c>
      <c r="F2445" s="4" t="s">
        <v>36</v>
      </c>
      <c r="G2445" s="11" t="s">
        <v>21</v>
      </c>
      <c r="H2445" s="5">
        <v>19615.0164</v>
      </c>
      <c r="I2445" s="5">
        <v>8969</v>
      </c>
      <c r="J2445" s="3" t="s">
        <v>22</v>
      </c>
      <c r="K2445" s="3" t="s">
        <v>23</v>
      </c>
      <c r="L2445" s="47">
        <f t="shared" si="78"/>
        <v>23621.332415999997</v>
      </c>
      <c r="M2445" s="63">
        <f t="shared" si="79"/>
        <v>1.7478787199999998E-2</v>
      </c>
      <c r="N2445" s="7">
        <v>33970</v>
      </c>
      <c r="O2445" s="6" t="b">
        <v>1</v>
      </c>
      <c r="P2445" s="6" t="b">
        <v>0</v>
      </c>
      <c r="Q2445" s="6" t="s">
        <v>24</v>
      </c>
    </row>
    <row r="2446" spans="1:17" x14ac:dyDescent="0.25">
      <c r="A2446" s="3">
        <v>2017</v>
      </c>
      <c r="B2446" s="3">
        <v>11</v>
      </c>
      <c r="C2446" s="4" t="s">
        <v>56</v>
      </c>
      <c r="D2446" s="4" t="s">
        <v>29</v>
      </c>
      <c r="E2446" s="4" t="s">
        <v>34</v>
      </c>
      <c r="F2446" s="4" t="s">
        <v>37</v>
      </c>
      <c r="G2446" s="11" t="s">
        <v>21</v>
      </c>
      <c r="H2446" s="5">
        <v>64390.875999999997</v>
      </c>
      <c r="I2446" s="5">
        <v>25584.2</v>
      </c>
      <c r="J2446" s="3" t="s">
        <v>22</v>
      </c>
      <c r="K2446" s="3" t="s">
        <v>23</v>
      </c>
      <c r="L2446" s="47">
        <f t="shared" si="78"/>
        <v>67380.186508800005</v>
      </c>
      <c r="M2446" s="63">
        <f t="shared" si="79"/>
        <v>4.9858488960000009E-2</v>
      </c>
      <c r="N2446" s="7">
        <v>33970</v>
      </c>
      <c r="O2446" s="6" t="b">
        <v>1</v>
      </c>
      <c r="P2446" s="6" t="b">
        <v>0</v>
      </c>
      <c r="Q2446" s="6" t="s">
        <v>24</v>
      </c>
    </row>
    <row r="2447" spans="1:17" x14ac:dyDescent="0.25">
      <c r="A2447" s="3">
        <v>2017</v>
      </c>
      <c r="B2447" s="3">
        <v>11</v>
      </c>
      <c r="C2447" s="4" t="s">
        <v>56</v>
      </c>
      <c r="D2447" s="4" t="s">
        <v>59</v>
      </c>
      <c r="E2447" s="4" t="s">
        <v>60</v>
      </c>
      <c r="F2447" s="4"/>
      <c r="G2447" s="11" t="s">
        <v>21</v>
      </c>
      <c r="H2447" s="5">
        <v>124195</v>
      </c>
      <c r="I2447" s="5">
        <v>43201.479139999996</v>
      </c>
      <c r="J2447" s="3" t="s">
        <v>22</v>
      </c>
      <c r="K2447" s="3" t="s">
        <v>42</v>
      </c>
      <c r="L2447" s="47">
        <f t="shared" si="78"/>
        <v>113778.18035776896</v>
      </c>
      <c r="M2447" s="63">
        <f t="shared" si="79"/>
        <v>8.4191042548032002E-2</v>
      </c>
      <c r="N2447" s="7">
        <v>40220</v>
      </c>
      <c r="O2447" s="6" t="b">
        <v>1</v>
      </c>
      <c r="P2447" s="6" t="b">
        <v>0</v>
      </c>
      <c r="Q2447" s="6" t="s">
        <v>24</v>
      </c>
    </row>
    <row r="2448" spans="1:17" x14ac:dyDescent="0.25">
      <c r="A2448" s="3">
        <v>2017</v>
      </c>
      <c r="B2448" s="3">
        <v>11</v>
      </c>
      <c r="C2448" s="4" t="s">
        <v>56</v>
      </c>
      <c r="D2448" s="4" t="s">
        <v>44</v>
      </c>
      <c r="E2448" s="4" t="s">
        <v>45</v>
      </c>
      <c r="F2448" s="4"/>
      <c r="G2448" s="11" t="s">
        <v>21</v>
      </c>
      <c r="H2448" s="5">
        <v>336</v>
      </c>
      <c r="I2448" s="5">
        <v>120.0192</v>
      </c>
      <c r="J2448" s="3" t="s">
        <v>22</v>
      </c>
      <c r="K2448" s="3" t="s">
        <v>42</v>
      </c>
      <c r="L2448" s="47">
        <f t="shared" si="78"/>
        <v>316.09024634879995</v>
      </c>
      <c r="M2448" s="63">
        <f t="shared" si="79"/>
        <v>2.3389341696000002E-4</v>
      </c>
      <c r="N2448" s="7">
        <v>25569</v>
      </c>
      <c r="O2448" s="6" t="b">
        <v>1</v>
      </c>
      <c r="P2448" s="6" t="b">
        <v>0</v>
      </c>
      <c r="Q2448" s="6" t="s">
        <v>24</v>
      </c>
    </row>
    <row r="2449" spans="1:17" x14ac:dyDescent="0.25">
      <c r="A2449" s="3">
        <v>2017</v>
      </c>
      <c r="B2449" s="3">
        <v>11</v>
      </c>
      <c r="C2449" s="4" t="s">
        <v>56</v>
      </c>
      <c r="D2449" s="4" t="s">
        <v>46</v>
      </c>
      <c r="E2449" s="4" t="s">
        <v>47</v>
      </c>
      <c r="F2449" s="4"/>
      <c r="G2449" s="11" t="s">
        <v>21</v>
      </c>
      <c r="H2449" s="5">
        <v>14131</v>
      </c>
      <c r="I2449" s="5">
        <v>5260.1234400000003</v>
      </c>
      <c r="J2449" s="3" t="s">
        <v>22</v>
      </c>
      <c r="K2449" s="3" t="s">
        <v>42</v>
      </c>
      <c r="L2449" s="47">
        <f t="shared" si="78"/>
        <v>13853.39773948416</v>
      </c>
      <c r="M2449" s="63">
        <f t="shared" si="79"/>
        <v>1.0250928559872001E-2</v>
      </c>
      <c r="N2449" s="7">
        <v>34700</v>
      </c>
      <c r="O2449" s="6" t="b">
        <v>1</v>
      </c>
      <c r="P2449" s="6" t="b">
        <v>0</v>
      </c>
      <c r="Q2449" s="6" t="s">
        <v>24</v>
      </c>
    </row>
    <row r="2450" spans="1:17" x14ac:dyDescent="0.25">
      <c r="A2450" s="3">
        <v>2017</v>
      </c>
      <c r="B2450" s="3">
        <v>11</v>
      </c>
      <c r="C2450" s="4" t="s">
        <v>56</v>
      </c>
      <c r="D2450" s="4" t="s">
        <v>46</v>
      </c>
      <c r="E2450" s="4" t="s">
        <v>58</v>
      </c>
      <c r="F2450" s="4"/>
      <c r="G2450" s="11" t="s">
        <v>21</v>
      </c>
      <c r="H2450" s="5">
        <v>70421</v>
      </c>
      <c r="I2450" s="5">
        <v>24264.541444000002</v>
      </c>
      <c r="J2450" s="3" t="s">
        <v>22</v>
      </c>
      <c r="K2450" s="3" t="s">
        <v>42</v>
      </c>
      <c r="L2450" s="47">
        <f t="shared" si="78"/>
        <v>63904.649277570825</v>
      </c>
      <c r="M2450" s="63">
        <f t="shared" si="79"/>
        <v>4.7286738366067213E-2</v>
      </c>
      <c r="N2450" s="7">
        <v>39814</v>
      </c>
      <c r="O2450" s="6" t="b">
        <v>1</v>
      </c>
      <c r="P2450" s="6" t="b">
        <v>0</v>
      </c>
      <c r="Q2450" s="6" t="s">
        <v>24</v>
      </c>
    </row>
    <row r="2451" spans="1:17" x14ac:dyDescent="0.25">
      <c r="A2451" s="3">
        <v>2017</v>
      </c>
      <c r="B2451" s="3">
        <v>11</v>
      </c>
      <c r="C2451" s="4" t="s">
        <v>56</v>
      </c>
      <c r="D2451" s="4" t="s">
        <v>46</v>
      </c>
      <c r="E2451" s="4" t="s">
        <v>61</v>
      </c>
      <c r="F2451" s="4"/>
      <c r="G2451" s="11" t="s">
        <v>21</v>
      </c>
      <c r="H2451" s="5">
        <v>65084</v>
      </c>
      <c r="I2451" s="5">
        <v>22867.914240000002</v>
      </c>
      <c r="J2451" s="3" t="s">
        <v>22</v>
      </c>
      <c r="K2451" s="3" t="s">
        <v>42</v>
      </c>
      <c r="L2451" s="47">
        <f t="shared" si="78"/>
        <v>60226.402488975364</v>
      </c>
      <c r="M2451" s="63">
        <f t="shared" si="79"/>
        <v>4.4564991270912013E-2</v>
      </c>
      <c r="N2451" s="7">
        <v>40179</v>
      </c>
      <c r="O2451" s="6" t="b">
        <v>1</v>
      </c>
      <c r="P2451" s="6" t="b">
        <v>0</v>
      </c>
      <c r="Q2451" s="6" t="s">
        <v>24</v>
      </c>
    </row>
    <row r="2452" spans="1:17" x14ac:dyDescent="0.25">
      <c r="A2452" s="3">
        <v>2017</v>
      </c>
      <c r="B2452" s="3">
        <v>11</v>
      </c>
      <c r="C2452" s="4" t="s">
        <v>56</v>
      </c>
      <c r="D2452" s="4" t="s">
        <v>46</v>
      </c>
      <c r="E2452" s="4" t="s">
        <v>77</v>
      </c>
      <c r="F2452" s="4"/>
      <c r="G2452" s="11" t="s">
        <v>21</v>
      </c>
      <c r="H2452" s="5">
        <v>65219</v>
      </c>
      <c r="I2452" s="5">
        <v>22915.347840000002</v>
      </c>
      <c r="J2452" s="3" t="s">
        <v>22</v>
      </c>
      <c r="K2452" s="3" t="s">
        <v>42</v>
      </c>
      <c r="L2452" s="47">
        <f t="shared" si="78"/>
        <v>60351.326653685763</v>
      </c>
      <c r="M2452" s="63">
        <f t="shared" si="79"/>
        <v>4.4657429870592007E-2</v>
      </c>
      <c r="N2452" s="7">
        <v>42005</v>
      </c>
      <c r="O2452" s="6" t="b">
        <v>0</v>
      </c>
      <c r="P2452" s="6" t="b">
        <v>0</v>
      </c>
      <c r="Q2452" s="6" t="s">
        <v>65</v>
      </c>
    </row>
    <row r="2453" spans="1:17" x14ac:dyDescent="0.25">
      <c r="A2453" s="3">
        <v>2017</v>
      </c>
      <c r="B2453" s="3">
        <v>11</v>
      </c>
      <c r="C2453" s="4" t="s">
        <v>56</v>
      </c>
      <c r="D2453" s="4" t="s">
        <v>69</v>
      </c>
      <c r="E2453" s="4" t="s">
        <v>70</v>
      </c>
      <c r="F2453" s="4" t="s">
        <v>71</v>
      </c>
      <c r="G2453" s="11" t="s">
        <v>21</v>
      </c>
      <c r="H2453" s="5">
        <v>96459</v>
      </c>
      <c r="I2453" s="5">
        <v>36337.800000000003</v>
      </c>
      <c r="J2453" s="3" t="s">
        <v>22</v>
      </c>
      <c r="K2453" s="3" t="s">
        <v>23</v>
      </c>
      <c r="L2453" s="47">
        <f t="shared" si="78"/>
        <v>95701.555699200006</v>
      </c>
      <c r="M2453" s="63">
        <f t="shared" si="79"/>
        <v>7.0815104640000015E-2</v>
      </c>
      <c r="N2453" s="7">
        <v>40760</v>
      </c>
      <c r="O2453" s="6" t="b">
        <v>0</v>
      </c>
      <c r="P2453" s="6" t="b">
        <v>0</v>
      </c>
      <c r="Q2453" s="6" t="s">
        <v>65</v>
      </c>
    </row>
    <row r="2454" spans="1:17" x14ac:dyDescent="0.25">
      <c r="A2454" s="3">
        <v>2017</v>
      </c>
      <c r="B2454" s="3">
        <v>12</v>
      </c>
      <c r="C2454" s="4" t="s">
        <v>57</v>
      </c>
      <c r="D2454" s="4" t="s">
        <v>18</v>
      </c>
      <c r="E2454" s="4" t="s">
        <v>76</v>
      </c>
      <c r="F2454" s="4"/>
      <c r="G2454" s="11" t="s">
        <v>21</v>
      </c>
      <c r="H2454" s="5">
        <v>175566</v>
      </c>
      <c r="I2454" s="5">
        <v>62712.175199999998</v>
      </c>
      <c r="J2454" s="3" t="s">
        <v>22</v>
      </c>
      <c r="K2454" s="3" t="s">
        <v>42</v>
      </c>
      <c r="L2454" s="47">
        <f t="shared" si="78"/>
        <v>165162.7981859328</v>
      </c>
      <c r="M2454" s="63">
        <f t="shared" si="79"/>
        <v>0.12221348702976002</v>
      </c>
      <c r="N2454" s="7">
        <v>41348</v>
      </c>
      <c r="O2454" s="6" t="b">
        <v>0</v>
      </c>
      <c r="P2454" s="6" t="b">
        <v>0</v>
      </c>
      <c r="Q2454" s="6" t="s">
        <v>65</v>
      </c>
    </row>
    <row r="2455" spans="1:17" x14ac:dyDescent="0.25">
      <c r="A2455" s="3">
        <v>2017</v>
      </c>
      <c r="B2455" s="3">
        <v>12</v>
      </c>
      <c r="C2455" s="4" t="s">
        <v>57</v>
      </c>
      <c r="D2455" s="4" t="s">
        <v>18</v>
      </c>
      <c r="E2455" s="4" t="s">
        <v>19</v>
      </c>
      <c r="F2455" s="4" t="s">
        <v>25</v>
      </c>
      <c r="G2455" s="11" t="s">
        <v>21</v>
      </c>
      <c r="H2455" s="5">
        <v>74149.194799999997</v>
      </c>
      <c r="I2455" s="5">
        <v>28180.535433070869</v>
      </c>
      <c r="J2455" s="3" t="s">
        <v>22</v>
      </c>
      <c r="K2455" s="3" t="s">
        <v>23</v>
      </c>
      <c r="L2455" s="47">
        <f t="shared" si="78"/>
        <v>74218.061670803159</v>
      </c>
      <c r="M2455" s="63">
        <f t="shared" si="79"/>
        <v>5.4918227451968511E-2</v>
      </c>
      <c r="N2455" s="7">
        <v>35527</v>
      </c>
      <c r="O2455" s="6" t="b">
        <v>1</v>
      </c>
      <c r="P2455" s="6" t="b">
        <v>0</v>
      </c>
      <c r="Q2455" s="6" t="s">
        <v>24</v>
      </c>
    </row>
    <row r="2456" spans="1:17" x14ac:dyDescent="0.25">
      <c r="A2456" s="3">
        <v>2017</v>
      </c>
      <c r="B2456" s="3">
        <v>12</v>
      </c>
      <c r="C2456" s="4" t="s">
        <v>57</v>
      </c>
      <c r="D2456" s="4" t="s">
        <v>18</v>
      </c>
      <c r="E2456" s="4" t="s">
        <v>19</v>
      </c>
      <c r="F2456" s="4" t="s">
        <v>20</v>
      </c>
      <c r="G2456" s="11" t="s">
        <v>21</v>
      </c>
      <c r="H2456" s="5">
        <v>79341.032600000006</v>
      </c>
      <c r="I2456" s="5">
        <v>29458.299212598424</v>
      </c>
      <c r="J2456" s="3" t="s">
        <v>22</v>
      </c>
      <c r="K2456" s="3" t="s">
        <v>23</v>
      </c>
      <c r="L2456" s="47">
        <f t="shared" si="78"/>
        <v>77583.262137448808</v>
      </c>
      <c r="M2456" s="63">
        <f t="shared" si="79"/>
        <v>5.7408333505511812E-2</v>
      </c>
      <c r="N2456" s="7">
        <v>35527</v>
      </c>
      <c r="O2456" s="6" t="b">
        <v>1</v>
      </c>
      <c r="P2456" s="6" t="b">
        <v>0</v>
      </c>
      <c r="Q2456" s="6" t="s">
        <v>24</v>
      </c>
    </row>
    <row r="2457" spans="1:17" x14ac:dyDescent="0.25">
      <c r="A2457" s="3">
        <v>2017</v>
      </c>
      <c r="B2457" s="3">
        <v>12</v>
      </c>
      <c r="C2457" s="4" t="s">
        <v>57</v>
      </c>
      <c r="D2457" s="4" t="s">
        <v>18</v>
      </c>
      <c r="E2457" s="4" t="s">
        <v>41</v>
      </c>
      <c r="F2457" s="4"/>
      <c r="G2457" s="11" t="s">
        <v>21</v>
      </c>
      <c r="H2457" s="5">
        <v>44805</v>
      </c>
      <c r="I2457" s="5">
        <v>17571.400874999999</v>
      </c>
      <c r="J2457" s="3" t="s">
        <v>22</v>
      </c>
      <c r="K2457" s="3" t="s">
        <v>42</v>
      </c>
      <c r="L2457" s="47">
        <f t="shared" ref="L2457:L2520" si="80">I2457*0.02784*94.6</f>
        <v>46277.165914055993</v>
      </c>
      <c r="M2457" s="63">
        <f t="shared" si="79"/>
        <v>3.4243146025200004E-2</v>
      </c>
      <c r="N2457" s="7">
        <v>23377</v>
      </c>
      <c r="O2457" s="6" t="b">
        <v>1</v>
      </c>
      <c r="P2457" s="6" t="b">
        <v>0</v>
      </c>
      <c r="Q2457" s="6" t="s">
        <v>24</v>
      </c>
    </row>
    <row r="2458" spans="1:17" x14ac:dyDescent="0.25">
      <c r="A2458" s="3">
        <v>2017</v>
      </c>
      <c r="B2458" s="3">
        <v>12</v>
      </c>
      <c r="C2458" s="4" t="s">
        <v>57</v>
      </c>
      <c r="D2458" s="4" t="s">
        <v>18</v>
      </c>
      <c r="E2458" s="4" t="s">
        <v>43</v>
      </c>
      <c r="F2458" s="4"/>
      <c r="G2458" s="11" t="s">
        <v>21</v>
      </c>
      <c r="H2458" s="5">
        <v>137812</v>
      </c>
      <c r="I2458" s="5">
        <v>51866.373072000002</v>
      </c>
      <c r="J2458" s="3" t="s">
        <v>22</v>
      </c>
      <c r="K2458" s="3" t="s">
        <v>42</v>
      </c>
      <c r="L2458" s="47">
        <f t="shared" si="80"/>
        <v>136598.5995702958</v>
      </c>
      <c r="M2458" s="63">
        <f t="shared" si="79"/>
        <v>0.10107718784271361</v>
      </c>
      <c r="N2458" s="7">
        <v>28126</v>
      </c>
      <c r="O2458" s="6" t="b">
        <v>1</v>
      </c>
      <c r="P2458" s="6" t="b">
        <v>0</v>
      </c>
      <c r="Q2458" s="6" t="s">
        <v>24</v>
      </c>
    </row>
    <row r="2459" spans="1:17" x14ac:dyDescent="0.25">
      <c r="A2459" s="3">
        <v>2017</v>
      </c>
      <c r="B2459" s="3">
        <v>12</v>
      </c>
      <c r="C2459" s="4" t="s">
        <v>57</v>
      </c>
      <c r="D2459" s="4" t="s">
        <v>62</v>
      </c>
      <c r="E2459" s="4" t="s">
        <v>63</v>
      </c>
      <c r="F2459" s="4" t="s">
        <v>64</v>
      </c>
      <c r="G2459" s="11" t="s">
        <v>21</v>
      </c>
      <c r="H2459" s="5">
        <v>102655</v>
      </c>
      <c r="I2459" s="5">
        <v>35617.889763779523</v>
      </c>
      <c r="J2459" s="3" t="s">
        <v>22</v>
      </c>
      <c r="K2459" s="3" t="s">
        <v>23</v>
      </c>
      <c r="L2459" s="47">
        <f t="shared" si="80"/>
        <v>93805.554026834623</v>
      </c>
      <c r="M2459" s="63">
        <f t="shared" si="79"/>
        <v>6.941214357165354E-2</v>
      </c>
      <c r="N2459" s="7">
        <v>40739</v>
      </c>
      <c r="O2459" s="6" t="b">
        <v>0</v>
      </c>
      <c r="P2459" s="6" t="b">
        <v>0</v>
      </c>
      <c r="Q2459" s="6" t="s">
        <v>65</v>
      </c>
    </row>
    <row r="2460" spans="1:17" x14ac:dyDescent="0.25">
      <c r="A2460" s="3">
        <v>2017</v>
      </c>
      <c r="B2460" s="3">
        <v>12</v>
      </c>
      <c r="C2460" s="4" t="s">
        <v>57</v>
      </c>
      <c r="D2460" s="4" t="s">
        <v>66</v>
      </c>
      <c r="E2460" s="4" t="s">
        <v>67</v>
      </c>
      <c r="F2460" s="4" t="s">
        <v>68</v>
      </c>
      <c r="G2460" s="11" t="s">
        <v>21</v>
      </c>
      <c r="H2460" s="5">
        <v>160608.28049999999</v>
      </c>
      <c r="I2460" s="5">
        <v>54441.354330708658</v>
      </c>
      <c r="J2460" s="3" t="s">
        <v>22</v>
      </c>
      <c r="K2460" s="3" t="s">
        <v>23</v>
      </c>
      <c r="L2460" s="47">
        <f t="shared" si="80"/>
        <v>143380.23501203148</v>
      </c>
      <c r="M2460" s="63">
        <f t="shared" si="79"/>
        <v>0.10609531131968504</v>
      </c>
      <c r="N2460" s="7">
        <v>40644</v>
      </c>
      <c r="O2460" s="6" t="b">
        <v>0</v>
      </c>
      <c r="P2460" s="6" t="b">
        <v>1</v>
      </c>
      <c r="Q2460" s="6" t="s">
        <v>15</v>
      </c>
    </row>
    <row r="2461" spans="1:17" x14ac:dyDescent="0.25">
      <c r="A2461" s="3">
        <v>2017</v>
      </c>
      <c r="B2461" s="3">
        <v>12</v>
      </c>
      <c r="C2461" s="4" t="s">
        <v>57</v>
      </c>
      <c r="D2461" s="4" t="s">
        <v>66</v>
      </c>
      <c r="E2461" s="4" t="s">
        <v>67</v>
      </c>
      <c r="F2461" s="4" t="s">
        <v>72</v>
      </c>
      <c r="G2461" s="11" t="s">
        <v>21</v>
      </c>
      <c r="H2461" s="5">
        <v>185689.63130000001</v>
      </c>
      <c r="I2461" s="5">
        <v>62235.5905511811</v>
      </c>
      <c r="J2461" s="3" t="s">
        <v>22</v>
      </c>
      <c r="K2461" s="3" t="s">
        <v>23</v>
      </c>
      <c r="L2461" s="47">
        <f t="shared" si="80"/>
        <v>163907.6343533858</v>
      </c>
      <c r="M2461" s="63">
        <f t="shared" si="79"/>
        <v>0.12128471886614174</v>
      </c>
      <c r="N2461" s="7">
        <v>40644</v>
      </c>
      <c r="O2461" s="6" t="b">
        <v>0</v>
      </c>
      <c r="P2461" s="6" t="b">
        <v>1</v>
      </c>
      <c r="Q2461" s="6" t="s">
        <v>15</v>
      </c>
    </row>
    <row r="2462" spans="1:17" x14ac:dyDescent="0.25">
      <c r="A2462" s="3">
        <v>2017</v>
      </c>
      <c r="B2462" s="3">
        <v>12</v>
      </c>
      <c r="C2462" s="4" t="s">
        <v>57</v>
      </c>
      <c r="D2462" s="4" t="s">
        <v>78</v>
      </c>
      <c r="E2462" s="4" t="s">
        <v>78</v>
      </c>
      <c r="F2462" s="4" t="s">
        <v>79</v>
      </c>
      <c r="G2462" s="11" t="s">
        <v>21</v>
      </c>
      <c r="H2462" s="5">
        <v>165062.64300000001</v>
      </c>
      <c r="I2462" s="5">
        <v>58112.692913385821</v>
      </c>
      <c r="J2462" s="3" t="s">
        <v>22</v>
      </c>
      <c r="K2462" s="3" t="s">
        <v>23</v>
      </c>
      <c r="L2462" s="47">
        <f t="shared" si="80"/>
        <v>153049.30726903933</v>
      </c>
      <c r="M2462" s="63">
        <f t="shared" si="79"/>
        <v>0.11325001594960629</v>
      </c>
      <c r="N2462" s="7">
        <v>42560</v>
      </c>
      <c r="O2462" s="6" t="b">
        <v>0</v>
      </c>
      <c r="P2462" s="6" t="b">
        <v>0</v>
      </c>
      <c r="Q2462" s="6" t="s">
        <v>65</v>
      </c>
    </row>
    <row r="2463" spans="1:17" x14ac:dyDescent="0.25">
      <c r="A2463" s="3">
        <v>2017</v>
      </c>
      <c r="B2463" s="3">
        <v>12</v>
      </c>
      <c r="C2463" s="4" t="s">
        <v>57</v>
      </c>
      <c r="D2463" s="4" t="s">
        <v>78</v>
      </c>
      <c r="E2463" s="4" t="s">
        <v>78</v>
      </c>
      <c r="F2463" s="4" t="s">
        <v>80</v>
      </c>
      <c r="G2463" s="11" t="s">
        <v>21</v>
      </c>
      <c r="H2463" s="5">
        <v>170505.86660000001</v>
      </c>
      <c r="I2463" s="5">
        <v>59796</v>
      </c>
      <c r="J2463" s="3" t="s">
        <v>22</v>
      </c>
      <c r="K2463" s="3" t="s">
        <v>23</v>
      </c>
      <c r="L2463" s="47">
        <f t="shared" si="80"/>
        <v>157482.572544</v>
      </c>
      <c r="M2463" s="63">
        <f t="shared" si="79"/>
        <v>0.11653044480000001</v>
      </c>
      <c r="N2463" s="7">
        <v>42560</v>
      </c>
      <c r="O2463" s="6" t="b">
        <v>0</v>
      </c>
      <c r="P2463" s="6" t="b">
        <v>0</v>
      </c>
      <c r="Q2463" s="6" t="s">
        <v>65</v>
      </c>
    </row>
    <row r="2464" spans="1:17" x14ac:dyDescent="0.25">
      <c r="A2464" s="3">
        <v>2017</v>
      </c>
      <c r="B2464" s="3">
        <v>12</v>
      </c>
      <c r="C2464" s="4" t="s">
        <v>57</v>
      </c>
      <c r="D2464" s="4" t="s">
        <v>73</v>
      </c>
      <c r="E2464" s="4" t="s">
        <v>74</v>
      </c>
      <c r="F2464" s="4"/>
      <c r="G2464" s="11" t="s">
        <v>21</v>
      </c>
      <c r="H2464" s="5">
        <v>251924</v>
      </c>
      <c r="I2464" s="5">
        <v>81964.380326399987</v>
      </c>
      <c r="J2464" s="3" t="s">
        <v>22</v>
      </c>
      <c r="K2464" s="3" t="s">
        <v>42</v>
      </c>
      <c r="L2464" s="47">
        <f t="shared" si="80"/>
        <v>215866.63774794788</v>
      </c>
      <c r="M2464" s="63">
        <f t="shared" si="79"/>
        <v>0.15973218438008832</v>
      </c>
      <c r="N2464" s="7">
        <v>41136</v>
      </c>
      <c r="O2464" s="6" t="b">
        <v>0</v>
      </c>
      <c r="P2464" s="6" t="b">
        <v>0</v>
      </c>
      <c r="Q2464" s="6" t="s">
        <v>65</v>
      </c>
    </row>
    <row r="2465" spans="1:17" x14ac:dyDescent="0.25">
      <c r="A2465" s="3">
        <v>2017</v>
      </c>
      <c r="B2465" s="3">
        <v>12</v>
      </c>
      <c r="C2465" s="4" t="s">
        <v>57</v>
      </c>
      <c r="D2465" s="4" t="s">
        <v>29</v>
      </c>
      <c r="E2465" s="4" t="s">
        <v>30</v>
      </c>
      <c r="F2465" s="4" t="s">
        <v>33</v>
      </c>
      <c r="G2465" s="11" t="s">
        <v>21</v>
      </c>
      <c r="H2465" s="5">
        <v>63267</v>
      </c>
      <c r="I2465" s="5">
        <v>26771.716535433072</v>
      </c>
      <c r="J2465" s="3" t="s">
        <v>22</v>
      </c>
      <c r="K2465" s="3" t="s">
        <v>23</v>
      </c>
      <c r="L2465" s="47">
        <f t="shared" si="80"/>
        <v>70507.706057574804</v>
      </c>
      <c r="M2465" s="63">
        <f t="shared" si="79"/>
        <v>5.2172721184251973E-2</v>
      </c>
      <c r="N2465" s="7">
        <v>35885</v>
      </c>
      <c r="O2465" s="6" t="b">
        <v>1</v>
      </c>
      <c r="P2465" s="6" t="b">
        <v>0</v>
      </c>
      <c r="Q2465" s="6" t="s">
        <v>24</v>
      </c>
    </row>
    <row r="2466" spans="1:17" x14ac:dyDescent="0.25">
      <c r="A2466" s="3">
        <v>2017</v>
      </c>
      <c r="B2466" s="3">
        <v>12</v>
      </c>
      <c r="C2466" s="4" t="s">
        <v>57</v>
      </c>
      <c r="D2466" s="4" t="s">
        <v>29</v>
      </c>
      <c r="E2466" s="4" t="s">
        <v>34</v>
      </c>
      <c r="F2466" s="4" t="s">
        <v>39</v>
      </c>
      <c r="G2466" s="11" t="s">
        <v>21</v>
      </c>
      <c r="H2466" s="5">
        <v>54814.420100000003</v>
      </c>
      <c r="I2466" s="5">
        <v>22146.51968503937</v>
      </c>
      <c r="J2466" s="3" t="s">
        <v>22</v>
      </c>
      <c r="K2466" s="3" t="s">
        <v>23</v>
      </c>
      <c r="L2466" s="47">
        <f t="shared" si="80"/>
        <v>58326.491619779525</v>
      </c>
      <c r="M2466" s="63">
        <f t="shared" si="79"/>
        <v>4.3159137562204727E-2</v>
      </c>
      <c r="N2466" s="7">
        <v>33970</v>
      </c>
      <c r="O2466" s="6" t="b">
        <v>1</v>
      </c>
      <c r="P2466" s="6" t="b">
        <v>0</v>
      </c>
      <c r="Q2466" s="6" t="s">
        <v>24</v>
      </c>
    </row>
    <row r="2467" spans="1:17" x14ac:dyDescent="0.25">
      <c r="A2467" s="3">
        <v>2017</v>
      </c>
      <c r="B2467" s="3">
        <v>12</v>
      </c>
      <c r="C2467" s="4" t="s">
        <v>57</v>
      </c>
      <c r="D2467" s="4" t="s">
        <v>29</v>
      </c>
      <c r="E2467" s="4" t="s">
        <v>34</v>
      </c>
      <c r="F2467" s="4" t="s">
        <v>36</v>
      </c>
      <c r="G2467" s="11" t="s">
        <v>21</v>
      </c>
      <c r="H2467" s="5">
        <v>40104.621200000001</v>
      </c>
      <c r="I2467" s="5">
        <v>17402.834645669293</v>
      </c>
      <c r="J2467" s="3" t="s">
        <v>22</v>
      </c>
      <c r="K2467" s="3" t="s">
        <v>23</v>
      </c>
      <c r="L2467" s="47">
        <f t="shared" si="80"/>
        <v>45833.21910425197</v>
      </c>
      <c r="M2467" s="63">
        <f t="shared" si="79"/>
        <v>3.3914644157480314E-2</v>
      </c>
      <c r="N2467" s="7">
        <v>33970</v>
      </c>
      <c r="O2467" s="6" t="b">
        <v>1</v>
      </c>
      <c r="P2467" s="6" t="b">
        <v>0</v>
      </c>
      <c r="Q2467" s="6" t="s">
        <v>24</v>
      </c>
    </row>
    <row r="2468" spans="1:17" x14ac:dyDescent="0.25">
      <c r="A2468" s="3">
        <v>2017</v>
      </c>
      <c r="B2468" s="3">
        <v>12</v>
      </c>
      <c r="C2468" s="4" t="s">
        <v>57</v>
      </c>
      <c r="D2468" s="4" t="s">
        <v>29</v>
      </c>
      <c r="E2468" s="4" t="s">
        <v>34</v>
      </c>
      <c r="F2468" s="4" t="s">
        <v>35</v>
      </c>
      <c r="G2468" s="11" t="s">
        <v>21</v>
      </c>
      <c r="H2468" s="5">
        <v>18740.766299999999</v>
      </c>
      <c r="I2468" s="5">
        <v>8384.2204724409439</v>
      </c>
      <c r="J2468" s="3" t="s">
        <v>22</v>
      </c>
      <c r="K2468" s="3" t="s">
        <v>23</v>
      </c>
      <c r="L2468" s="47">
        <f t="shared" si="80"/>
        <v>22081.219626330705</v>
      </c>
      <c r="M2468" s="63">
        <f t="shared" si="79"/>
        <v>1.6339168856692912E-2</v>
      </c>
      <c r="N2468" s="7">
        <v>33970</v>
      </c>
      <c r="O2468" s="6" t="b">
        <v>1</v>
      </c>
      <c r="P2468" s="6" t="b">
        <v>0</v>
      </c>
      <c r="Q2468" s="6" t="s">
        <v>24</v>
      </c>
    </row>
    <row r="2469" spans="1:17" x14ac:dyDescent="0.25">
      <c r="A2469" s="3">
        <v>2017</v>
      </c>
      <c r="B2469" s="3">
        <v>12</v>
      </c>
      <c r="C2469" s="4" t="s">
        <v>57</v>
      </c>
      <c r="D2469" s="4" t="s">
        <v>29</v>
      </c>
      <c r="E2469" s="4" t="s">
        <v>34</v>
      </c>
      <c r="F2469" s="4" t="s">
        <v>37</v>
      </c>
      <c r="G2469" s="11" t="s">
        <v>21</v>
      </c>
      <c r="H2469" s="5">
        <v>70661.938899999994</v>
      </c>
      <c r="I2469" s="5">
        <v>26555.43307086614</v>
      </c>
      <c r="J2469" s="3" t="s">
        <v>22</v>
      </c>
      <c r="K2469" s="3" t="s">
        <v>23</v>
      </c>
      <c r="L2469" s="47">
        <f t="shared" si="80"/>
        <v>69938.088083149603</v>
      </c>
      <c r="M2469" s="63">
        <f t="shared" si="79"/>
        <v>5.1751227968503941E-2</v>
      </c>
      <c r="N2469" s="7">
        <v>33970</v>
      </c>
      <c r="O2469" s="6" t="b">
        <v>1</v>
      </c>
      <c r="P2469" s="6" t="b">
        <v>0</v>
      </c>
      <c r="Q2469" s="6" t="s">
        <v>24</v>
      </c>
    </row>
    <row r="2470" spans="1:17" x14ac:dyDescent="0.25">
      <c r="A2470" s="3">
        <v>2017</v>
      </c>
      <c r="B2470" s="3">
        <v>12</v>
      </c>
      <c r="C2470" s="4" t="s">
        <v>57</v>
      </c>
      <c r="D2470" s="4" t="s">
        <v>59</v>
      </c>
      <c r="E2470" s="4" t="s">
        <v>60</v>
      </c>
      <c r="F2470" s="4"/>
      <c r="G2470" s="11" t="s">
        <v>21</v>
      </c>
      <c r="H2470" s="5">
        <v>173779</v>
      </c>
      <c r="I2470" s="5">
        <v>60449.372708000003</v>
      </c>
      <c r="J2470" s="3" t="s">
        <v>22</v>
      </c>
      <c r="K2470" s="3" t="s">
        <v>42</v>
      </c>
      <c r="L2470" s="47">
        <f t="shared" si="80"/>
        <v>159203.3367236421</v>
      </c>
      <c r="M2470" s="63">
        <f t="shared" si="79"/>
        <v>0.11780373753335041</v>
      </c>
      <c r="N2470" s="7">
        <v>40220</v>
      </c>
      <c r="O2470" s="6" t="b">
        <v>1</v>
      </c>
      <c r="P2470" s="6" t="b">
        <v>0</v>
      </c>
      <c r="Q2470" s="6" t="s">
        <v>24</v>
      </c>
    </row>
    <row r="2471" spans="1:17" x14ac:dyDescent="0.25">
      <c r="A2471" s="3">
        <v>2017</v>
      </c>
      <c r="B2471" s="3">
        <v>12</v>
      </c>
      <c r="C2471" s="4" t="s">
        <v>57</v>
      </c>
      <c r="D2471" s="4" t="s">
        <v>44</v>
      </c>
      <c r="E2471" s="4" t="s">
        <v>75</v>
      </c>
      <c r="F2471" s="4"/>
      <c r="G2471" s="11" t="s">
        <v>21</v>
      </c>
      <c r="H2471" s="5">
        <v>77669</v>
      </c>
      <c r="I2471" s="5">
        <v>25046.699119999997</v>
      </c>
      <c r="J2471" s="3" t="s">
        <v>22</v>
      </c>
      <c r="K2471" s="3" t="s">
        <v>42</v>
      </c>
      <c r="L2471" s="47">
        <f t="shared" si="80"/>
        <v>65964.589791175662</v>
      </c>
      <c r="M2471" s="63">
        <f t="shared" si="79"/>
        <v>4.8811007245056E-2</v>
      </c>
      <c r="N2471" s="7">
        <v>41210</v>
      </c>
      <c r="O2471" s="6" t="b">
        <v>0</v>
      </c>
      <c r="P2471" s="6" t="b">
        <v>0</v>
      </c>
      <c r="Q2471" s="6" t="s">
        <v>65</v>
      </c>
    </row>
    <row r="2472" spans="1:17" x14ac:dyDescent="0.25">
      <c r="A2472" s="3">
        <v>2017</v>
      </c>
      <c r="B2472" s="3">
        <v>12</v>
      </c>
      <c r="C2472" s="4" t="s">
        <v>57</v>
      </c>
      <c r="D2472" s="4" t="s">
        <v>46</v>
      </c>
      <c r="E2472" s="4" t="s">
        <v>47</v>
      </c>
      <c r="F2472" s="4"/>
      <c r="G2472" s="11" t="s">
        <v>21</v>
      </c>
      <c r="H2472" s="5">
        <v>41983.000000300002</v>
      </c>
      <c r="I2472" s="5">
        <v>15627.751920111672</v>
      </c>
      <c r="J2472" s="3" t="s">
        <v>22</v>
      </c>
      <c r="K2472" s="3" t="s">
        <v>42</v>
      </c>
      <c r="L2472" s="47">
        <f t="shared" si="80"/>
        <v>41158.247632928986</v>
      </c>
      <c r="M2472" s="63">
        <f t="shared" si="79"/>
        <v>3.045536294191363E-2</v>
      </c>
      <c r="N2472" s="7">
        <v>34700</v>
      </c>
      <c r="O2472" s="6" t="b">
        <v>1</v>
      </c>
      <c r="P2472" s="6" t="b">
        <v>0</v>
      </c>
      <c r="Q2472" s="6" t="s">
        <v>24</v>
      </c>
    </row>
    <row r="2473" spans="1:17" x14ac:dyDescent="0.25">
      <c r="A2473" s="3">
        <v>2017</v>
      </c>
      <c r="B2473" s="3">
        <v>12</v>
      </c>
      <c r="C2473" s="4" t="s">
        <v>57</v>
      </c>
      <c r="D2473" s="4" t="s">
        <v>46</v>
      </c>
      <c r="E2473" s="4" t="s">
        <v>48</v>
      </c>
      <c r="F2473" s="4"/>
      <c r="G2473" s="11" t="s">
        <v>21</v>
      </c>
      <c r="H2473" s="5">
        <v>75172</v>
      </c>
      <c r="I2473" s="5">
        <v>28052.686959999999</v>
      </c>
      <c r="J2473" s="3" t="s">
        <v>22</v>
      </c>
      <c r="K2473" s="3" t="s">
        <v>42</v>
      </c>
      <c r="L2473" s="47">
        <f t="shared" si="80"/>
        <v>73881.351749821435</v>
      </c>
      <c r="M2473" s="63">
        <f t="shared" si="79"/>
        <v>5.4669076347648005E-2</v>
      </c>
      <c r="N2473" s="7">
        <v>35065</v>
      </c>
      <c r="O2473" s="6" t="b">
        <v>1</v>
      </c>
      <c r="P2473" s="6" t="b">
        <v>0</v>
      </c>
      <c r="Q2473" s="6" t="s">
        <v>24</v>
      </c>
    </row>
    <row r="2474" spans="1:17" x14ac:dyDescent="0.25">
      <c r="A2474" s="3">
        <v>2017</v>
      </c>
      <c r="B2474" s="3">
        <v>12</v>
      </c>
      <c r="C2474" s="4" t="s">
        <v>57</v>
      </c>
      <c r="D2474" s="4" t="s">
        <v>46</v>
      </c>
      <c r="E2474" s="4" t="s">
        <v>58</v>
      </c>
      <c r="F2474" s="4"/>
      <c r="G2474" s="11" t="s">
        <v>21</v>
      </c>
      <c r="H2474" s="5">
        <v>76093.2</v>
      </c>
      <c r="I2474" s="5">
        <v>26218.977364800001</v>
      </c>
      <c r="J2474" s="3" t="s">
        <v>22</v>
      </c>
      <c r="K2474" s="3" t="s">
        <v>42</v>
      </c>
      <c r="L2474" s="47">
        <f t="shared" si="80"/>
        <v>69051.976802488629</v>
      </c>
      <c r="M2474" s="63">
        <f t="shared" si="79"/>
        <v>5.1095543088522245E-2</v>
      </c>
      <c r="N2474" s="7">
        <v>39814</v>
      </c>
      <c r="O2474" s="6" t="b">
        <v>1</v>
      </c>
      <c r="P2474" s="6" t="b">
        <v>0</v>
      </c>
      <c r="Q2474" s="6" t="s">
        <v>24</v>
      </c>
    </row>
    <row r="2475" spans="1:17" x14ac:dyDescent="0.25">
      <c r="A2475" s="3">
        <v>2017</v>
      </c>
      <c r="B2475" s="3">
        <v>12</v>
      </c>
      <c r="C2475" s="4" t="s">
        <v>57</v>
      </c>
      <c r="D2475" s="4" t="s">
        <v>46</v>
      </c>
      <c r="E2475" s="4" t="s">
        <v>61</v>
      </c>
      <c r="F2475" s="4"/>
      <c r="G2475" s="11" t="s">
        <v>21</v>
      </c>
      <c r="H2475" s="5">
        <v>71444</v>
      </c>
      <c r="I2475" s="5">
        <v>25102.563839999999</v>
      </c>
      <c r="J2475" s="3" t="s">
        <v>22</v>
      </c>
      <c r="K2475" s="3" t="s">
        <v>42</v>
      </c>
      <c r="L2475" s="47">
        <f t="shared" si="80"/>
        <v>66111.718693109753</v>
      </c>
      <c r="M2475" s="63">
        <f t="shared" si="79"/>
        <v>4.8919876411392005E-2</v>
      </c>
      <c r="N2475" s="7">
        <v>40179</v>
      </c>
      <c r="O2475" s="6" t="b">
        <v>1</v>
      </c>
      <c r="P2475" s="6" t="b">
        <v>0</v>
      </c>
      <c r="Q2475" s="6" t="s">
        <v>24</v>
      </c>
    </row>
    <row r="2476" spans="1:17" x14ac:dyDescent="0.25">
      <c r="A2476" s="3">
        <v>2017</v>
      </c>
      <c r="B2476" s="3">
        <v>12</v>
      </c>
      <c r="C2476" s="4" t="s">
        <v>57</v>
      </c>
      <c r="D2476" s="4" t="s">
        <v>46</v>
      </c>
      <c r="E2476" s="4" t="s">
        <v>77</v>
      </c>
      <c r="F2476" s="4"/>
      <c r="G2476" s="11" t="s">
        <v>21</v>
      </c>
      <c r="H2476" s="5">
        <v>73511.8</v>
      </c>
      <c r="I2476" s="5">
        <v>25829.106048000001</v>
      </c>
      <c r="J2476" s="3" t="s">
        <v>22</v>
      </c>
      <c r="K2476" s="3" t="s">
        <v>42</v>
      </c>
      <c r="L2476" s="47">
        <f t="shared" si="80"/>
        <v>68025.186750799869</v>
      </c>
      <c r="M2476" s="63">
        <f t="shared" si="79"/>
        <v>5.0335761866342407E-2</v>
      </c>
      <c r="N2476" s="7">
        <v>42005</v>
      </c>
      <c r="O2476" s="6" t="b">
        <v>0</v>
      </c>
      <c r="P2476" s="6" t="b">
        <v>0</v>
      </c>
      <c r="Q2476" s="6" t="s">
        <v>65</v>
      </c>
    </row>
    <row r="2477" spans="1:17" x14ac:dyDescent="0.25">
      <c r="A2477" s="3">
        <v>2017</v>
      </c>
      <c r="B2477" s="3">
        <v>12</v>
      </c>
      <c r="C2477" s="4" t="s">
        <v>57</v>
      </c>
      <c r="D2477" s="4" t="s">
        <v>69</v>
      </c>
      <c r="E2477" s="4" t="s">
        <v>70</v>
      </c>
      <c r="F2477" s="4" t="s">
        <v>71</v>
      </c>
      <c r="G2477" s="11" t="s">
        <v>21</v>
      </c>
      <c r="H2477" s="5">
        <v>82057</v>
      </c>
      <c r="I2477" s="5">
        <v>29730.897637795275</v>
      </c>
      <c r="J2477" s="3" t="s">
        <v>22</v>
      </c>
      <c r="K2477" s="3" t="s">
        <v>23</v>
      </c>
      <c r="L2477" s="47">
        <f t="shared" si="80"/>
        <v>78301.194796346448</v>
      </c>
      <c r="M2477" s="63">
        <f t="shared" si="79"/>
        <v>5.7939573316535438E-2</v>
      </c>
      <c r="N2477" s="7">
        <v>40760</v>
      </c>
      <c r="O2477" s="6" t="b">
        <v>0</v>
      </c>
      <c r="P2477" s="6" t="b">
        <v>0</v>
      </c>
      <c r="Q2477" s="6" t="s">
        <v>65</v>
      </c>
    </row>
    <row r="2478" spans="1:17" x14ac:dyDescent="0.25">
      <c r="A2478" s="3">
        <v>2018</v>
      </c>
      <c r="B2478" s="3">
        <v>1</v>
      </c>
      <c r="C2478" s="4" t="s">
        <v>17</v>
      </c>
      <c r="D2478" s="4" t="s">
        <v>18</v>
      </c>
      <c r="E2478" s="4" t="s">
        <v>76</v>
      </c>
      <c r="F2478" s="4"/>
      <c r="G2478" s="11" t="s">
        <v>21</v>
      </c>
      <c r="H2478" s="5">
        <v>78887</v>
      </c>
      <c r="I2478" s="5">
        <v>28178.436399999999</v>
      </c>
      <c r="J2478" s="3" t="s">
        <v>22</v>
      </c>
      <c r="K2478" s="3" t="s">
        <v>42</v>
      </c>
      <c r="L2478" s="47">
        <f t="shared" si="80"/>
        <v>74212.533522969592</v>
      </c>
      <c r="M2478" s="63">
        <f t="shared" si="79"/>
        <v>5.4914136856320003E-2</v>
      </c>
      <c r="N2478" s="7">
        <v>41348</v>
      </c>
      <c r="O2478" s="6" t="b">
        <v>0</v>
      </c>
      <c r="P2478" s="6" t="b">
        <v>0</v>
      </c>
      <c r="Q2478" s="6" t="s">
        <v>65</v>
      </c>
    </row>
    <row r="2479" spans="1:17" x14ac:dyDescent="0.25">
      <c r="A2479" s="3">
        <v>2018</v>
      </c>
      <c r="B2479" s="3">
        <v>1</v>
      </c>
      <c r="C2479" s="4" t="s">
        <v>17</v>
      </c>
      <c r="D2479" s="4" t="s">
        <v>18</v>
      </c>
      <c r="E2479" s="4" t="s">
        <v>19</v>
      </c>
      <c r="F2479" s="4" t="s">
        <v>25</v>
      </c>
      <c r="G2479" s="11" t="s">
        <v>21</v>
      </c>
      <c r="H2479" s="5">
        <v>80296.025099999999</v>
      </c>
      <c r="I2479" s="5">
        <v>30449.291338582676</v>
      </c>
      <c r="J2479" s="3" t="s">
        <v>22</v>
      </c>
      <c r="K2479" s="3" t="s">
        <v>23</v>
      </c>
      <c r="L2479" s="47">
        <f t="shared" si="80"/>
        <v>80193.202423936993</v>
      </c>
      <c r="M2479" s="63">
        <f t="shared" si="79"/>
        <v>5.933957896062992E-2</v>
      </c>
      <c r="N2479" s="7">
        <v>35527</v>
      </c>
      <c r="O2479" s="6" t="b">
        <v>1</v>
      </c>
      <c r="P2479" s="6" t="b">
        <v>0</v>
      </c>
      <c r="Q2479" s="6" t="s">
        <v>24</v>
      </c>
    </row>
    <row r="2480" spans="1:17" x14ac:dyDescent="0.25">
      <c r="A2480" s="3">
        <v>2018</v>
      </c>
      <c r="B2480" s="3">
        <v>1</v>
      </c>
      <c r="C2480" s="4" t="s">
        <v>17</v>
      </c>
      <c r="D2480" s="4" t="s">
        <v>18</v>
      </c>
      <c r="E2480" s="4" t="s">
        <v>19</v>
      </c>
      <c r="F2480" s="4" t="s">
        <v>20</v>
      </c>
      <c r="G2480" s="11" t="s">
        <v>21</v>
      </c>
      <c r="H2480" s="5">
        <v>69310.377800000002</v>
      </c>
      <c r="I2480" s="5">
        <v>25770.708661417324</v>
      </c>
      <c r="J2480" s="3" t="s">
        <v>22</v>
      </c>
      <c r="K2480" s="3" t="s">
        <v>23</v>
      </c>
      <c r="L2480" s="47">
        <f t="shared" si="80"/>
        <v>67871.387656063001</v>
      </c>
      <c r="M2480" s="63">
        <f t="shared" si="79"/>
        <v>5.0221957039370088E-2</v>
      </c>
      <c r="N2480" s="7">
        <v>35527</v>
      </c>
      <c r="O2480" s="6" t="b">
        <v>1</v>
      </c>
      <c r="P2480" s="6" t="b">
        <v>0</v>
      </c>
      <c r="Q2480" s="6" t="s">
        <v>24</v>
      </c>
    </row>
    <row r="2481" spans="1:17" x14ac:dyDescent="0.25">
      <c r="A2481" s="3">
        <v>2018</v>
      </c>
      <c r="B2481" s="3">
        <v>1</v>
      </c>
      <c r="C2481" s="4" t="s">
        <v>17</v>
      </c>
      <c r="D2481" s="4" t="s">
        <v>18</v>
      </c>
      <c r="E2481" s="4" t="s">
        <v>41</v>
      </c>
      <c r="F2481" s="4"/>
      <c r="G2481" s="11" t="s">
        <v>21</v>
      </c>
      <c r="H2481" s="5">
        <v>53860</v>
      </c>
      <c r="I2481" s="5">
        <v>21122.545499999997</v>
      </c>
      <c r="J2481" s="3" t="s">
        <v>22</v>
      </c>
      <c r="K2481" s="3" t="s">
        <v>42</v>
      </c>
      <c r="L2481" s="47">
        <f t="shared" si="80"/>
        <v>55629.687671711996</v>
      </c>
      <c r="M2481" s="63">
        <f t="shared" si="79"/>
        <v>4.1163616670400006E-2</v>
      </c>
      <c r="N2481" s="7">
        <v>23377</v>
      </c>
      <c r="O2481" s="6" t="b">
        <v>1</v>
      </c>
      <c r="P2481" s="6" t="b">
        <v>0</v>
      </c>
      <c r="Q2481" s="6" t="s">
        <v>24</v>
      </c>
    </row>
    <row r="2482" spans="1:17" x14ac:dyDescent="0.25">
      <c r="A2482" s="3">
        <v>2018</v>
      </c>
      <c r="B2482" s="3">
        <v>1</v>
      </c>
      <c r="C2482" s="4" t="s">
        <v>17</v>
      </c>
      <c r="D2482" s="4" t="s">
        <v>18</v>
      </c>
      <c r="E2482" s="4" t="s">
        <v>43</v>
      </c>
      <c r="F2482" s="4"/>
      <c r="G2482" s="11" t="s">
        <v>21</v>
      </c>
      <c r="H2482" s="5">
        <v>127332</v>
      </c>
      <c r="I2482" s="5">
        <v>47922.162192000003</v>
      </c>
      <c r="J2482" s="3" t="s">
        <v>22</v>
      </c>
      <c r="K2482" s="3" t="s">
        <v>42</v>
      </c>
      <c r="L2482" s="47">
        <f t="shared" si="80"/>
        <v>126210.87336723148</v>
      </c>
      <c r="M2482" s="63">
        <f t="shared" si="79"/>
        <v>9.3390709679769618E-2</v>
      </c>
      <c r="N2482" s="7">
        <v>28126</v>
      </c>
      <c r="O2482" s="6" t="b">
        <v>1</v>
      </c>
      <c r="P2482" s="6" t="b">
        <v>0</v>
      </c>
      <c r="Q2482" s="6" t="s">
        <v>24</v>
      </c>
    </row>
    <row r="2483" spans="1:17" x14ac:dyDescent="0.25">
      <c r="A2483" s="3">
        <v>2018</v>
      </c>
      <c r="B2483" s="3">
        <v>1</v>
      </c>
      <c r="C2483" s="4" t="s">
        <v>17</v>
      </c>
      <c r="D2483" s="4" t="s">
        <v>62</v>
      </c>
      <c r="E2483" s="4" t="s">
        <v>63</v>
      </c>
      <c r="F2483" s="4" t="s">
        <v>64</v>
      </c>
      <c r="G2483" s="11" t="s">
        <v>21</v>
      </c>
      <c r="H2483" s="5">
        <v>100576</v>
      </c>
      <c r="I2483" s="5">
        <v>35036.692913385828</v>
      </c>
      <c r="J2483" s="3" t="s">
        <v>22</v>
      </c>
      <c r="K2483" s="3" t="s">
        <v>23</v>
      </c>
      <c r="L2483" s="47">
        <f t="shared" si="80"/>
        <v>92274.87680503937</v>
      </c>
      <c r="M2483" s="63">
        <f t="shared" si="79"/>
        <v>6.8279507149606317E-2</v>
      </c>
      <c r="N2483" s="7">
        <v>40739</v>
      </c>
      <c r="O2483" s="6" t="b">
        <v>0</v>
      </c>
      <c r="P2483" s="6" t="b">
        <v>0</v>
      </c>
      <c r="Q2483" s="6" t="s">
        <v>65</v>
      </c>
    </row>
    <row r="2484" spans="1:17" x14ac:dyDescent="0.25">
      <c r="A2484" s="3">
        <v>2018</v>
      </c>
      <c r="B2484" s="3">
        <v>1</v>
      </c>
      <c r="C2484" s="4" t="s">
        <v>17</v>
      </c>
      <c r="D2484" s="4" t="s">
        <v>66</v>
      </c>
      <c r="E2484" s="4" t="s">
        <v>67</v>
      </c>
      <c r="F2484" s="4" t="s">
        <v>72</v>
      </c>
      <c r="G2484" s="11" t="s">
        <v>21</v>
      </c>
      <c r="H2484" s="5">
        <v>166658.7078</v>
      </c>
      <c r="I2484" s="5">
        <v>56286.51968503937</v>
      </c>
      <c r="J2484" s="3" t="s">
        <v>22</v>
      </c>
      <c r="K2484" s="3" t="s">
        <v>23</v>
      </c>
      <c r="L2484" s="47">
        <f t="shared" si="80"/>
        <v>148239.78057977953</v>
      </c>
      <c r="M2484" s="63">
        <f t="shared" si="79"/>
        <v>0.10969116956220473</v>
      </c>
      <c r="N2484" s="7">
        <v>40644</v>
      </c>
      <c r="O2484" s="6" t="b">
        <v>0</v>
      </c>
      <c r="P2484" s="6" t="b">
        <v>1</v>
      </c>
      <c r="Q2484" s="6" t="s">
        <v>15</v>
      </c>
    </row>
    <row r="2485" spans="1:17" x14ac:dyDescent="0.25">
      <c r="A2485" s="3">
        <v>2018</v>
      </c>
      <c r="B2485" s="3">
        <v>1</v>
      </c>
      <c r="C2485" s="4" t="s">
        <v>17</v>
      </c>
      <c r="D2485" s="4" t="s">
        <v>66</v>
      </c>
      <c r="E2485" s="4" t="s">
        <v>67</v>
      </c>
      <c r="F2485" s="4" t="s">
        <v>68</v>
      </c>
      <c r="G2485" s="11" t="s">
        <v>21</v>
      </c>
      <c r="H2485" s="5">
        <v>151583.71109999999</v>
      </c>
      <c r="I2485" s="5">
        <v>51935.433070866144</v>
      </c>
      <c r="J2485" s="3" t="s">
        <v>22</v>
      </c>
      <c r="K2485" s="3" t="s">
        <v>23</v>
      </c>
      <c r="L2485" s="47">
        <f t="shared" si="80"/>
        <v>136780.48040314959</v>
      </c>
      <c r="M2485" s="63">
        <f t="shared" si="79"/>
        <v>0.10121177196850394</v>
      </c>
      <c r="N2485" s="7">
        <v>40644</v>
      </c>
      <c r="O2485" s="6" t="b">
        <v>0</v>
      </c>
      <c r="P2485" s="6" t="b">
        <v>1</v>
      </c>
      <c r="Q2485" s="6" t="s">
        <v>15</v>
      </c>
    </row>
    <row r="2486" spans="1:17" x14ac:dyDescent="0.25">
      <c r="A2486" s="3">
        <v>2018</v>
      </c>
      <c r="B2486" s="3">
        <v>1</v>
      </c>
      <c r="C2486" s="4" t="s">
        <v>17</v>
      </c>
      <c r="D2486" s="4" t="s">
        <v>78</v>
      </c>
      <c r="E2486" s="4" t="s">
        <v>78</v>
      </c>
      <c r="F2486" s="4" t="s">
        <v>79</v>
      </c>
      <c r="G2486" s="11" t="s">
        <v>21</v>
      </c>
      <c r="H2486" s="5">
        <v>158253.7788</v>
      </c>
      <c r="I2486" s="5">
        <v>55811.716535433072</v>
      </c>
      <c r="J2486" s="3" t="s">
        <v>22</v>
      </c>
      <c r="K2486" s="3" t="s">
        <v>23</v>
      </c>
      <c r="L2486" s="47">
        <f t="shared" si="80"/>
        <v>146989.3086175748</v>
      </c>
      <c r="M2486" s="63">
        <f t="shared" si="79"/>
        <v>0.10876587318425199</v>
      </c>
      <c r="N2486" s="7">
        <v>42560</v>
      </c>
      <c r="O2486" s="6" t="b">
        <v>0</v>
      </c>
      <c r="P2486" s="6" t="b">
        <v>0</v>
      </c>
      <c r="Q2486" s="6" t="s">
        <v>65</v>
      </c>
    </row>
    <row r="2487" spans="1:17" x14ac:dyDescent="0.25">
      <c r="A2487" s="3">
        <v>2018</v>
      </c>
      <c r="B2487" s="3">
        <v>1</v>
      </c>
      <c r="C2487" s="4" t="s">
        <v>17</v>
      </c>
      <c r="D2487" s="4" t="s">
        <v>78</v>
      </c>
      <c r="E2487" s="4" t="s">
        <v>78</v>
      </c>
      <c r="F2487" s="4" t="s">
        <v>80</v>
      </c>
      <c r="G2487" s="11" t="s">
        <v>21</v>
      </c>
      <c r="H2487" s="5">
        <v>170320.6887</v>
      </c>
      <c r="I2487" s="5">
        <v>59885.007874015748</v>
      </c>
      <c r="J2487" s="3" t="s">
        <v>22</v>
      </c>
      <c r="K2487" s="3" t="s">
        <v>23</v>
      </c>
      <c r="L2487" s="47">
        <f t="shared" si="80"/>
        <v>157716.98937751181</v>
      </c>
      <c r="M2487" s="63">
        <f t="shared" si="79"/>
        <v>0.11670390334488191</v>
      </c>
      <c r="N2487" s="7">
        <v>42560</v>
      </c>
      <c r="O2487" s="6" t="b">
        <v>0</v>
      </c>
      <c r="P2487" s="6" t="b">
        <v>0</v>
      </c>
      <c r="Q2487" s="6" t="s">
        <v>65</v>
      </c>
    </row>
    <row r="2488" spans="1:17" x14ac:dyDescent="0.25">
      <c r="A2488" s="3">
        <v>2018</v>
      </c>
      <c r="B2488" s="3">
        <v>1</v>
      </c>
      <c r="C2488" s="4" t="s">
        <v>17</v>
      </c>
      <c r="D2488" s="4" t="s">
        <v>73</v>
      </c>
      <c r="E2488" s="4" t="s">
        <v>74</v>
      </c>
      <c r="F2488" s="4"/>
      <c r="G2488" s="11" t="s">
        <v>21</v>
      </c>
      <c r="H2488" s="5">
        <v>264243</v>
      </c>
      <c r="I2488" s="5">
        <v>85972.411324799992</v>
      </c>
      <c r="J2488" s="3" t="s">
        <v>22</v>
      </c>
      <c r="K2488" s="3" t="s">
        <v>42</v>
      </c>
      <c r="L2488" s="47">
        <f t="shared" si="80"/>
        <v>226422.44469931803</v>
      </c>
      <c r="M2488" s="63">
        <f t="shared" si="79"/>
        <v>0.16754303518977026</v>
      </c>
      <c r="N2488" s="7">
        <v>41136</v>
      </c>
      <c r="O2488" s="6" t="b">
        <v>0</v>
      </c>
      <c r="P2488" s="6" t="b">
        <v>0</v>
      </c>
      <c r="Q2488" s="6" t="s">
        <v>65</v>
      </c>
    </row>
    <row r="2489" spans="1:17" x14ac:dyDescent="0.25">
      <c r="A2489" s="3">
        <v>2018</v>
      </c>
      <c r="B2489" s="3">
        <v>1</v>
      </c>
      <c r="C2489" s="4" t="s">
        <v>17</v>
      </c>
      <c r="D2489" s="4" t="s">
        <v>29</v>
      </c>
      <c r="E2489" s="4" t="s">
        <v>30</v>
      </c>
      <c r="F2489" s="4" t="s">
        <v>33</v>
      </c>
      <c r="G2489" s="11" t="s">
        <v>21</v>
      </c>
      <c r="H2489" s="5">
        <v>80989</v>
      </c>
      <c r="I2489" s="5">
        <v>34010.362204724413</v>
      </c>
      <c r="J2489" s="3" t="s">
        <v>22</v>
      </c>
      <c r="K2489" s="3" t="s">
        <v>23</v>
      </c>
      <c r="L2489" s="47">
        <f t="shared" si="80"/>
        <v>89571.866565543314</v>
      </c>
      <c r="M2489" s="63">
        <f t="shared" si="79"/>
        <v>6.6279393864566938E-2</v>
      </c>
      <c r="N2489" s="7">
        <v>35885</v>
      </c>
      <c r="O2489" s="6" t="b">
        <v>1</v>
      </c>
      <c r="P2489" s="6" t="b">
        <v>0</v>
      </c>
      <c r="Q2489" s="6" t="s">
        <v>24</v>
      </c>
    </row>
    <row r="2490" spans="1:17" x14ac:dyDescent="0.25">
      <c r="A2490" s="3">
        <v>2018</v>
      </c>
      <c r="B2490" s="3">
        <v>1</v>
      </c>
      <c r="C2490" s="4" t="s">
        <v>17</v>
      </c>
      <c r="D2490" s="4" t="s">
        <v>29</v>
      </c>
      <c r="E2490" s="4" t="s">
        <v>34</v>
      </c>
      <c r="F2490" s="4" t="s">
        <v>39</v>
      </c>
      <c r="G2490" s="11" t="s">
        <v>21</v>
      </c>
      <c r="H2490" s="5">
        <v>69538.323900000003</v>
      </c>
      <c r="I2490" s="5">
        <v>27886.960629921261</v>
      </c>
      <c r="J2490" s="3" t="s">
        <v>22</v>
      </c>
      <c r="K2490" s="3" t="s">
        <v>23</v>
      </c>
      <c r="L2490" s="47">
        <f t="shared" si="80"/>
        <v>73444.884280440951</v>
      </c>
      <c r="M2490" s="63">
        <f t="shared" si="79"/>
        <v>5.4346108875590562E-2</v>
      </c>
      <c r="N2490" s="7">
        <v>33970</v>
      </c>
      <c r="O2490" s="6" t="b">
        <v>1</v>
      </c>
      <c r="P2490" s="6" t="b">
        <v>0</v>
      </c>
      <c r="Q2490" s="6" t="s">
        <v>24</v>
      </c>
    </row>
    <row r="2491" spans="1:17" x14ac:dyDescent="0.25">
      <c r="A2491" s="3">
        <v>2018</v>
      </c>
      <c r="B2491" s="3">
        <v>1</v>
      </c>
      <c r="C2491" s="4" t="s">
        <v>17</v>
      </c>
      <c r="D2491" s="4" t="s">
        <v>29</v>
      </c>
      <c r="E2491" s="4" t="s">
        <v>34</v>
      </c>
      <c r="F2491" s="4" t="s">
        <v>37</v>
      </c>
      <c r="G2491" s="11" t="s">
        <v>21</v>
      </c>
      <c r="H2491" s="5">
        <v>63801.831299999998</v>
      </c>
      <c r="I2491" s="5">
        <v>24128.503937007874</v>
      </c>
      <c r="J2491" s="3" t="s">
        <v>22</v>
      </c>
      <c r="K2491" s="3" t="s">
        <v>23</v>
      </c>
      <c r="L2491" s="47">
        <f t="shared" si="80"/>
        <v>63546.372192755902</v>
      </c>
      <c r="M2491" s="63">
        <f t="shared" si="79"/>
        <v>4.702162847244095E-2</v>
      </c>
      <c r="N2491" s="7">
        <v>33970</v>
      </c>
      <c r="O2491" s="6" t="b">
        <v>1</v>
      </c>
      <c r="P2491" s="6" t="b">
        <v>0</v>
      </c>
      <c r="Q2491" s="6" t="s">
        <v>24</v>
      </c>
    </row>
    <row r="2492" spans="1:17" x14ac:dyDescent="0.25">
      <c r="A2492" s="3">
        <v>2018</v>
      </c>
      <c r="B2492" s="3">
        <v>1</v>
      </c>
      <c r="C2492" s="4" t="s">
        <v>17</v>
      </c>
      <c r="D2492" s="4" t="s">
        <v>29</v>
      </c>
      <c r="E2492" s="4" t="s">
        <v>34</v>
      </c>
      <c r="F2492" s="4" t="s">
        <v>36</v>
      </c>
      <c r="G2492" s="11" t="s">
        <v>21</v>
      </c>
      <c r="H2492" s="5">
        <v>37689.022400000002</v>
      </c>
      <c r="I2492" s="5">
        <v>16384.913385826771</v>
      </c>
      <c r="J2492" s="3" t="s">
        <v>22</v>
      </c>
      <c r="K2492" s="3" t="s">
        <v>23</v>
      </c>
      <c r="L2492" s="47">
        <f t="shared" si="80"/>
        <v>43152.356527370073</v>
      </c>
      <c r="M2492" s="63">
        <f t="shared" si="79"/>
        <v>3.1930919206299209E-2</v>
      </c>
      <c r="N2492" s="7">
        <v>33970</v>
      </c>
      <c r="O2492" s="6" t="b">
        <v>1</v>
      </c>
      <c r="P2492" s="6" t="b">
        <v>0</v>
      </c>
      <c r="Q2492" s="6" t="s">
        <v>24</v>
      </c>
    </row>
    <row r="2493" spans="1:17" x14ac:dyDescent="0.25">
      <c r="A2493" s="3">
        <v>2018</v>
      </c>
      <c r="B2493" s="3">
        <v>1</v>
      </c>
      <c r="C2493" s="4" t="s">
        <v>17</v>
      </c>
      <c r="D2493" s="4" t="s">
        <v>29</v>
      </c>
      <c r="E2493" s="4" t="s">
        <v>34</v>
      </c>
      <c r="F2493" s="4" t="s">
        <v>35</v>
      </c>
      <c r="G2493" s="11" t="s">
        <v>21</v>
      </c>
      <c r="H2493" s="5">
        <v>33448.21</v>
      </c>
      <c r="I2493" s="5">
        <v>14974.866141732284</v>
      </c>
      <c r="J2493" s="3" t="s">
        <v>22</v>
      </c>
      <c r="K2493" s="3" t="s">
        <v>23</v>
      </c>
      <c r="L2493" s="47">
        <f t="shared" si="80"/>
        <v>39438.765862299209</v>
      </c>
      <c r="M2493" s="63">
        <f t="shared" si="79"/>
        <v>2.9183019137007878E-2</v>
      </c>
      <c r="N2493" s="7">
        <v>33970</v>
      </c>
      <c r="O2493" s="6" t="b">
        <v>1</v>
      </c>
      <c r="P2493" s="6" t="b">
        <v>0</v>
      </c>
      <c r="Q2493" s="6" t="s">
        <v>24</v>
      </c>
    </row>
    <row r="2494" spans="1:17" x14ac:dyDescent="0.25">
      <c r="A2494" s="3">
        <v>2018</v>
      </c>
      <c r="B2494" s="3">
        <v>1</v>
      </c>
      <c r="C2494" s="4" t="s">
        <v>17</v>
      </c>
      <c r="D2494" s="4" t="s">
        <v>59</v>
      </c>
      <c r="E2494" s="4" t="s">
        <v>60</v>
      </c>
      <c r="F2494" s="4"/>
      <c r="G2494" s="11" t="s">
        <v>21</v>
      </c>
      <c r="H2494" s="5">
        <v>171255</v>
      </c>
      <c r="I2494" s="5">
        <v>59571.394260000001</v>
      </c>
      <c r="J2494" s="3" t="s">
        <v>22</v>
      </c>
      <c r="K2494" s="3" t="s">
        <v>42</v>
      </c>
      <c r="L2494" s="47">
        <f t="shared" si="80"/>
        <v>156891.03649236864</v>
      </c>
      <c r="M2494" s="63">
        <f t="shared" si="79"/>
        <v>0.11609273313388802</v>
      </c>
      <c r="N2494" s="7">
        <v>40220</v>
      </c>
      <c r="O2494" s="6" t="b">
        <v>1</v>
      </c>
      <c r="P2494" s="6" t="b">
        <v>0</v>
      </c>
      <c r="Q2494" s="6" t="s">
        <v>24</v>
      </c>
    </row>
    <row r="2495" spans="1:17" x14ac:dyDescent="0.25">
      <c r="A2495" s="3">
        <v>2018</v>
      </c>
      <c r="B2495" s="3">
        <v>1</v>
      </c>
      <c r="C2495" s="4" t="s">
        <v>17</v>
      </c>
      <c r="D2495" s="4" t="s">
        <v>44</v>
      </c>
      <c r="E2495" s="4" t="s">
        <v>45</v>
      </c>
      <c r="F2495" s="4"/>
      <c r="G2495" s="11" t="s">
        <v>21</v>
      </c>
      <c r="H2495" s="5">
        <v>52697</v>
      </c>
      <c r="I2495" s="5">
        <v>18823.368399999999</v>
      </c>
      <c r="J2495" s="3" t="s">
        <v>22</v>
      </c>
      <c r="K2495" s="3" t="s">
        <v>42</v>
      </c>
      <c r="L2495" s="47">
        <f t="shared" si="80"/>
        <v>49574.427713817597</v>
      </c>
      <c r="M2495" s="63">
        <f t="shared" si="79"/>
        <v>3.6682980337920001E-2</v>
      </c>
      <c r="N2495" s="7">
        <v>25569</v>
      </c>
      <c r="O2495" s="6" t="b">
        <v>1</v>
      </c>
      <c r="P2495" s="6" t="b">
        <v>0</v>
      </c>
      <c r="Q2495" s="6" t="s">
        <v>24</v>
      </c>
    </row>
    <row r="2496" spans="1:17" x14ac:dyDescent="0.25">
      <c r="A2496" s="3">
        <v>2018</v>
      </c>
      <c r="B2496" s="3">
        <v>1</v>
      </c>
      <c r="C2496" s="4" t="s">
        <v>17</v>
      </c>
      <c r="D2496" s="4" t="s">
        <v>44</v>
      </c>
      <c r="E2496" s="4" t="s">
        <v>75</v>
      </c>
      <c r="F2496" s="4"/>
      <c r="G2496" s="11" t="s">
        <v>21</v>
      </c>
      <c r="H2496" s="5">
        <v>242931</v>
      </c>
      <c r="I2496" s="5">
        <v>84567.749759607294</v>
      </c>
      <c r="J2496" s="3" t="s">
        <v>22</v>
      </c>
      <c r="K2496" s="3" t="s">
        <v>42</v>
      </c>
      <c r="L2496" s="47">
        <f t="shared" si="80"/>
        <v>222723.03810288635</v>
      </c>
      <c r="M2496" s="63">
        <f t="shared" si="79"/>
        <v>0.16480563073152271</v>
      </c>
      <c r="N2496" s="7">
        <v>41210</v>
      </c>
      <c r="O2496" s="6" t="b">
        <v>0</v>
      </c>
      <c r="P2496" s="6" t="b">
        <v>0</v>
      </c>
      <c r="Q2496" s="6" t="s">
        <v>65</v>
      </c>
    </row>
    <row r="2497" spans="1:17" x14ac:dyDescent="0.25">
      <c r="A2497" s="3">
        <v>2018</v>
      </c>
      <c r="B2497" s="3">
        <v>1</v>
      </c>
      <c r="C2497" s="4" t="s">
        <v>17</v>
      </c>
      <c r="D2497" s="4" t="s">
        <v>46</v>
      </c>
      <c r="E2497" s="4" t="s">
        <v>47</v>
      </c>
      <c r="F2497" s="4"/>
      <c r="G2497" s="11" t="s">
        <v>21</v>
      </c>
      <c r="H2497" s="5">
        <v>66924.000000469998</v>
      </c>
      <c r="I2497" s="5">
        <v>24911.789760174954</v>
      </c>
      <c r="J2497" s="3" t="s">
        <v>22</v>
      </c>
      <c r="K2497" s="3" t="s">
        <v>42</v>
      </c>
      <c r="L2497" s="47">
        <f t="shared" si="80"/>
        <v>65609.283866941405</v>
      </c>
      <c r="M2497" s="63">
        <f t="shared" si="79"/>
        <v>4.8548095884628953E-2</v>
      </c>
      <c r="N2497" s="7">
        <v>34700</v>
      </c>
      <c r="O2497" s="6" t="b">
        <v>1</v>
      </c>
      <c r="P2497" s="6" t="b">
        <v>0</v>
      </c>
      <c r="Q2497" s="6" t="s">
        <v>24</v>
      </c>
    </row>
    <row r="2498" spans="1:17" x14ac:dyDescent="0.25">
      <c r="A2498" s="3">
        <v>2018</v>
      </c>
      <c r="B2498" s="3">
        <v>1</v>
      </c>
      <c r="C2498" s="4" t="s">
        <v>17</v>
      </c>
      <c r="D2498" s="4" t="s">
        <v>46</v>
      </c>
      <c r="E2498" s="4" t="s">
        <v>48</v>
      </c>
      <c r="F2498" s="4"/>
      <c r="G2498" s="11" t="s">
        <v>21</v>
      </c>
      <c r="H2498" s="5">
        <v>70714.503616300004</v>
      </c>
      <c r="I2498" s="5">
        <v>26389.238459530836</v>
      </c>
      <c r="J2498" s="3" t="s">
        <v>22</v>
      </c>
      <c r="K2498" s="3" t="s">
        <v>42</v>
      </c>
      <c r="L2498" s="47">
        <f t="shared" si="80"/>
        <v>69500.387318281821</v>
      </c>
      <c r="M2498" s="63">
        <f t="shared" ref="M2498:M2561" si="81">I2498*0.02784*0.07/1000</f>
        <v>5.1427347909933703E-2</v>
      </c>
      <c r="N2498" s="7">
        <v>35065</v>
      </c>
      <c r="O2498" s="6" t="b">
        <v>1</v>
      </c>
      <c r="P2498" s="6" t="b">
        <v>0</v>
      </c>
      <c r="Q2498" s="6" t="s">
        <v>24</v>
      </c>
    </row>
    <row r="2499" spans="1:17" x14ac:dyDescent="0.25">
      <c r="A2499" s="3">
        <v>2018</v>
      </c>
      <c r="B2499" s="3">
        <v>1</v>
      </c>
      <c r="C2499" s="4" t="s">
        <v>17</v>
      </c>
      <c r="D2499" s="4" t="s">
        <v>46</v>
      </c>
      <c r="E2499" s="4" t="s">
        <v>58</v>
      </c>
      <c r="F2499" s="4"/>
      <c r="G2499" s="11" t="s">
        <v>21</v>
      </c>
      <c r="H2499" s="5">
        <v>72936</v>
      </c>
      <c r="I2499" s="5">
        <v>25131.119904000003</v>
      </c>
      <c r="J2499" s="3" t="s">
        <v>22</v>
      </c>
      <c r="K2499" s="3" t="s">
        <v>42</v>
      </c>
      <c r="L2499" s="47">
        <f t="shared" si="80"/>
        <v>66186.925770848262</v>
      </c>
      <c r="M2499" s="63">
        <f t="shared" si="81"/>
        <v>4.8975526468915211E-2</v>
      </c>
      <c r="N2499" s="7">
        <v>39814</v>
      </c>
      <c r="O2499" s="6" t="b">
        <v>1</v>
      </c>
      <c r="P2499" s="6" t="b">
        <v>0</v>
      </c>
      <c r="Q2499" s="6" t="s">
        <v>24</v>
      </c>
    </row>
    <row r="2500" spans="1:17" x14ac:dyDescent="0.25">
      <c r="A2500" s="3">
        <v>2018</v>
      </c>
      <c r="B2500" s="3">
        <v>1</v>
      </c>
      <c r="C2500" s="4" t="s">
        <v>17</v>
      </c>
      <c r="D2500" s="4" t="s">
        <v>46</v>
      </c>
      <c r="E2500" s="4" t="s">
        <v>61</v>
      </c>
      <c r="F2500" s="4"/>
      <c r="G2500" s="11" t="s">
        <v>21</v>
      </c>
      <c r="H2500" s="5">
        <v>20681</v>
      </c>
      <c r="I2500" s="5">
        <v>7266.4761600000002</v>
      </c>
      <c r="J2500" s="3" t="s">
        <v>22</v>
      </c>
      <c r="K2500" s="3" t="s">
        <v>42</v>
      </c>
      <c r="L2500" s="47">
        <f t="shared" si="80"/>
        <v>19137.456669450239</v>
      </c>
      <c r="M2500" s="63">
        <f t="shared" si="81"/>
        <v>1.4160908740608E-2</v>
      </c>
      <c r="N2500" s="7">
        <v>40179</v>
      </c>
      <c r="O2500" s="6" t="b">
        <v>1</v>
      </c>
      <c r="P2500" s="6" t="b">
        <v>0</v>
      </c>
      <c r="Q2500" s="6" t="s">
        <v>24</v>
      </c>
    </row>
    <row r="2501" spans="1:17" x14ac:dyDescent="0.25">
      <c r="A2501" s="3">
        <v>2018</v>
      </c>
      <c r="B2501" s="3">
        <v>1</v>
      </c>
      <c r="C2501" s="4" t="s">
        <v>17</v>
      </c>
      <c r="D2501" s="4" t="s">
        <v>46</v>
      </c>
      <c r="E2501" s="4" t="s">
        <v>77</v>
      </c>
      <c r="F2501" s="4"/>
      <c r="G2501" s="11" t="s">
        <v>21</v>
      </c>
      <c r="H2501" s="5">
        <v>68389</v>
      </c>
      <c r="I2501" s="5">
        <v>24029.159039999999</v>
      </c>
      <c r="J2501" s="3" t="s">
        <v>22</v>
      </c>
      <c r="K2501" s="3" t="s">
        <v>42</v>
      </c>
      <c r="L2501" s="47">
        <f t="shared" si="80"/>
        <v>63284.731113922549</v>
      </c>
      <c r="M2501" s="63">
        <f t="shared" si="81"/>
        <v>4.6828025137151993E-2</v>
      </c>
      <c r="N2501" s="7">
        <v>42005</v>
      </c>
      <c r="O2501" s="6" t="b">
        <v>0</v>
      </c>
      <c r="P2501" s="6" t="b">
        <v>0</v>
      </c>
      <c r="Q2501" s="6" t="s">
        <v>65</v>
      </c>
    </row>
    <row r="2502" spans="1:17" x14ac:dyDescent="0.25">
      <c r="A2502" s="3">
        <v>2018</v>
      </c>
      <c r="B2502" s="3">
        <v>1</v>
      </c>
      <c r="C2502" s="4" t="s">
        <v>17</v>
      </c>
      <c r="D2502" s="4" t="s">
        <v>69</v>
      </c>
      <c r="E2502" s="4" t="s">
        <v>70</v>
      </c>
      <c r="F2502" s="4" t="s">
        <v>71</v>
      </c>
      <c r="G2502" s="11" t="s">
        <v>21</v>
      </c>
      <c r="H2502" s="5">
        <v>98665</v>
      </c>
      <c r="I2502" s="5">
        <v>35226.425196850396</v>
      </c>
      <c r="J2502" s="3" t="s">
        <v>22</v>
      </c>
      <c r="K2502" s="3" t="s">
        <v>23</v>
      </c>
      <c r="L2502" s="47">
        <f t="shared" si="80"/>
        <v>92774.567889637794</v>
      </c>
      <c r="M2502" s="63">
        <f t="shared" si="81"/>
        <v>6.8649257423622059E-2</v>
      </c>
      <c r="N2502" s="7">
        <v>40760</v>
      </c>
      <c r="O2502" s="6" t="b">
        <v>0</v>
      </c>
      <c r="P2502" s="6" t="b">
        <v>0</v>
      </c>
      <c r="Q2502" s="6" t="s">
        <v>65</v>
      </c>
    </row>
    <row r="2503" spans="1:17" x14ac:dyDescent="0.25">
      <c r="A2503" s="3">
        <v>2018</v>
      </c>
      <c r="B2503" s="3">
        <v>2</v>
      </c>
      <c r="C2503" s="4" t="s">
        <v>38</v>
      </c>
      <c r="D2503" s="4" t="s">
        <v>18</v>
      </c>
      <c r="E2503" s="4" t="s">
        <v>76</v>
      </c>
      <c r="F2503" s="4"/>
      <c r="G2503" s="11" t="s">
        <v>21</v>
      </c>
      <c r="H2503" s="5">
        <v>145969</v>
      </c>
      <c r="I2503" s="5">
        <v>52140.126799999991</v>
      </c>
      <c r="J2503" s="3" t="s">
        <v>22</v>
      </c>
      <c r="K2503" s="3" t="s">
        <v>42</v>
      </c>
      <c r="L2503" s="47">
        <f t="shared" si="80"/>
        <v>137319.57490859518</v>
      </c>
      <c r="M2503" s="63">
        <f t="shared" si="81"/>
        <v>0.10161067910784</v>
      </c>
      <c r="N2503" s="7">
        <v>41348</v>
      </c>
      <c r="O2503" s="6" t="b">
        <v>0</v>
      </c>
      <c r="P2503" s="6" t="b">
        <v>0</v>
      </c>
      <c r="Q2503" s="6" t="s">
        <v>65</v>
      </c>
    </row>
    <row r="2504" spans="1:17" x14ac:dyDescent="0.25">
      <c r="A2504" s="3">
        <v>2018</v>
      </c>
      <c r="B2504" s="3">
        <v>2</v>
      </c>
      <c r="C2504" s="4" t="s">
        <v>38</v>
      </c>
      <c r="D2504" s="4" t="s">
        <v>18</v>
      </c>
      <c r="E2504" s="4" t="s">
        <v>19</v>
      </c>
      <c r="F2504" s="4" t="s">
        <v>20</v>
      </c>
      <c r="G2504" s="11" t="s">
        <v>21</v>
      </c>
      <c r="H2504" s="5">
        <v>74590.022400000002</v>
      </c>
      <c r="I2504" s="5">
        <v>27566.173228346455</v>
      </c>
      <c r="J2504" s="3" t="s">
        <v>22</v>
      </c>
      <c r="K2504" s="3" t="s">
        <v>23</v>
      </c>
      <c r="L2504" s="47">
        <f t="shared" si="80"/>
        <v>72600.038049259834</v>
      </c>
      <c r="M2504" s="63">
        <f t="shared" si="81"/>
        <v>5.3720958387401582E-2</v>
      </c>
      <c r="N2504" s="7">
        <v>35527</v>
      </c>
      <c r="O2504" s="6" t="b">
        <v>1</v>
      </c>
      <c r="P2504" s="6" t="b">
        <v>0</v>
      </c>
      <c r="Q2504" s="6" t="s">
        <v>24</v>
      </c>
    </row>
    <row r="2505" spans="1:17" x14ac:dyDescent="0.25">
      <c r="A2505" s="3">
        <v>2018</v>
      </c>
      <c r="B2505" s="3">
        <v>2</v>
      </c>
      <c r="C2505" s="4" t="s">
        <v>38</v>
      </c>
      <c r="D2505" s="4" t="s">
        <v>18</v>
      </c>
      <c r="E2505" s="4" t="s">
        <v>19</v>
      </c>
      <c r="F2505" s="4" t="s">
        <v>25</v>
      </c>
      <c r="G2505" s="11" t="s">
        <v>21</v>
      </c>
      <c r="H2505" s="5">
        <v>63999.888400000003</v>
      </c>
      <c r="I2505" s="5">
        <v>24273.259842519685</v>
      </c>
      <c r="J2505" s="3" t="s">
        <v>22</v>
      </c>
      <c r="K2505" s="3" t="s">
        <v>23</v>
      </c>
      <c r="L2505" s="47">
        <f t="shared" si="80"/>
        <v>63927.610609889758</v>
      </c>
      <c r="M2505" s="63">
        <f t="shared" si="81"/>
        <v>4.7303728781102367E-2</v>
      </c>
      <c r="N2505" s="7">
        <v>35527</v>
      </c>
      <c r="O2505" s="6" t="b">
        <v>1</v>
      </c>
      <c r="P2505" s="6" t="b">
        <v>0</v>
      </c>
      <c r="Q2505" s="6" t="s">
        <v>24</v>
      </c>
    </row>
    <row r="2506" spans="1:17" x14ac:dyDescent="0.25">
      <c r="A2506" s="3">
        <v>2018</v>
      </c>
      <c r="B2506" s="3">
        <v>2</v>
      </c>
      <c r="C2506" s="4" t="s">
        <v>38</v>
      </c>
      <c r="D2506" s="4" t="s">
        <v>18</v>
      </c>
      <c r="E2506" s="4" t="s">
        <v>41</v>
      </c>
      <c r="F2506" s="4"/>
      <c r="G2506" s="11" t="s">
        <v>21</v>
      </c>
      <c r="H2506" s="5">
        <v>48998</v>
      </c>
      <c r="I2506" s="5">
        <v>19215.790649999995</v>
      </c>
      <c r="J2506" s="3" t="s">
        <v>22</v>
      </c>
      <c r="K2506" s="3" t="s">
        <v>42</v>
      </c>
      <c r="L2506" s="47">
        <f t="shared" si="80"/>
        <v>50607.93606644158</v>
      </c>
      <c r="M2506" s="63">
        <f t="shared" si="81"/>
        <v>3.7447732818719992E-2</v>
      </c>
      <c r="N2506" s="7">
        <v>23377</v>
      </c>
      <c r="O2506" s="6" t="b">
        <v>1</v>
      </c>
      <c r="P2506" s="6" t="b">
        <v>0</v>
      </c>
      <c r="Q2506" s="6" t="s">
        <v>24</v>
      </c>
    </row>
    <row r="2507" spans="1:17" x14ac:dyDescent="0.25">
      <c r="A2507" s="3">
        <v>2018</v>
      </c>
      <c r="B2507" s="3">
        <v>2</v>
      </c>
      <c r="C2507" s="4" t="s">
        <v>38</v>
      </c>
      <c r="D2507" s="4" t="s">
        <v>18</v>
      </c>
      <c r="E2507" s="4" t="s">
        <v>43</v>
      </c>
      <c r="F2507" s="4"/>
      <c r="G2507" s="11" t="s">
        <v>21</v>
      </c>
      <c r="H2507" s="5">
        <v>121558</v>
      </c>
      <c r="I2507" s="5">
        <v>45749.082648000003</v>
      </c>
      <c r="J2507" s="3" t="s">
        <v>22</v>
      </c>
      <c r="K2507" s="3" t="s">
        <v>42</v>
      </c>
      <c r="L2507" s="47">
        <f t="shared" si="80"/>
        <v>120487.71200306228</v>
      </c>
      <c r="M2507" s="63">
        <f t="shared" si="81"/>
        <v>8.9155812264422429E-2</v>
      </c>
      <c r="N2507" s="7">
        <v>28126</v>
      </c>
      <c r="O2507" s="6" t="b">
        <v>1</v>
      </c>
      <c r="P2507" s="6" t="b">
        <v>0</v>
      </c>
      <c r="Q2507" s="6" t="s">
        <v>24</v>
      </c>
    </row>
    <row r="2508" spans="1:17" x14ac:dyDescent="0.25">
      <c r="A2508" s="3">
        <v>2018</v>
      </c>
      <c r="B2508" s="3">
        <v>2</v>
      </c>
      <c r="C2508" s="4" t="s">
        <v>38</v>
      </c>
      <c r="D2508" s="4" t="s">
        <v>62</v>
      </c>
      <c r="E2508" s="4" t="s">
        <v>63</v>
      </c>
      <c r="F2508" s="4" t="s">
        <v>64</v>
      </c>
      <c r="G2508" s="11" t="s">
        <v>21</v>
      </c>
      <c r="H2508" s="5">
        <v>81708</v>
      </c>
      <c r="I2508" s="5">
        <v>28426.015748031496</v>
      </c>
      <c r="J2508" s="3" t="s">
        <v>22</v>
      </c>
      <c r="K2508" s="3" t="s">
        <v>23</v>
      </c>
      <c r="L2508" s="47">
        <f t="shared" si="80"/>
        <v>74864.574339023617</v>
      </c>
      <c r="M2508" s="63">
        <f t="shared" si="81"/>
        <v>5.5396619489763786E-2</v>
      </c>
      <c r="N2508" s="7">
        <v>40739</v>
      </c>
      <c r="O2508" s="6" t="b">
        <v>0</v>
      </c>
      <c r="P2508" s="6" t="b">
        <v>0</v>
      </c>
      <c r="Q2508" s="6" t="s">
        <v>65</v>
      </c>
    </row>
    <row r="2509" spans="1:17" x14ac:dyDescent="0.25">
      <c r="A2509" s="3">
        <v>2018</v>
      </c>
      <c r="B2509" s="3">
        <v>2</v>
      </c>
      <c r="C2509" s="4" t="s">
        <v>38</v>
      </c>
      <c r="D2509" s="4" t="s">
        <v>66</v>
      </c>
      <c r="E2509" s="4" t="s">
        <v>67</v>
      </c>
      <c r="F2509" s="4" t="s">
        <v>72</v>
      </c>
      <c r="G2509" s="11" t="s">
        <v>21</v>
      </c>
      <c r="H2509" s="5">
        <v>147203.51699999999</v>
      </c>
      <c r="I2509" s="5">
        <v>50066.456692913387</v>
      </c>
      <c r="J2509" s="3" t="s">
        <v>22</v>
      </c>
      <c r="K2509" s="3" t="s">
        <v>23</v>
      </c>
      <c r="L2509" s="47">
        <f t="shared" si="80"/>
        <v>131858.22459968503</v>
      </c>
      <c r="M2509" s="63">
        <f t="shared" si="81"/>
        <v>9.7569510803149614E-2</v>
      </c>
      <c r="N2509" s="7">
        <v>40644</v>
      </c>
      <c r="O2509" s="6" t="b">
        <v>0</v>
      </c>
      <c r="P2509" s="6" t="b">
        <v>1</v>
      </c>
      <c r="Q2509" s="6" t="s">
        <v>15</v>
      </c>
    </row>
    <row r="2510" spans="1:17" x14ac:dyDescent="0.25">
      <c r="A2510" s="3">
        <v>2018</v>
      </c>
      <c r="B2510" s="3">
        <v>2</v>
      </c>
      <c r="C2510" s="4" t="s">
        <v>38</v>
      </c>
      <c r="D2510" s="4" t="s">
        <v>66</v>
      </c>
      <c r="E2510" s="4" t="s">
        <v>67</v>
      </c>
      <c r="F2510" s="4" t="s">
        <v>68</v>
      </c>
      <c r="G2510" s="11" t="s">
        <v>21</v>
      </c>
      <c r="H2510" s="5">
        <v>145546.61739999999</v>
      </c>
      <c r="I2510" s="5">
        <v>50055.779527559054</v>
      </c>
      <c r="J2510" s="3" t="s">
        <v>22</v>
      </c>
      <c r="K2510" s="3" t="s">
        <v>23</v>
      </c>
      <c r="L2510" s="47">
        <f t="shared" si="80"/>
        <v>131830.10453366928</v>
      </c>
      <c r="M2510" s="63">
        <f t="shared" si="81"/>
        <v>9.7548703143307089E-2</v>
      </c>
      <c r="N2510" s="7">
        <v>40644</v>
      </c>
      <c r="O2510" s="6" t="b">
        <v>0</v>
      </c>
      <c r="P2510" s="6" t="b">
        <v>1</v>
      </c>
      <c r="Q2510" s="6" t="s">
        <v>15</v>
      </c>
    </row>
    <row r="2511" spans="1:17" x14ac:dyDescent="0.25">
      <c r="A2511" s="3">
        <v>2018</v>
      </c>
      <c r="B2511" s="3">
        <v>2</v>
      </c>
      <c r="C2511" s="4" t="s">
        <v>38</v>
      </c>
      <c r="D2511" s="4" t="s">
        <v>78</v>
      </c>
      <c r="E2511" s="4" t="s">
        <v>78</v>
      </c>
      <c r="F2511" s="4" t="s">
        <v>80</v>
      </c>
      <c r="G2511" s="11" t="s">
        <v>21</v>
      </c>
      <c r="H2511" s="5">
        <v>125854.5186</v>
      </c>
      <c r="I2511" s="5">
        <v>45197.291338582676</v>
      </c>
      <c r="J2511" s="3" t="s">
        <v>22</v>
      </c>
      <c r="K2511" s="3" t="s">
        <v>23</v>
      </c>
      <c r="L2511" s="47">
        <f t="shared" si="80"/>
        <v>119034.47909593699</v>
      </c>
      <c r="M2511" s="63">
        <f t="shared" si="81"/>
        <v>8.8080481360629917E-2</v>
      </c>
      <c r="N2511" s="7">
        <v>42560</v>
      </c>
      <c r="O2511" s="6" t="b">
        <v>0</v>
      </c>
      <c r="P2511" s="6" t="b">
        <v>0</v>
      </c>
      <c r="Q2511" s="6" t="s">
        <v>65</v>
      </c>
    </row>
    <row r="2512" spans="1:17" x14ac:dyDescent="0.25">
      <c r="A2512" s="3">
        <v>2018</v>
      </c>
      <c r="B2512" s="3">
        <v>2</v>
      </c>
      <c r="C2512" s="4" t="s">
        <v>38</v>
      </c>
      <c r="D2512" s="4" t="s">
        <v>78</v>
      </c>
      <c r="E2512" s="4" t="s">
        <v>78</v>
      </c>
      <c r="F2512" s="4" t="s">
        <v>79</v>
      </c>
      <c r="G2512" s="11" t="s">
        <v>21</v>
      </c>
      <c r="H2512" s="5">
        <v>130028.0132</v>
      </c>
      <c r="I2512" s="5">
        <v>46607.338582677163</v>
      </c>
      <c r="J2512" s="3" t="s">
        <v>22</v>
      </c>
      <c r="K2512" s="3" t="s">
        <v>23</v>
      </c>
      <c r="L2512" s="47">
        <f t="shared" si="80"/>
        <v>122748.06976100785</v>
      </c>
      <c r="M2512" s="63">
        <f t="shared" si="81"/>
        <v>9.0828381429921265E-2</v>
      </c>
      <c r="N2512" s="7">
        <v>42560</v>
      </c>
      <c r="O2512" s="6" t="b">
        <v>0</v>
      </c>
      <c r="P2512" s="6" t="b">
        <v>0</v>
      </c>
      <c r="Q2512" s="6" t="s">
        <v>65</v>
      </c>
    </row>
    <row r="2513" spans="1:17" x14ac:dyDescent="0.25">
      <c r="A2513" s="3">
        <v>2018</v>
      </c>
      <c r="B2513" s="3">
        <v>2</v>
      </c>
      <c r="C2513" s="4" t="s">
        <v>38</v>
      </c>
      <c r="D2513" s="4" t="s">
        <v>73</v>
      </c>
      <c r="E2513" s="4" t="s">
        <v>74</v>
      </c>
      <c r="F2513" s="4"/>
      <c r="G2513" s="11" t="s">
        <v>21</v>
      </c>
      <c r="H2513" s="5">
        <v>230832</v>
      </c>
      <c r="I2513" s="5">
        <v>75102.022195199985</v>
      </c>
      <c r="J2513" s="3" t="s">
        <v>22</v>
      </c>
      <c r="K2513" s="3" t="s">
        <v>42</v>
      </c>
      <c r="L2513" s="47">
        <f t="shared" si="80"/>
        <v>197793.49218269915</v>
      </c>
      <c r="M2513" s="63">
        <f t="shared" si="81"/>
        <v>0.14635882085400573</v>
      </c>
      <c r="N2513" s="7">
        <v>41136</v>
      </c>
      <c r="O2513" s="6" t="b">
        <v>0</v>
      </c>
      <c r="P2513" s="6" t="b">
        <v>0</v>
      </c>
      <c r="Q2513" s="6" t="s">
        <v>65</v>
      </c>
    </row>
    <row r="2514" spans="1:17" x14ac:dyDescent="0.25">
      <c r="A2514" s="3">
        <v>2018</v>
      </c>
      <c r="B2514" s="3">
        <v>2</v>
      </c>
      <c r="C2514" s="4" t="s">
        <v>38</v>
      </c>
      <c r="D2514" s="4" t="s">
        <v>29</v>
      </c>
      <c r="E2514" s="4" t="s">
        <v>30</v>
      </c>
      <c r="F2514" s="4" t="s">
        <v>31</v>
      </c>
      <c r="G2514" s="11" t="s">
        <v>21</v>
      </c>
      <c r="H2514" s="5">
        <v>202</v>
      </c>
      <c r="I2514" s="5">
        <v>84.566929133858267</v>
      </c>
      <c r="J2514" s="3" t="s">
        <v>22</v>
      </c>
      <c r="K2514" s="3" t="s">
        <v>23</v>
      </c>
      <c r="L2514" s="47">
        <f t="shared" si="80"/>
        <v>222.72087685039367</v>
      </c>
      <c r="M2514" s="63">
        <f t="shared" si="81"/>
        <v>1.6480403149606298E-4</v>
      </c>
      <c r="N2514" s="7">
        <v>35885</v>
      </c>
      <c r="O2514" s="6" t="b">
        <v>1</v>
      </c>
      <c r="P2514" s="6" t="b">
        <v>0</v>
      </c>
      <c r="Q2514" s="6" t="s">
        <v>24</v>
      </c>
    </row>
    <row r="2515" spans="1:17" x14ac:dyDescent="0.25">
      <c r="A2515" s="3">
        <v>2018</v>
      </c>
      <c r="B2515" s="3">
        <v>2</v>
      </c>
      <c r="C2515" s="4" t="s">
        <v>38</v>
      </c>
      <c r="D2515" s="4" t="s">
        <v>29</v>
      </c>
      <c r="E2515" s="4" t="s">
        <v>30</v>
      </c>
      <c r="F2515" s="4" t="s">
        <v>33</v>
      </c>
      <c r="G2515" s="11" t="s">
        <v>21</v>
      </c>
      <c r="H2515" s="5">
        <v>36639</v>
      </c>
      <c r="I2515" s="5">
        <v>15540.850393700788</v>
      </c>
      <c r="J2515" s="3" t="s">
        <v>22</v>
      </c>
      <c r="K2515" s="3" t="s">
        <v>23</v>
      </c>
      <c r="L2515" s="47">
        <f t="shared" si="80"/>
        <v>40929.378211275587</v>
      </c>
      <c r="M2515" s="63">
        <f t="shared" si="81"/>
        <v>3.0286009247244099E-2</v>
      </c>
      <c r="N2515" s="7">
        <v>35885</v>
      </c>
      <c r="O2515" s="6" t="b">
        <v>1</v>
      </c>
      <c r="P2515" s="6" t="b">
        <v>0</v>
      </c>
      <c r="Q2515" s="6" t="s">
        <v>24</v>
      </c>
    </row>
    <row r="2516" spans="1:17" x14ac:dyDescent="0.25">
      <c r="A2516" s="3">
        <v>2018</v>
      </c>
      <c r="B2516" s="3">
        <v>2</v>
      </c>
      <c r="C2516" s="4" t="s">
        <v>38</v>
      </c>
      <c r="D2516" s="4" t="s">
        <v>29</v>
      </c>
      <c r="E2516" s="4" t="s">
        <v>34</v>
      </c>
      <c r="F2516" s="4" t="s">
        <v>39</v>
      </c>
      <c r="G2516" s="11" t="s">
        <v>21</v>
      </c>
      <c r="H2516" s="5">
        <v>49296.162400000001</v>
      </c>
      <c r="I2516" s="5">
        <v>19914.708661417324</v>
      </c>
      <c r="J2516" s="3" t="s">
        <v>22</v>
      </c>
      <c r="K2516" s="3" t="s">
        <v>23</v>
      </c>
      <c r="L2516" s="47">
        <f t="shared" si="80"/>
        <v>52448.651272062991</v>
      </c>
      <c r="M2516" s="63">
        <f t="shared" si="81"/>
        <v>3.8809784239370079E-2</v>
      </c>
      <c r="N2516" s="7">
        <v>33970</v>
      </c>
      <c r="O2516" s="6" t="b">
        <v>1</v>
      </c>
      <c r="P2516" s="6" t="b">
        <v>0</v>
      </c>
      <c r="Q2516" s="6" t="s">
        <v>24</v>
      </c>
    </row>
    <row r="2517" spans="1:17" x14ac:dyDescent="0.25">
      <c r="A2517" s="3">
        <v>2018</v>
      </c>
      <c r="B2517" s="3">
        <v>2</v>
      </c>
      <c r="C2517" s="4" t="s">
        <v>38</v>
      </c>
      <c r="D2517" s="4" t="s">
        <v>29</v>
      </c>
      <c r="E2517" s="4" t="s">
        <v>34</v>
      </c>
      <c r="F2517" s="4" t="s">
        <v>37</v>
      </c>
      <c r="G2517" s="11" t="s">
        <v>21</v>
      </c>
      <c r="H2517" s="5">
        <v>56661.335299999999</v>
      </c>
      <c r="I2517" s="5">
        <v>21374.173228346455</v>
      </c>
      <c r="J2517" s="3" t="s">
        <v>22</v>
      </c>
      <c r="K2517" s="3" t="s">
        <v>23</v>
      </c>
      <c r="L2517" s="47">
        <f t="shared" si="80"/>
        <v>56292.390561259839</v>
      </c>
      <c r="M2517" s="63">
        <f t="shared" si="81"/>
        <v>4.1653988787401577E-2</v>
      </c>
      <c r="N2517" s="7">
        <v>33970</v>
      </c>
      <c r="O2517" s="6" t="b">
        <v>1</v>
      </c>
      <c r="P2517" s="6" t="b">
        <v>0</v>
      </c>
      <c r="Q2517" s="6" t="s">
        <v>24</v>
      </c>
    </row>
    <row r="2518" spans="1:17" x14ac:dyDescent="0.25">
      <c r="A2518" s="3">
        <v>2018</v>
      </c>
      <c r="B2518" s="3">
        <v>2</v>
      </c>
      <c r="C2518" s="4" t="s">
        <v>38</v>
      </c>
      <c r="D2518" s="4" t="s">
        <v>29</v>
      </c>
      <c r="E2518" s="4" t="s">
        <v>34</v>
      </c>
      <c r="F2518" s="4" t="s">
        <v>36</v>
      </c>
      <c r="G2518" s="11" t="s">
        <v>21</v>
      </c>
      <c r="H2518" s="5">
        <v>14474.52</v>
      </c>
      <c r="I2518" s="5">
        <v>6255.0236220472434</v>
      </c>
      <c r="J2518" s="3" t="s">
        <v>22</v>
      </c>
      <c r="K2518" s="3" t="s">
        <v>23</v>
      </c>
      <c r="L2518" s="47">
        <f t="shared" si="80"/>
        <v>16473.63053253543</v>
      </c>
      <c r="M2518" s="63">
        <f t="shared" si="81"/>
        <v>1.2189790034645667E-2</v>
      </c>
      <c r="N2518" s="7">
        <v>33970</v>
      </c>
      <c r="O2518" s="6" t="b">
        <v>1</v>
      </c>
      <c r="P2518" s="6" t="b">
        <v>0</v>
      </c>
      <c r="Q2518" s="6" t="s">
        <v>24</v>
      </c>
    </row>
    <row r="2519" spans="1:17" x14ac:dyDescent="0.25">
      <c r="A2519" s="3">
        <v>2018</v>
      </c>
      <c r="B2519" s="3">
        <v>2</v>
      </c>
      <c r="C2519" s="4" t="s">
        <v>38</v>
      </c>
      <c r="D2519" s="4" t="s">
        <v>29</v>
      </c>
      <c r="E2519" s="4" t="s">
        <v>34</v>
      </c>
      <c r="F2519" s="4" t="s">
        <v>35</v>
      </c>
      <c r="G2519" s="11" t="s">
        <v>21</v>
      </c>
      <c r="H2519" s="5">
        <v>19355.6198</v>
      </c>
      <c r="I2519" s="5">
        <v>8731.1811023622049</v>
      </c>
      <c r="J2519" s="3" t="s">
        <v>22</v>
      </c>
      <c r="K2519" s="3" t="s">
        <v>23</v>
      </c>
      <c r="L2519" s="47">
        <f t="shared" si="80"/>
        <v>22994.997346771655</v>
      </c>
      <c r="M2519" s="63">
        <f t="shared" si="81"/>
        <v>1.7015325732283468E-2</v>
      </c>
      <c r="N2519" s="7">
        <v>33970</v>
      </c>
      <c r="O2519" s="6" t="b">
        <v>1</v>
      </c>
      <c r="P2519" s="6" t="b">
        <v>0</v>
      </c>
      <c r="Q2519" s="6" t="s">
        <v>24</v>
      </c>
    </row>
    <row r="2520" spans="1:17" x14ac:dyDescent="0.25">
      <c r="A2520" s="3">
        <v>2018</v>
      </c>
      <c r="B2520" s="3">
        <v>2</v>
      </c>
      <c r="C2520" s="4" t="s">
        <v>38</v>
      </c>
      <c r="D2520" s="4" t="s">
        <v>59</v>
      </c>
      <c r="E2520" s="4" t="s">
        <v>60</v>
      </c>
      <c r="F2520" s="4"/>
      <c r="G2520" s="11" t="s">
        <v>21</v>
      </c>
      <c r="H2520" s="5">
        <v>166375</v>
      </c>
      <c r="I2520" s="5">
        <v>57873.876499999998</v>
      </c>
      <c r="J2520" s="3" t="s">
        <v>22</v>
      </c>
      <c r="K2520" s="3" t="s">
        <v>42</v>
      </c>
      <c r="L2520" s="47">
        <f t="shared" si="80"/>
        <v>152420.34507849597</v>
      </c>
      <c r="M2520" s="63">
        <f t="shared" si="81"/>
        <v>0.1127846105232</v>
      </c>
      <c r="N2520" s="7">
        <v>40220</v>
      </c>
      <c r="O2520" s="6" t="b">
        <v>1</v>
      </c>
      <c r="P2520" s="6" t="b">
        <v>0</v>
      </c>
      <c r="Q2520" s="6" t="s">
        <v>24</v>
      </c>
    </row>
    <row r="2521" spans="1:17" x14ac:dyDescent="0.25">
      <c r="A2521" s="3">
        <v>2018</v>
      </c>
      <c r="B2521" s="3">
        <v>2</v>
      </c>
      <c r="C2521" s="4" t="s">
        <v>38</v>
      </c>
      <c r="D2521" s="4" t="s">
        <v>44</v>
      </c>
      <c r="E2521" s="4" t="s">
        <v>45</v>
      </c>
      <c r="F2521" s="4"/>
      <c r="G2521" s="11" t="s">
        <v>21</v>
      </c>
      <c r="H2521" s="5">
        <v>48190</v>
      </c>
      <c r="I2521" s="5">
        <v>17213.467999999997</v>
      </c>
      <c r="J2521" s="3" t="s">
        <v>22</v>
      </c>
      <c r="K2521" s="3" t="s">
        <v>42</v>
      </c>
      <c r="L2521" s="47">
        <f t="shared" ref="L2521:L2584" si="82">I2521*0.02784*94.6</f>
        <v>45334.490986751989</v>
      </c>
      <c r="M2521" s="63">
        <f t="shared" si="81"/>
        <v>3.3545606438399996E-2</v>
      </c>
      <c r="N2521" s="7">
        <v>25569</v>
      </c>
      <c r="O2521" s="6" t="b">
        <v>1</v>
      </c>
      <c r="P2521" s="6" t="b">
        <v>0</v>
      </c>
      <c r="Q2521" s="6" t="s">
        <v>24</v>
      </c>
    </row>
    <row r="2522" spans="1:17" x14ac:dyDescent="0.25">
      <c r="A2522" s="3">
        <v>2018</v>
      </c>
      <c r="B2522" s="3">
        <v>2</v>
      </c>
      <c r="C2522" s="4" t="s">
        <v>38</v>
      </c>
      <c r="D2522" s="4" t="s">
        <v>44</v>
      </c>
      <c r="E2522" s="4" t="s">
        <v>75</v>
      </c>
      <c r="F2522" s="4"/>
      <c r="G2522" s="11" t="s">
        <v>21</v>
      </c>
      <c r="H2522" s="5">
        <v>171669</v>
      </c>
      <c r="I2522" s="5">
        <v>59760.430054138931</v>
      </c>
      <c r="J2522" s="3" t="s">
        <v>22</v>
      </c>
      <c r="K2522" s="3" t="s">
        <v>42</v>
      </c>
      <c r="L2522" s="47">
        <f t="shared" si="82"/>
        <v>157388.89325810375</v>
      </c>
      <c r="M2522" s="63">
        <f t="shared" si="81"/>
        <v>0.11646112608950597</v>
      </c>
      <c r="N2522" s="7">
        <v>41210</v>
      </c>
      <c r="O2522" s="6" t="b">
        <v>0</v>
      </c>
      <c r="P2522" s="6" t="b">
        <v>0</v>
      </c>
      <c r="Q2522" s="6" t="s">
        <v>65</v>
      </c>
    </row>
    <row r="2523" spans="1:17" x14ac:dyDescent="0.25">
      <c r="A2523" s="3">
        <v>2018</v>
      </c>
      <c r="B2523" s="3">
        <v>2</v>
      </c>
      <c r="C2523" s="4" t="s">
        <v>38</v>
      </c>
      <c r="D2523" s="4" t="s">
        <v>46</v>
      </c>
      <c r="E2523" s="4" t="s">
        <v>47</v>
      </c>
      <c r="F2523" s="4"/>
      <c r="G2523" s="11" t="s">
        <v>21</v>
      </c>
      <c r="H2523" s="5">
        <v>71235</v>
      </c>
      <c r="I2523" s="5">
        <v>26516.5164</v>
      </c>
      <c r="J2523" s="3" t="s">
        <v>22</v>
      </c>
      <c r="K2523" s="3" t="s">
        <v>42</v>
      </c>
      <c r="L2523" s="47">
        <f t="shared" si="82"/>
        <v>69835.594648089595</v>
      </c>
      <c r="M2523" s="63">
        <f t="shared" si="81"/>
        <v>5.1675387160319997E-2</v>
      </c>
      <c r="N2523" s="7">
        <v>34700</v>
      </c>
      <c r="O2523" s="6" t="b">
        <v>1</v>
      </c>
      <c r="P2523" s="6" t="b">
        <v>0</v>
      </c>
      <c r="Q2523" s="6" t="s">
        <v>24</v>
      </c>
    </row>
    <row r="2524" spans="1:17" x14ac:dyDescent="0.25">
      <c r="A2524" s="3">
        <v>2018</v>
      </c>
      <c r="B2524" s="3">
        <v>2</v>
      </c>
      <c r="C2524" s="4" t="s">
        <v>38</v>
      </c>
      <c r="D2524" s="4" t="s">
        <v>46</v>
      </c>
      <c r="E2524" s="4" t="s">
        <v>48</v>
      </c>
      <c r="F2524" s="4"/>
      <c r="G2524" s="11" t="s">
        <v>21</v>
      </c>
      <c r="H2524" s="5">
        <v>70516.000000300002</v>
      </c>
      <c r="I2524" s="5">
        <v>26315.160880111955</v>
      </c>
      <c r="J2524" s="3" t="s">
        <v>22</v>
      </c>
      <c r="K2524" s="3" t="s">
        <v>42</v>
      </c>
      <c r="L2524" s="47">
        <f t="shared" si="82"/>
        <v>69305.291864159168</v>
      </c>
      <c r="M2524" s="63">
        <f t="shared" si="81"/>
        <v>5.1282985523162183E-2</v>
      </c>
      <c r="N2524" s="7">
        <v>35065</v>
      </c>
      <c r="O2524" s="6" t="b">
        <v>1</v>
      </c>
      <c r="P2524" s="6" t="b">
        <v>0</v>
      </c>
      <c r="Q2524" s="6" t="s">
        <v>24</v>
      </c>
    </row>
    <row r="2525" spans="1:17" x14ac:dyDescent="0.25">
      <c r="A2525" s="3">
        <v>2018</v>
      </c>
      <c r="B2525" s="3">
        <v>2</v>
      </c>
      <c r="C2525" s="4" t="s">
        <v>38</v>
      </c>
      <c r="D2525" s="4" t="s">
        <v>46</v>
      </c>
      <c r="E2525" s="4" t="s">
        <v>58</v>
      </c>
      <c r="F2525" s="4"/>
      <c r="G2525" s="11" t="s">
        <v>21</v>
      </c>
      <c r="H2525" s="5">
        <v>72904</v>
      </c>
      <c r="I2525" s="5">
        <v>25120.093856000003</v>
      </c>
      <c r="J2525" s="3" t="s">
        <v>22</v>
      </c>
      <c r="K2525" s="3" t="s">
        <v>42</v>
      </c>
      <c r="L2525" s="47">
        <f t="shared" si="82"/>
        <v>66157.886865168388</v>
      </c>
      <c r="M2525" s="63">
        <f t="shared" si="81"/>
        <v>4.8954038906572815E-2</v>
      </c>
      <c r="N2525" s="7">
        <v>39814</v>
      </c>
      <c r="O2525" s="6" t="b">
        <v>1</v>
      </c>
      <c r="P2525" s="6" t="b">
        <v>0</v>
      </c>
      <c r="Q2525" s="6" t="s">
        <v>24</v>
      </c>
    </row>
    <row r="2526" spans="1:17" x14ac:dyDescent="0.25">
      <c r="A2526" s="3">
        <v>2018</v>
      </c>
      <c r="B2526" s="3">
        <v>2</v>
      </c>
      <c r="C2526" s="4" t="s">
        <v>38</v>
      </c>
      <c r="D2526" s="4" t="s">
        <v>46</v>
      </c>
      <c r="E2526" s="4" t="s">
        <v>61</v>
      </c>
      <c r="F2526" s="4"/>
      <c r="G2526" s="11" t="s">
        <v>21</v>
      </c>
      <c r="H2526" s="5">
        <v>69191</v>
      </c>
      <c r="I2526" s="5">
        <v>24310.94976</v>
      </c>
      <c r="J2526" s="3" t="s">
        <v>22</v>
      </c>
      <c r="K2526" s="3" t="s">
        <v>42</v>
      </c>
      <c r="L2526" s="47">
        <f t="shared" si="82"/>
        <v>64026.87318872063</v>
      </c>
      <c r="M2526" s="63">
        <f t="shared" si="81"/>
        <v>4.7377178892287999E-2</v>
      </c>
      <c r="N2526" s="7">
        <v>40179</v>
      </c>
      <c r="O2526" s="6" t="b">
        <v>1</v>
      </c>
      <c r="P2526" s="6" t="b">
        <v>0</v>
      </c>
      <c r="Q2526" s="6" t="s">
        <v>24</v>
      </c>
    </row>
    <row r="2527" spans="1:17" x14ac:dyDescent="0.25">
      <c r="A2527" s="3">
        <v>2018</v>
      </c>
      <c r="B2527" s="3">
        <v>2</v>
      </c>
      <c r="C2527" s="4" t="s">
        <v>38</v>
      </c>
      <c r="D2527" s="4" t="s">
        <v>46</v>
      </c>
      <c r="E2527" s="4" t="s">
        <v>77</v>
      </c>
      <c r="F2527" s="4"/>
      <c r="G2527" s="11" t="s">
        <v>21</v>
      </c>
      <c r="H2527" s="5">
        <v>55509</v>
      </c>
      <c r="I2527" s="5">
        <v>19503.642240000001</v>
      </c>
      <c r="J2527" s="3" t="s">
        <v>22</v>
      </c>
      <c r="K2527" s="3" t="s">
        <v>42</v>
      </c>
      <c r="L2527" s="47">
        <f t="shared" si="82"/>
        <v>51366.040436367359</v>
      </c>
      <c r="M2527" s="63">
        <f t="shared" si="81"/>
        <v>3.8008697997312005E-2</v>
      </c>
      <c r="N2527" s="7">
        <v>42005</v>
      </c>
      <c r="O2527" s="6" t="b">
        <v>0</v>
      </c>
      <c r="P2527" s="6" t="b">
        <v>0</v>
      </c>
      <c r="Q2527" s="6" t="s">
        <v>65</v>
      </c>
    </row>
    <row r="2528" spans="1:17" x14ac:dyDescent="0.25">
      <c r="A2528" s="3">
        <v>2018</v>
      </c>
      <c r="B2528" s="3">
        <v>2</v>
      </c>
      <c r="C2528" s="4" t="s">
        <v>38</v>
      </c>
      <c r="D2528" s="4" t="s">
        <v>69</v>
      </c>
      <c r="E2528" s="4" t="s">
        <v>70</v>
      </c>
      <c r="F2528" s="4" t="s">
        <v>71</v>
      </c>
      <c r="G2528" s="11" t="s">
        <v>21</v>
      </c>
      <c r="H2528" s="5">
        <v>52050</v>
      </c>
      <c r="I2528" s="5">
        <v>18562.582677165356</v>
      </c>
      <c r="J2528" s="3" t="s">
        <v>22</v>
      </c>
      <c r="K2528" s="3" t="s">
        <v>23</v>
      </c>
      <c r="L2528" s="47">
        <f t="shared" si="82"/>
        <v>48887.605743874017</v>
      </c>
      <c r="M2528" s="63">
        <f t="shared" si="81"/>
        <v>3.6174761121259849E-2</v>
      </c>
      <c r="N2528" s="7">
        <v>40760</v>
      </c>
      <c r="O2528" s="6" t="b">
        <v>0</v>
      </c>
      <c r="P2528" s="6" t="b">
        <v>0</v>
      </c>
      <c r="Q2528" s="6" t="s">
        <v>65</v>
      </c>
    </row>
    <row r="2529" spans="1:17" x14ac:dyDescent="0.25">
      <c r="A2529" s="3">
        <v>2018</v>
      </c>
      <c r="B2529" s="3">
        <v>3</v>
      </c>
      <c r="C2529" s="4" t="s">
        <v>40</v>
      </c>
      <c r="D2529" s="4" t="s">
        <v>18</v>
      </c>
      <c r="E2529" s="4" t="s">
        <v>76</v>
      </c>
      <c r="F2529" s="4"/>
      <c r="G2529" s="11" t="s">
        <v>21</v>
      </c>
      <c r="H2529" s="5">
        <v>196429</v>
      </c>
      <c r="I2529" s="5">
        <v>70164.438799999989</v>
      </c>
      <c r="J2529" s="3" t="s">
        <v>22</v>
      </c>
      <c r="K2529" s="3" t="s">
        <v>42</v>
      </c>
      <c r="L2529" s="47">
        <f t="shared" si="82"/>
        <v>184789.55654776318</v>
      </c>
      <c r="M2529" s="63">
        <f t="shared" si="81"/>
        <v>0.13673645833344</v>
      </c>
      <c r="N2529" s="7">
        <v>41348</v>
      </c>
      <c r="O2529" s="6" t="b">
        <v>0</v>
      </c>
      <c r="P2529" s="6" t="b">
        <v>0</v>
      </c>
      <c r="Q2529" s="6" t="s">
        <v>65</v>
      </c>
    </row>
    <row r="2530" spans="1:17" x14ac:dyDescent="0.25">
      <c r="A2530" s="3">
        <v>2018</v>
      </c>
      <c r="B2530" s="3">
        <v>3</v>
      </c>
      <c r="C2530" s="4" t="s">
        <v>40</v>
      </c>
      <c r="D2530" s="4" t="s">
        <v>18</v>
      </c>
      <c r="E2530" s="4" t="s">
        <v>19</v>
      </c>
      <c r="F2530" s="4" t="s">
        <v>25</v>
      </c>
      <c r="G2530" s="11" t="s">
        <v>21</v>
      </c>
      <c r="H2530" s="5">
        <v>73479.592799999999</v>
      </c>
      <c r="I2530" s="5">
        <v>27933.07086614173</v>
      </c>
      <c r="J2530" s="3" t="s">
        <v>22</v>
      </c>
      <c r="K2530" s="3" t="s">
        <v>23</v>
      </c>
      <c r="L2530" s="47">
        <f t="shared" si="82"/>
        <v>73566.323149606294</v>
      </c>
      <c r="M2530" s="63">
        <f t="shared" si="81"/>
        <v>5.4435968503937011E-2</v>
      </c>
      <c r="N2530" s="7">
        <v>35527</v>
      </c>
      <c r="O2530" s="6" t="b">
        <v>1</v>
      </c>
      <c r="P2530" s="6" t="b">
        <v>0</v>
      </c>
      <c r="Q2530" s="6" t="s">
        <v>24</v>
      </c>
    </row>
    <row r="2531" spans="1:17" x14ac:dyDescent="0.25">
      <c r="A2531" s="3">
        <v>2018</v>
      </c>
      <c r="B2531" s="3">
        <v>3</v>
      </c>
      <c r="C2531" s="4" t="s">
        <v>40</v>
      </c>
      <c r="D2531" s="4" t="s">
        <v>18</v>
      </c>
      <c r="E2531" s="4" t="s">
        <v>19</v>
      </c>
      <c r="F2531" s="4" t="s">
        <v>20</v>
      </c>
      <c r="G2531" s="11" t="s">
        <v>21</v>
      </c>
      <c r="H2531" s="5">
        <v>80705.629700000005</v>
      </c>
      <c r="I2531" s="5">
        <v>29928.850393700788</v>
      </c>
      <c r="J2531" s="3" t="s">
        <v>22</v>
      </c>
      <c r="K2531" s="3" t="s">
        <v>23</v>
      </c>
      <c r="L2531" s="47">
        <f t="shared" si="82"/>
        <v>78822.535843275589</v>
      </c>
      <c r="M2531" s="63">
        <f t="shared" si="81"/>
        <v>5.8325343647244093E-2</v>
      </c>
      <c r="N2531" s="7">
        <v>35527</v>
      </c>
      <c r="O2531" s="6" t="b">
        <v>1</v>
      </c>
      <c r="P2531" s="6" t="b">
        <v>0</v>
      </c>
      <c r="Q2531" s="6" t="s">
        <v>24</v>
      </c>
    </row>
    <row r="2532" spans="1:17" x14ac:dyDescent="0.25">
      <c r="A2532" s="3">
        <v>2018</v>
      </c>
      <c r="B2532" s="3">
        <v>3</v>
      </c>
      <c r="C2532" s="4" t="s">
        <v>40</v>
      </c>
      <c r="D2532" s="4" t="s">
        <v>18</v>
      </c>
      <c r="E2532" s="4" t="s">
        <v>41</v>
      </c>
      <c r="F2532" s="4"/>
      <c r="G2532" s="11" t="s">
        <v>21</v>
      </c>
      <c r="H2532" s="5">
        <v>10618</v>
      </c>
      <c r="I2532" s="5">
        <v>4164.1141499999994</v>
      </c>
      <c r="J2532" s="3" t="s">
        <v>22</v>
      </c>
      <c r="K2532" s="3" t="s">
        <v>42</v>
      </c>
      <c r="L2532" s="47">
        <f t="shared" si="82"/>
        <v>10966.877528745597</v>
      </c>
      <c r="M2532" s="63">
        <f t="shared" si="81"/>
        <v>8.1150256555200008E-3</v>
      </c>
      <c r="N2532" s="7">
        <v>23377</v>
      </c>
      <c r="O2532" s="6" t="b">
        <v>1</v>
      </c>
      <c r="P2532" s="6" t="b">
        <v>0</v>
      </c>
      <c r="Q2532" s="6" t="s">
        <v>24</v>
      </c>
    </row>
    <row r="2533" spans="1:17" x14ac:dyDescent="0.25">
      <c r="A2533" s="3">
        <v>2018</v>
      </c>
      <c r="B2533" s="3">
        <v>3</v>
      </c>
      <c r="C2533" s="4" t="s">
        <v>40</v>
      </c>
      <c r="D2533" s="4" t="s">
        <v>18</v>
      </c>
      <c r="E2533" s="4" t="s">
        <v>43</v>
      </c>
      <c r="F2533" s="4"/>
      <c r="G2533" s="11" t="s">
        <v>21</v>
      </c>
      <c r="H2533" s="5">
        <v>125252</v>
      </c>
      <c r="I2533" s="5">
        <v>47139.341712000001</v>
      </c>
      <c r="J2533" s="3" t="s">
        <v>22</v>
      </c>
      <c r="K2533" s="3" t="s">
        <v>42</v>
      </c>
      <c r="L2533" s="47">
        <f t="shared" si="82"/>
        <v>124149.18725059276</v>
      </c>
      <c r="M2533" s="63">
        <f t="shared" si="81"/>
        <v>9.1865149128345605E-2</v>
      </c>
      <c r="N2533" s="7">
        <v>28126</v>
      </c>
      <c r="O2533" s="6" t="b">
        <v>1</v>
      </c>
      <c r="P2533" s="6" t="b">
        <v>0</v>
      </c>
      <c r="Q2533" s="6" t="s">
        <v>24</v>
      </c>
    </row>
    <row r="2534" spans="1:17" x14ac:dyDescent="0.25">
      <c r="A2534" s="3">
        <v>2018</v>
      </c>
      <c r="B2534" s="3">
        <v>3</v>
      </c>
      <c r="C2534" s="4" t="s">
        <v>40</v>
      </c>
      <c r="D2534" s="4" t="s">
        <v>62</v>
      </c>
      <c r="E2534" s="4" t="s">
        <v>63</v>
      </c>
      <c r="F2534" s="4" t="s">
        <v>64</v>
      </c>
      <c r="G2534" s="11" t="s">
        <v>21</v>
      </c>
      <c r="H2534" s="5">
        <v>98648</v>
      </c>
      <c r="I2534" s="5">
        <v>34772.881889763783</v>
      </c>
      <c r="J2534" s="3" t="s">
        <v>22</v>
      </c>
      <c r="K2534" s="3" t="s">
        <v>23</v>
      </c>
      <c r="L2534" s="47">
        <f t="shared" si="82"/>
        <v>91580.087209322839</v>
      </c>
      <c r="M2534" s="63">
        <f t="shared" si="81"/>
        <v>6.7765392226771665E-2</v>
      </c>
      <c r="N2534" s="7">
        <v>40739</v>
      </c>
      <c r="O2534" s="6" t="b">
        <v>0</v>
      </c>
      <c r="P2534" s="6" t="b">
        <v>0</v>
      </c>
      <c r="Q2534" s="6" t="s">
        <v>65</v>
      </c>
    </row>
    <row r="2535" spans="1:17" x14ac:dyDescent="0.25">
      <c r="A2535" s="3">
        <v>2018</v>
      </c>
      <c r="B2535" s="3">
        <v>3</v>
      </c>
      <c r="C2535" s="4" t="s">
        <v>40</v>
      </c>
      <c r="D2535" s="4" t="s">
        <v>66</v>
      </c>
      <c r="E2535" s="4" t="s">
        <v>67</v>
      </c>
      <c r="F2535" s="4" t="s">
        <v>68</v>
      </c>
      <c r="G2535" s="11" t="s">
        <v>21</v>
      </c>
      <c r="H2535" s="5">
        <v>159652.39619999999</v>
      </c>
      <c r="I2535" s="5">
        <v>55019.149606299208</v>
      </c>
      <c r="J2535" s="3" t="s">
        <v>22</v>
      </c>
      <c r="K2535" s="3" t="s">
        <v>23</v>
      </c>
      <c r="L2535" s="47">
        <f t="shared" si="82"/>
        <v>144901.95362872438</v>
      </c>
      <c r="M2535" s="63">
        <f t="shared" si="81"/>
        <v>0.10722131875275591</v>
      </c>
      <c r="N2535" s="7">
        <v>40644</v>
      </c>
      <c r="O2535" s="6" t="b">
        <v>0</v>
      </c>
      <c r="P2535" s="6" t="b">
        <v>1</v>
      </c>
      <c r="Q2535" s="6" t="s">
        <v>15</v>
      </c>
    </row>
    <row r="2536" spans="1:17" x14ac:dyDescent="0.25">
      <c r="A2536" s="3">
        <v>2018</v>
      </c>
      <c r="B2536" s="3">
        <v>3</v>
      </c>
      <c r="C2536" s="4" t="s">
        <v>40</v>
      </c>
      <c r="D2536" s="4" t="s">
        <v>66</v>
      </c>
      <c r="E2536" s="4" t="s">
        <v>67</v>
      </c>
      <c r="F2536" s="4" t="s">
        <v>72</v>
      </c>
      <c r="G2536" s="11" t="s">
        <v>21</v>
      </c>
      <c r="H2536" s="5">
        <v>157783.38459999999</v>
      </c>
      <c r="I2536" s="5">
        <v>53767.937007874018</v>
      </c>
      <c r="J2536" s="3" t="s">
        <v>22</v>
      </c>
      <c r="K2536" s="3" t="s">
        <v>23</v>
      </c>
      <c r="L2536" s="47">
        <f t="shared" si="82"/>
        <v>141606.68005190551</v>
      </c>
      <c r="M2536" s="63">
        <f t="shared" si="81"/>
        <v>0.10478295564094491</v>
      </c>
      <c r="N2536" s="7">
        <v>40644</v>
      </c>
      <c r="O2536" s="6" t="b">
        <v>0</v>
      </c>
      <c r="P2536" s="6" t="b">
        <v>1</v>
      </c>
      <c r="Q2536" s="6" t="s">
        <v>15</v>
      </c>
    </row>
    <row r="2537" spans="1:17" x14ac:dyDescent="0.25">
      <c r="A2537" s="3">
        <v>2018</v>
      </c>
      <c r="B2537" s="3">
        <v>3</v>
      </c>
      <c r="C2537" s="4" t="s">
        <v>40</v>
      </c>
      <c r="D2537" s="4" t="s">
        <v>78</v>
      </c>
      <c r="E2537" s="4" t="s">
        <v>78</v>
      </c>
      <c r="F2537" s="4" t="s">
        <v>79</v>
      </c>
      <c r="G2537" s="11" t="s">
        <v>21</v>
      </c>
      <c r="H2537" s="5">
        <v>152545.5434</v>
      </c>
      <c r="I2537" s="5">
        <v>54804.566929133856</v>
      </c>
      <c r="J2537" s="3" t="s">
        <v>22</v>
      </c>
      <c r="K2537" s="3" t="s">
        <v>23</v>
      </c>
      <c r="L2537" s="47">
        <f t="shared" si="82"/>
        <v>144336.81495685037</v>
      </c>
      <c r="M2537" s="63">
        <f t="shared" si="81"/>
        <v>0.10680314003149607</v>
      </c>
      <c r="N2537" s="7">
        <v>42560</v>
      </c>
      <c r="O2537" s="6" t="b">
        <v>0</v>
      </c>
      <c r="P2537" s="6" t="b">
        <v>0</v>
      </c>
      <c r="Q2537" s="6" t="s">
        <v>65</v>
      </c>
    </row>
    <row r="2538" spans="1:17" x14ac:dyDescent="0.25">
      <c r="A2538" s="3">
        <v>2018</v>
      </c>
      <c r="B2538" s="3">
        <v>3</v>
      </c>
      <c r="C2538" s="4" t="s">
        <v>40</v>
      </c>
      <c r="D2538" s="4" t="s">
        <v>78</v>
      </c>
      <c r="E2538" s="4" t="s">
        <v>78</v>
      </c>
      <c r="F2538" s="4" t="s">
        <v>80</v>
      </c>
      <c r="G2538" s="11" t="s">
        <v>21</v>
      </c>
      <c r="H2538" s="5">
        <v>45826.595500000003</v>
      </c>
      <c r="I2538" s="5">
        <v>16663.84251968504</v>
      </c>
      <c r="J2538" s="3" t="s">
        <v>22</v>
      </c>
      <c r="K2538" s="3" t="s">
        <v>23</v>
      </c>
      <c r="L2538" s="47">
        <f t="shared" si="82"/>
        <v>43886.962145763784</v>
      </c>
      <c r="M2538" s="63">
        <f t="shared" si="81"/>
        <v>3.247449630236221E-2</v>
      </c>
      <c r="N2538" s="7">
        <v>42560</v>
      </c>
      <c r="O2538" s="6" t="b">
        <v>0</v>
      </c>
      <c r="P2538" s="6" t="b">
        <v>0</v>
      </c>
      <c r="Q2538" s="6" t="s">
        <v>65</v>
      </c>
    </row>
    <row r="2539" spans="1:17" x14ac:dyDescent="0.25">
      <c r="A2539" s="3">
        <v>2018</v>
      </c>
      <c r="B2539" s="3">
        <v>3</v>
      </c>
      <c r="C2539" s="4" t="s">
        <v>40</v>
      </c>
      <c r="D2539" s="4" t="s">
        <v>73</v>
      </c>
      <c r="E2539" s="4" t="s">
        <v>74</v>
      </c>
      <c r="F2539" s="4"/>
      <c r="G2539" s="11" t="s">
        <v>21</v>
      </c>
      <c r="H2539" s="5">
        <v>241376</v>
      </c>
      <c r="I2539" s="5">
        <v>78532.550553599998</v>
      </c>
      <c r="J2539" s="3" t="s">
        <v>22</v>
      </c>
      <c r="K2539" s="3" t="s">
        <v>42</v>
      </c>
      <c r="L2539" s="47">
        <f t="shared" si="82"/>
        <v>206828.35122119638</v>
      </c>
      <c r="M2539" s="63">
        <f t="shared" si="81"/>
        <v>0.15304423451885568</v>
      </c>
      <c r="N2539" s="7">
        <v>41136</v>
      </c>
      <c r="O2539" s="6" t="b">
        <v>0</v>
      </c>
      <c r="P2539" s="6" t="b">
        <v>0</v>
      </c>
      <c r="Q2539" s="6" t="s">
        <v>65</v>
      </c>
    </row>
    <row r="2540" spans="1:17" x14ac:dyDescent="0.25">
      <c r="A2540" s="3">
        <v>2018</v>
      </c>
      <c r="B2540" s="3">
        <v>3</v>
      </c>
      <c r="C2540" s="4" t="s">
        <v>40</v>
      </c>
      <c r="D2540" s="4" t="s">
        <v>29</v>
      </c>
      <c r="E2540" s="4" t="s">
        <v>30</v>
      </c>
      <c r="F2540" s="4" t="s">
        <v>31</v>
      </c>
      <c r="G2540" s="11" t="s">
        <v>21</v>
      </c>
      <c r="H2540" s="5">
        <v>51860</v>
      </c>
      <c r="I2540" s="5">
        <v>20328.094488188977</v>
      </c>
      <c r="J2540" s="3" t="s">
        <v>22</v>
      </c>
      <c r="K2540" s="3" t="s">
        <v>23</v>
      </c>
      <c r="L2540" s="47">
        <f t="shared" si="82"/>
        <v>53537.37064214173</v>
      </c>
      <c r="M2540" s="63">
        <f t="shared" si="81"/>
        <v>3.9615390538582679E-2</v>
      </c>
      <c r="N2540" s="7">
        <v>35885</v>
      </c>
      <c r="O2540" s="6" t="b">
        <v>1</v>
      </c>
      <c r="P2540" s="6" t="b">
        <v>0</v>
      </c>
      <c r="Q2540" s="6" t="s">
        <v>24</v>
      </c>
    </row>
    <row r="2541" spans="1:17" x14ac:dyDescent="0.25">
      <c r="A2541" s="3">
        <v>2018</v>
      </c>
      <c r="B2541" s="3">
        <v>3</v>
      </c>
      <c r="C2541" s="4" t="s">
        <v>40</v>
      </c>
      <c r="D2541" s="4" t="s">
        <v>29</v>
      </c>
      <c r="E2541" s="4" t="s">
        <v>30</v>
      </c>
      <c r="F2541" s="4" t="s">
        <v>33</v>
      </c>
      <c r="G2541" s="11" t="s">
        <v>21</v>
      </c>
      <c r="H2541" s="5">
        <v>30059</v>
      </c>
      <c r="I2541" s="5">
        <v>12692.692913385827</v>
      </c>
      <c r="J2541" s="3" t="s">
        <v>22</v>
      </c>
      <c r="K2541" s="3" t="s">
        <v>23</v>
      </c>
      <c r="L2541" s="47">
        <f t="shared" si="82"/>
        <v>33428.288389039364</v>
      </c>
      <c r="M2541" s="63">
        <f t="shared" si="81"/>
        <v>2.4735519949606301E-2</v>
      </c>
      <c r="N2541" s="7">
        <v>35885</v>
      </c>
      <c r="O2541" s="6" t="b">
        <v>1</v>
      </c>
      <c r="P2541" s="6" t="b">
        <v>0</v>
      </c>
      <c r="Q2541" s="6" t="s">
        <v>24</v>
      </c>
    </row>
    <row r="2542" spans="1:17" x14ac:dyDescent="0.25">
      <c r="A2542" s="3">
        <v>2018</v>
      </c>
      <c r="B2542" s="3">
        <v>3</v>
      </c>
      <c r="C2542" s="4" t="s">
        <v>40</v>
      </c>
      <c r="D2542" s="4" t="s">
        <v>29</v>
      </c>
      <c r="E2542" s="4" t="s">
        <v>34</v>
      </c>
      <c r="F2542" s="4" t="s">
        <v>39</v>
      </c>
      <c r="G2542" s="11" t="s">
        <v>21</v>
      </c>
      <c r="H2542" s="5">
        <v>20688.423699999999</v>
      </c>
      <c r="I2542" s="5">
        <v>8355.6850393700788</v>
      </c>
      <c r="J2542" s="3" t="s">
        <v>22</v>
      </c>
      <c r="K2542" s="3" t="s">
        <v>23</v>
      </c>
      <c r="L2542" s="47">
        <f t="shared" si="82"/>
        <v>22006.066883527557</v>
      </c>
      <c r="M2542" s="63">
        <f t="shared" si="81"/>
        <v>1.6283559004724415E-2</v>
      </c>
      <c r="N2542" s="7">
        <v>33970</v>
      </c>
      <c r="O2542" s="6" t="b">
        <v>1</v>
      </c>
      <c r="P2542" s="6" t="b">
        <v>0</v>
      </c>
      <c r="Q2542" s="6" t="s">
        <v>24</v>
      </c>
    </row>
    <row r="2543" spans="1:17" x14ac:dyDescent="0.25">
      <c r="A2543" s="3">
        <v>2018</v>
      </c>
      <c r="B2543" s="3">
        <v>3</v>
      </c>
      <c r="C2543" s="4" t="s">
        <v>40</v>
      </c>
      <c r="D2543" s="4" t="s">
        <v>29</v>
      </c>
      <c r="E2543" s="4" t="s">
        <v>34</v>
      </c>
      <c r="F2543" s="4" t="s">
        <v>37</v>
      </c>
      <c r="G2543" s="11" t="s">
        <v>21</v>
      </c>
      <c r="H2543" s="5">
        <v>64979.141000000003</v>
      </c>
      <c r="I2543" s="5">
        <v>24501.543307086613</v>
      </c>
      <c r="J2543" s="3" t="s">
        <v>22</v>
      </c>
      <c r="K2543" s="3" t="s">
        <v>23</v>
      </c>
      <c r="L2543" s="47">
        <f t="shared" si="82"/>
        <v>64528.832552314947</v>
      </c>
      <c r="M2543" s="63">
        <f t="shared" si="81"/>
        <v>4.7748607596850394E-2</v>
      </c>
      <c r="N2543" s="7">
        <v>33970</v>
      </c>
      <c r="O2543" s="6" t="b">
        <v>1</v>
      </c>
      <c r="P2543" s="6" t="b">
        <v>0</v>
      </c>
      <c r="Q2543" s="6" t="s">
        <v>24</v>
      </c>
    </row>
    <row r="2544" spans="1:17" x14ac:dyDescent="0.25">
      <c r="A2544" s="3">
        <v>2018</v>
      </c>
      <c r="B2544" s="3">
        <v>3</v>
      </c>
      <c r="C2544" s="4" t="s">
        <v>40</v>
      </c>
      <c r="D2544" s="4" t="s">
        <v>29</v>
      </c>
      <c r="E2544" s="4" t="s">
        <v>34</v>
      </c>
      <c r="F2544" s="4" t="s">
        <v>36</v>
      </c>
      <c r="G2544" s="11" t="s">
        <v>21</v>
      </c>
      <c r="H2544" s="5">
        <v>29598.246599999999</v>
      </c>
      <c r="I2544" s="5">
        <v>12810.425196850394</v>
      </c>
      <c r="J2544" s="3" t="s">
        <v>22</v>
      </c>
      <c r="K2544" s="3" t="s">
        <v>23</v>
      </c>
      <c r="L2544" s="47">
        <f t="shared" si="82"/>
        <v>33738.355665637791</v>
      </c>
      <c r="M2544" s="63">
        <f t="shared" si="81"/>
        <v>2.496495662362205E-2</v>
      </c>
      <c r="N2544" s="7">
        <v>33970</v>
      </c>
      <c r="O2544" s="6" t="b">
        <v>1</v>
      </c>
      <c r="P2544" s="6" t="b">
        <v>0</v>
      </c>
      <c r="Q2544" s="6" t="s">
        <v>24</v>
      </c>
    </row>
    <row r="2545" spans="1:17" x14ac:dyDescent="0.25">
      <c r="A2545" s="3">
        <v>2018</v>
      </c>
      <c r="B2545" s="3">
        <v>3</v>
      </c>
      <c r="C2545" s="4" t="s">
        <v>40</v>
      </c>
      <c r="D2545" s="4" t="s">
        <v>29</v>
      </c>
      <c r="E2545" s="4" t="s">
        <v>34</v>
      </c>
      <c r="F2545" s="4" t="s">
        <v>35</v>
      </c>
      <c r="G2545" s="11" t="s">
        <v>21</v>
      </c>
      <c r="H2545" s="5">
        <v>27179.6469</v>
      </c>
      <c r="I2545" s="5">
        <v>12211.748031496063</v>
      </c>
      <c r="J2545" s="3" t="s">
        <v>22</v>
      </c>
      <c r="K2545" s="3" t="s">
        <v>23</v>
      </c>
      <c r="L2545" s="47">
        <f t="shared" si="82"/>
        <v>32161.641167622045</v>
      </c>
      <c r="M2545" s="63">
        <f t="shared" si="81"/>
        <v>2.3798254563779531E-2</v>
      </c>
      <c r="N2545" s="7">
        <v>33970</v>
      </c>
      <c r="O2545" s="6" t="b">
        <v>1</v>
      </c>
      <c r="P2545" s="6" t="b">
        <v>0</v>
      </c>
      <c r="Q2545" s="6" t="s">
        <v>24</v>
      </c>
    </row>
    <row r="2546" spans="1:17" x14ac:dyDescent="0.25">
      <c r="A2546" s="3">
        <v>2018</v>
      </c>
      <c r="B2546" s="3">
        <v>3</v>
      </c>
      <c r="C2546" s="4" t="s">
        <v>40</v>
      </c>
      <c r="D2546" s="4" t="s">
        <v>59</v>
      </c>
      <c r="E2546" s="4" t="s">
        <v>60</v>
      </c>
      <c r="F2546" s="4"/>
      <c r="G2546" s="11" t="s">
        <v>21</v>
      </c>
      <c r="H2546" s="5">
        <v>196373</v>
      </c>
      <c r="I2546" s="5">
        <v>68308.740795999998</v>
      </c>
      <c r="J2546" s="3" t="s">
        <v>22</v>
      </c>
      <c r="K2546" s="3" t="s">
        <v>42</v>
      </c>
      <c r="L2546" s="47">
        <f t="shared" si="82"/>
        <v>179902.27151975653</v>
      </c>
      <c r="M2546" s="63">
        <f t="shared" si="81"/>
        <v>0.13312007406324483</v>
      </c>
      <c r="N2546" s="7">
        <v>40220</v>
      </c>
      <c r="O2546" s="6" t="b">
        <v>1</v>
      </c>
      <c r="P2546" s="6" t="b">
        <v>0</v>
      </c>
      <c r="Q2546" s="6" t="s">
        <v>24</v>
      </c>
    </row>
    <row r="2547" spans="1:17" x14ac:dyDescent="0.25">
      <c r="A2547" s="3">
        <v>2018</v>
      </c>
      <c r="B2547" s="3">
        <v>3</v>
      </c>
      <c r="C2547" s="4" t="s">
        <v>40</v>
      </c>
      <c r="D2547" s="4" t="s">
        <v>44</v>
      </c>
      <c r="E2547" s="4" t="s">
        <v>45</v>
      </c>
      <c r="F2547" s="4"/>
      <c r="G2547" s="11" t="s">
        <v>21</v>
      </c>
      <c r="H2547" s="5">
        <v>71488</v>
      </c>
      <c r="I2547" s="5">
        <v>25535.513599999998</v>
      </c>
      <c r="J2547" s="3" t="s">
        <v>22</v>
      </c>
      <c r="K2547" s="3" t="s">
        <v>42</v>
      </c>
      <c r="L2547" s="47">
        <f t="shared" si="82"/>
        <v>67251.962889830393</v>
      </c>
      <c r="M2547" s="63">
        <f t="shared" si="81"/>
        <v>4.976360890368E-2</v>
      </c>
      <c r="N2547" s="7">
        <v>25569</v>
      </c>
      <c r="O2547" s="6" t="b">
        <v>1</v>
      </c>
      <c r="P2547" s="6" t="b">
        <v>0</v>
      </c>
      <c r="Q2547" s="6" t="s">
        <v>24</v>
      </c>
    </row>
    <row r="2548" spans="1:17" x14ac:dyDescent="0.25">
      <c r="A2548" s="3">
        <v>2018</v>
      </c>
      <c r="B2548" s="3">
        <v>3</v>
      </c>
      <c r="C2548" s="4" t="s">
        <v>40</v>
      </c>
      <c r="D2548" s="4" t="s">
        <v>44</v>
      </c>
      <c r="E2548" s="4" t="s">
        <v>75</v>
      </c>
      <c r="F2548" s="4"/>
      <c r="G2548" s="11" t="s">
        <v>21</v>
      </c>
      <c r="H2548" s="5">
        <v>246913</v>
      </c>
      <c r="I2548" s="5">
        <v>85953.940816091461</v>
      </c>
      <c r="J2548" s="3" t="s">
        <v>22</v>
      </c>
      <c r="K2548" s="3" t="s">
        <v>42</v>
      </c>
      <c r="L2548" s="47">
        <f t="shared" si="82"/>
        <v>226373.79958547067</v>
      </c>
      <c r="M2548" s="63">
        <f t="shared" si="81"/>
        <v>0.16750703986239904</v>
      </c>
      <c r="N2548" s="7">
        <v>41210</v>
      </c>
      <c r="O2548" s="6" t="b">
        <v>0</v>
      </c>
      <c r="P2548" s="6" t="b">
        <v>0</v>
      </c>
      <c r="Q2548" s="6" t="s">
        <v>65</v>
      </c>
    </row>
    <row r="2549" spans="1:17" x14ac:dyDescent="0.25">
      <c r="A2549" s="3">
        <v>2018</v>
      </c>
      <c r="B2549" s="3">
        <v>3</v>
      </c>
      <c r="C2549" s="4" t="s">
        <v>40</v>
      </c>
      <c r="D2549" s="4" t="s">
        <v>46</v>
      </c>
      <c r="E2549" s="4" t="s">
        <v>47</v>
      </c>
      <c r="F2549" s="4"/>
      <c r="G2549" s="11" t="s">
        <v>21</v>
      </c>
      <c r="H2549" s="5">
        <v>78855</v>
      </c>
      <c r="I2549" s="5">
        <v>29352.985200000003</v>
      </c>
      <c r="J2549" s="3" t="s">
        <v>22</v>
      </c>
      <c r="K2549" s="3" t="s">
        <v>42</v>
      </c>
      <c r="L2549" s="47">
        <f t="shared" si="82"/>
        <v>77305.900413772804</v>
      </c>
      <c r="M2549" s="63">
        <f t="shared" si="81"/>
        <v>5.7203097557760013E-2</v>
      </c>
      <c r="N2549" s="7">
        <v>34700</v>
      </c>
      <c r="O2549" s="6" t="b">
        <v>1</v>
      </c>
      <c r="P2549" s="6" t="b">
        <v>0</v>
      </c>
      <c r="Q2549" s="6" t="s">
        <v>24</v>
      </c>
    </row>
    <row r="2550" spans="1:17" x14ac:dyDescent="0.25">
      <c r="A2550" s="3">
        <v>2018</v>
      </c>
      <c r="B2550" s="3">
        <v>3</v>
      </c>
      <c r="C2550" s="4" t="s">
        <v>40</v>
      </c>
      <c r="D2550" s="4" t="s">
        <v>46</v>
      </c>
      <c r="E2550" s="4" t="s">
        <v>48</v>
      </c>
      <c r="F2550" s="4"/>
      <c r="G2550" s="11" t="s">
        <v>21</v>
      </c>
      <c r="H2550" s="5">
        <v>46256</v>
      </c>
      <c r="I2550" s="5">
        <v>17261.81408</v>
      </c>
      <c r="J2550" s="3" t="s">
        <v>22</v>
      </c>
      <c r="K2550" s="3" t="s">
        <v>42</v>
      </c>
      <c r="L2550" s="47">
        <f t="shared" si="82"/>
        <v>45461.818317189121</v>
      </c>
      <c r="M2550" s="63">
        <f t="shared" si="81"/>
        <v>3.363982327910401E-2</v>
      </c>
      <c r="N2550" s="7">
        <v>35065</v>
      </c>
      <c r="O2550" s="6" t="b">
        <v>1</v>
      </c>
      <c r="P2550" s="6" t="b">
        <v>0</v>
      </c>
      <c r="Q2550" s="6" t="s">
        <v>24</v>
      </c>
    </row>
    <row r="2551" spans="1:17" x14ac:dyDescent="0.25">
      <c r="A2551" s="3">
        <v>2018</v>
      </c>
      <c r="B2551" s="3">
        <v>3</v>
      </c>
      <c r="C2551" s="4" t="s">
        <v>40</v>
      </c>
      <c r="D2551" s="4" t="s">
        <v>46</v>
      </c>
      <c r="E2551" s="4" t="s">
        <v>58</v>
      </c>
      <c r="F2551" s="4"/>
      <c r="G2551" s="11" t="s">
        <v>21</v>
      </c>
      <c r="H2551" s="5">
        <v>82159</v>
      </c>
      <c r="I2551" s="5">
        <v>28309.033676000003</v>
      </c>
      <c r="J2551" s="3" t="s">
        <v>22</v>
      </c>
      <c r="K2551" s="3" t="s">
        <v>42</v>
      </c>
      <c r="L2551" s="47">
        <f t="shared" si="82"/>
        <v>74556.48286726886</v>
      </c>
      <c r="M2551" s="63">
        <f t="shared" si="81"/>
        <v>5.5168644827788813E-2</v>
      </c>
      <c r="N2551" s="7">
        <v>39814</v>
      </c>
      <c r="O2551" s="6" t="b">
        <v>1</v>
      </c>
      <c r="P2551" s="6" t="b">
        <v>0</v>
      </c>
      <c r="Q2551" s="6" t="s">
        <v>24</v>
      </c>
    </row>
    <row r="2552" spans="1:17" x14ac:dyDescent="0.25">
      <c r="A2552" s="3">
        <v>2018</v>
      </c>
      <c r="B2552" s="3">
        <v>3</v>
      </c>
      <c r="C2552" s="4" t="s">
        <v>40</v>
      </c>
      <c r="D2552" s="4" t="s">
        <v>46</v>
      </c>
      <c r="E2552" s="4" t="s">
        <v>61</v>
      </c>
      <c r="F2552" s="4"/>
      <c r="G2552" s="11" t="s">
        <v>21</v>
      </c>
      <c r="H2552" s="5">
        <v>77582</v>
      </c>
      <c r="I2552" s="5">
        <v>27259.211520000001</v>
      </c>
      <c r="J2552" s="3" t="s">
        <v>22</v>
      </c>
      <c r="K2552" s="3" t="s">
        <v>42</v>
      </c>
      <c r="L2552" s="47">
        <f t="shared" si="82"/>
        <v>71791.604048609282</v>
      </c>
      <c r="M2552" s="63">
        <f t="shared" si="81"/>
        <v>5.3122751410176007E-2</v>
      </c>
      <c r="N2552" s="7">
        <v>40179</v>
      </c>
      <c r="O2552" s="6" t="b">
        <v>1</v>
      </c>
      <c r="P2552" s="6" t="b">
        <v>0</v>
      </c>
      <c r="Q2552" s="6" t="s">
        <v>24</v>
      </c>
    </row>
    <row r="2553" spans="1:17" x14ac:dyDescent="0.25">
      <c r="A2553" s="3">
        <v>2018</v>
      </c>
      <c r="B2553" s="3">
        <v>3</v>
      </c>
      <c r="C2553" s="4" t="s">
        <v>40</v>
      </c>
      <c r="D2553" s="4" t="s">
        <v>46</v>
      </c>
      <c r="E2553" s="4" t="s">
        <v>77</v>
      </c>
      <c r="F2553" s="4"/>
      <c r="G2553" s="11" t="s">
        <v>21</v>
      </c>
      <c r="H2553" s="5">
        <v>86760</v>
      </c>
      <c r="I2553" s="5">
        <v>30483.993600000002</v>
      </c>
      <c r="J2553" s="3" t="s">
        <v>22</v>
      </c>
      <c r="K2553" s="3" t="s">
        <v>42</v>
      </c>
      <c r="L2553" s="47">
        <f t="shared" si="82"/>
        <v>80284.596520550404</v>
      </c>
      <c r="M2553" s="63">
        <f t="shared" si="81"/>
        <v>5.9407206727680011E-2</v>
      </c>
      <c r="N2553" s="7">
        <v>42005</v>
      </c>
      <c r="O2553" s="6" t="b">
        <v>0</v>
      </c>
      <c r="P2553" s="6" t="b">
        <v>0</v>
      </c>
      <c r="Q2553" s="6" t="s">
        <v>65</v>
      </c>
    </row>
    <row r="2554" spans="1:17" x14ac:dyDescent="0.25">
      <c r="A2554" s="3">
        <v>2018</v>
      </c>
      <c r="B2554" s="3">
        <v>3</v>
      </c>
      <c r="C2554" s="4" t="s">
        <v>40</v>
      </c>
      <c r="D2554" s="4" t="s">
        <v>69</v>
      </c>
      <c r="E2554" s="4" t="s">
        <v>70</v>
      </c>
      <c r="F2554" s="4" t="s">
        <v>71</v>
      </c>
      <c r="G2554" s="11" t="s">
        <v>21</v>
      </c>
      <c r="H2554" s="5">
        <v>50199</v>
      </c>
      <c r="I2554" s="5">
        <v>18012.094488188974</v>
      </c>
      <c r="J2554" s="3" t="s">
        <v>22</v>
      </c>
      <c r="K2554" s="3" t="s">
        <v>23</v>
      </c>
      <c r="L2554" s="47">
        <f t="shared" si="82"/>
        <v>47437.804818141718</v>
      </c>
      <c r="M2554" s="63">
        <f t="shared" si="81"/>
        <v>3.5101969738582678E-2</v>
      </c>
      <c r="N2554" s="7">
        <v>40760</v>
      </c>
      <c r="O2554" s="6" t="b">
        <v>0</v>
      </c>
      <c r="P2554" s="6" t="b">
        <v>0</v>
      </c>
      <c r="Q2554" s="6" t="s">
        <v>65</v>
      </c>
    </row>
    <row r="2555" spans="1:17" x14ac:dyDescent="0.25">
      <c r="A2555" s="3">
        <v>2018</v>
      </c>
      <c r="B2555" s="3">
        <v>4</v>
      </c>
      <c r="C2555" s="4" t="s">
        <v>49</v>
      </c>
      <c r="D2555" s="4" t="s">
        <v>18</v>
      </c>
      <c r="E2555" s="4" t="s">
        <v>76</v>
      </c>
      <c r="F2555" s="4"/>
      <c r="G2555" s="11" t="s">
        <v>21</v>
      </c>
      <c r="H2555" s="5">
        <v>192040</v>
      </c>
      <c r="I2555" s="5">
        <v>68596.687999999995</v>
      </c>
      <c r="J2555" s="3" t="s">
        <v>22</v>
      </c>
      <c r="K2555" s="3" t="s">
        <v>42</v>
      </c>
      <c r="L2555" s="47">
        <f t="shared" si="82"/>
        <v>180660.62770483198</v>
      </c>
      <c r="M2555" s="63">
        <f t="shared" si="81"/>
        <v>0.13368122557440001</v>
      </c>
      <c r="N2555" s="7">
        <v>41348</v>
      </c>
      <c r="O2555" s="6" t="b">
        <v>0</v>
      </c>
      <c r="P2555" s="6" t="b">
        <v>0</v>
      </c>
      <c r="Q2555" s="6" t="s">
        <v>65</v>
      </c>
    </row>
    <row r="2556" spans="1:17" x14ac:dyDescent="0.25">
      <c r="A2556" s="3">
        <v>2018</v>
      </c>
      <c r="B2556" s="3">
        <v>4</v>
      </c>
      <c r="C2556" s="4" t="s">
        <v>49</v>
      </c>
      <c r="D2556" s="4" t="s">
        <v>18</v>
      </c>
      <c r="E2556" s="4" t="s">
        <v>19</v>
      </c>
      <c r="F2556" s="4" t="s">
        <v>25</v>
      </c>
      <c r="G2556" s="11" t="s">
        <v>21</v>
      </c>
      <c r="H2556" s="5">
        <v>39177.1944</v>
      </c>
      <c r="I2556" s="5">
        <v>14866.960629921261</v>
      </c>
      <c r="J2556" s="3" t="s">
        <v>22</v>
      </c>
      <c r="K2556" s="3" t="s">
        <v>23</v>
      </c>
      <c r="L2556" s="47">
        <f t="shared" si="82"/>
        <v>39154.579000440943</v>
      </c>
      <c r="M2556" s="63">
        <f t="shared" si="81"/>
        <v>2.8972732875590556E-2</v>
      </c>
      <c r="N2556" s="7">
        <v>35527</v>
      </c>
      <c r="O2556" s="6" t="b">
        <v>1</v>
      </c>
      <c r="P2556" s="6" t="b">
        <v>0</v>
      </c>
      <c r="Q2556" s="6" t="s">
        <v>24</v>
      </c>
    </row>
    <row r="2557" spans="1:17" x14ac:dyDescent="0.25">
      <c r="A2557" s="3">
        <v>2018</v>
      </c>
      <c r="B2557" s="3">
        <v>4</v>
      </c>
      <c r="C2557" s="4" t="s">
        <v>49</v>
      </c>
      <c r="D2557" s="4" t="s">
        <v>18</v>
      </c>
      <c r="E2557" s="4" t="s">
        <v>19</v>
      </c>
      <c r="F2557" s="4" t="s">
        <v>20</v>
      </c>
      <c r="G2557" s="11" t="s">
        <v>21</v>
      </c>
      <c r="H2557" s="5">
        <v>85316.323499999999</v>
      </c>
      <c r="I2557" s="5">
        <v>31350.992125984256</v>
      </c>
      <c r="J2557" s="3" t="s">
        <v>22</v>
      </c>
      <c r="K2557" s="3" t="s">
        <v>23</v>
      </c>
      <c r="L2557" s="47">
        <f t="shared" si="82"/>
        <v>82567.979326488188</v>
      </c>
      <c r="M2557" s="63">
        <f t="shared" si="81"/>
        <v>6.1096813455118124E-2</v>
      </c>
      <c r="N2557" s="7">
        <v>35527</v>
      </c>
      <c r="O2557" s="6" t="b">
        <v>1</v>
      </c>
      <c r="P2557" s="6" t="b">
        <v>0</v>
      </c>
      <c r="Q2557" s="6" t="s">
        <v>24</v>
      </c>
    </row>
    <row r="2558" spans="1:17" x14ac:dyDescent="0.25">
      <c r="A2558" s="3">
        <v>2018</v>
      </c>
      <c r="B2558" s="3">
        <v>4</v>
      </c>
      <c r="C2558" s="4" t="s">
        <v>49</v>
      </c>
      <c r="D2558" s="4" t="s">
        <v>18</v>
      </c>
      <c r="E2558" s="4" t="s">
        <v>41</v>
      </c>
      <c r="F2558" s="4"/>
      <c r="G2558" s="11" t="s">
        <v>21</v>
      </c>
      <c r="H2558" s="5">
        <v>75691</v>
      </c>
      <c r="I2558" s="5">
        <v>29684.117924999995</v>
      </c>
      <c r="J2558" s="3" t="s">
        <v>22</v>
      </c>
      <c r="K2558" s="3" t="s">
        <v>42</v>
      </c>
      <c r="L2558" s="47">
        <f t="shared" si="82"/>
        <v>78177.992750827179</v>
      </c>
      <c r="M2558" s="63">
        <f t="shared" si="81"/>
        <v>5.7848409012239997E-2</v>
      </c>
      <c r="N2558" s="7">
        <v>23377</v>
      </c>
      <c r="O2558" s="6" t="b">
        <v>1</v>
      </c>
      <c r="P2558" s="6" t="b">
        <v>0</v>
      </c>
      <c r="Q2558" s="6" t="s">
        <v>24</v>
      </c>
    </row>
    <row r="2559" spans="1:17" x14ac:dyDescent="0.25">
      <c r="A2559" s="3">
        <v>2018</v>
      </c>
      <c r="B2559" s="3">
        <v>4</v>
      </c>
      <c r="C2559" s="4" t="s">
        <v>49</v>
      </c>
      <c r="D2559" s="4" t="s">
        <v>18</v>
      </c>
      <c r="E2559" s="4" t="s">
        <v>43</v>
      </c>
      <c r="F2559" s="4"/>
      <c r="G2559" s="11" t="s">
        <v>21</v>
      </c>
      <c r="H2559" s="5">
        <v>126893</v>
      </c>
      <c r="I2559" s="5">
        <v>47756.941908000001</v>
      </c>
      <c r="J2559" s="3" t="s">
        <v>22</v>
      </c>
      <c r="K2559" s="3" t="s">
        <v>42</v>
      </c>
      <c r="L2559" s="47">
        <f t="shared" si="82"/>
        <v>125775.73865319091</v>
      </c>
      <c r="M2559" s="63">
        <f t="shared" si="81"/>
        <v>9.3068728390310412E-2</v>
      </c>
      <c r="N2559" s="7">
        <v>28126</v>
      </c>
      <c r="O2559" s="6" t="b">
        <v>1</v>
      </c>
      <c r="P2559" s="6" t="b">
        <v>0</v>
      </c>
      <c r="Q2559" s="6" t="s">
        <v>24</v>
      </c>
    </row>
    <row r="2560" spans="1:17" x14ac:dyDescent="0.25">
      <c r="A2560" s="3">
        <v>2018</v>
      </c>
      <c r="B2560" s="3">
        <v>4</v>
      </c>
      <c r="C2560" s="4" t="s">
        <v>49</v>
      </c>
      <c r="D2560" s="4" t="s">
        <v>62</v>
      </c>
      <c r="E2560" s="4" t="s">
        <v>63</v>
      </c>
      <c r="F2560" s="4" t="s">
        <v>64</v>
      </c>
      <c r="G2560" s="11" t="s">
        <v>21</v>
      </c>
      <c r="H2560" s="5">
        <v>100180</v>
      </c>
      <c r="I2560" s="5">
        <v>35165.38582677165</v>
      </c>
      <c r="J2560" s="3" t="s">
        <v>22</v>
      </c>
      <c r="K2560" s="3" t="s">
        <v>23</v>
      </c>
      <c r="L2560" s="47">
        <f t="shared" si="82"/>
        <v>92613.810698078727</v>
      </c>
      <c r="M2560" s="63">
        <f t="shared" si="81"/>
        <v>6.8530303899212594E-2</v>
      </c>
      <c r="N2560" s="7">
        <v>40739</v>
      </c>
      <c r="O2560" s="6" t="b">
        <v>0</v>
      </c>
      <c r="P2560" s="6" t="b">
        <v>0</v>
      </c>
      <c r="Q2560" s="6" t="s">
        <v>65</v>
      </c>
    </row>
    <row r="2561" spans="1:17" x14ac:dyDescent="0.25">
      <c r="A2561" s="3">
        <v>2018</v>
      </c>
      <c r="B2561" s="3">
        <v>4</v>
      </c>
      <c r="C2561" s="4" t="s">
        <v>49</v>
      </c>
      <c r="D2561" s="4" t="s">
        <v>66</v>
      </c>
      <c r="E2561" s="4" t="s">
        <v>67</v>
      </c>
      <c r="F2561" s="4" t="s">
        <v>68</v>
      </c>
      <c r="G2561" s="11" t="s">
        <v>21</v>
      </c>
      <c r="H2561" s="5">
        <v>166065.44010000001</v>
      </c>
      <c r="I2561" s="5">
        <v>56583.023622047243</v>
      </c>
      <c r="J2561" s="3" t="s">
        <v>22</v>
      </c>
      <c r="K2561" s="3" t="s">
        <v>23</v>
      </c>
      <c r="L2561" s="47">
        <f t="shared" si="82"/>
        <v>149020.67232453541</v>
      </c>
      <c r="M2561" s="63">
        <f t="shared" si="81"/>
        <v>0.11026899643464567</v>
      </c>
      <c r="N2561" s="7">
        <v>40644</v>
      </c>
      <c r="O2561" s="6" t="b">
        <v>0</v>
      </c>
      <c r="P2561" s="6" t="b">
        <v>1</v>
      </c>
      <c r="Q2561" s="6" t="s">
        <v>15</v>
      </c>
    </row>
    <row r="2562" spans="1:17" x14ac:dyDescent="0.25">
      <c r="A2562" s="3">
        <v>2018</v>
      </c>
      <c r="B2562" s="3">
        <v>4</v>
      </c>
      <c r="C2562" s="4" t="s">
        <v>49</v>
      </c>
      <c r="D2562" s="4" t="s">
        <v>66</v>
      </c>
      <c r="E2562" s="4" t="s">
        <v>67</v>
      </c>
      <c r="F2562" s="4" t="s">
        <v>72</v>
      </c>
      <c r="G2562" s="11" t="s">
        <v>21</v>
      </c>
      <c r="H2562" s="5">
        <v>165329.9681</v>
      </c>
      <c r="I2562" s="5">
        <v>55884.283464566928</v>
      </c>
      <c r="J2562" s="3" t="s">
        <v>22</v>
      </c>
      <c r="K2562" s="3" t="s">
        <v>23</v>
      </c>
      <c r="L2562" s="47">
        <f t="shared" si="82"/>
        <v>147180.42552642518</v>
      </c>
      <c r="M2562" s="63">
        <f t="shared" ref="M2562:M2625" si="83">I2562*0.02784*0.07/1000</f>
        <v>0.10890729161574804</v>
      </c>
      <c r="N2562" s="7">
        <v>40644</v>
      </c>
      <c r="O2562" s="6" t="b">
        <v>0</v>
      </c>
      <c r="P2562" s="6" t="b">
        <v>1</v>
      </c>
      <c r="Q2562" s="6" t="s">
        <v>15</v>
      </c>
    </row>
    <row r="2563" spans="1:17" x14ac:dyDescent="0.25">
      <c r="A2563" s="3">
        <v>2018</v>
      </c>
      <c r="B2563" s="3">
        <v>4</v>
      </c>
      <c r="C2563" s="4" t="s">
        <v>49</v>
      </c>
      <c r="D2563" s="4" t="s">
        <v>78</v>
      </c>
      <c r="E2563" s="4" t="s">
        <v>78</v>
      </c>
      <c r="F2563" s="4" t="s">
        <v>80</v>
      </c>
      <c r="G2563" s="11" t="s">
        <v>21</v>
      </c>
      <c r="H2563" s="5">
        <v>155366.68290000001</v>
      </c>
      <c r="I2563" s="5">
        <v>55330.771653543306</v>
      </c>
      <c r="J2563" s="3" t="s">
        <v>22</v>
      </c>
      <c r="K2563" s="3" t="s">
        <v>23</v>
      </c>
      <c r="L2563" s="47">
        <f t="shared" si="82"/>
        <v>145722.66139615746</v>
      </c>
      <c r="M2563" s="63">
        <f t="shared" si="83"/>
        <v>0.10782860779842519</v>
      </c>
      <c r="N2563" s="7">
        <v>42560</v>
      </c>
      <c r="O2563" s="6" t="b">
        <v>0</v>
      </c>
      <c r="P2563" s="6" t="b">
        <v>0</v>
      </c>
      <c r="Q2563" s="6" t="s">
        <v>65</v>
      </c>
    </row>
    <row r="2564" spans="1:17" x14ac:dyDescent="0.25">
      <c r="A2564" s="3">
        <v>2018</v>
      </c>
      <c r="B2564" s="3">
        <v>4</v>
      </c>
      <c r="C2564" s="4" t="s">
        <v>49</v>
      </c>
      <c r="D2564" s="4" t="s">
        <v>78</v>
      </c>
      <c r="E2564" s="4" t="s">
        <v>78</v>
      </c>
      <c r="F2564" s="4" t="s">
        <v>79</v>
      </c>
      <c r="G2564" s="11" t="s">
        <v>21</v>
      </c>
      <c r="H2564" s="5">
        <v>146169.7836</v>
      </c>
      <c r="I2564" s="5">
        <v>52248.661417322837</v>
      </c>
      <c r="J2564" s="3" t="s">
        <v>22</v>
      </c>
      <c r="K2564" s="3" t="s">
        <v>23</v>
      </c>
      <c r="L2564" s="47">
        <f t="shared" si="82"/>
        <v>137605.41862299212</v>
      </c>
      <c r="M2564" s="63">
        <f t="shared" si="83"/>
        <v>0.10182219137007875</v>
      </c>
      <c r="N2564" s="7">
        <v>42560</v>
      </c>
      <c r="O2564" s="6" t="b">
        <v>0</v>
      </c>
      <c r="P2564" s="6" t="b">
        <v>0</v>
      </c>
      <c r="Q2564" s="6" t="s">
        <v>65</v>
      </c>
    </row>
    <row r="2565" spans="1:17" x14ac:dyDescent="0.25">
      <c r="A2565" s="3">
        <v>2018</v>
      </c>
      <c r="B2565" s="3">
        <v>4</v>
      </c>
      <c r="C2565" s="4" t="s">
        <v>49</v>
      </c>
      <c r="D2565" s="4" t="s">
        <v>73</v>
      </c>
      <c r="E2565" s="4" t="s">
        <v>74</v>
      </c>
      <c r="F2565" s="4"/>
      <c r="G2565" s="11" t="s">
        <v>21</v>
      </c>
      <c r="H2565" s="5">
        <v>219549</v>
      </c>
      <c r="I2565" s="5">
        <v>71431.057526399993</v>
      </c>
      <c r="J2565" s="3" t="s">
        <v>22</v>
      </c>
      <c r="K2565" s="3" t="s">
        <v>42</v>
      </c>
      <c r="L2565" s="47">
        <f t="shared" si="82"/>
        <v>188125.40468920872</v>
      </c>
      <c r="M2565" s="63">
        <f t="shared" si="83"/>
        <v>0.13920484490744831</v>
      </c>
      <c r="N2565" s="7">
        <v>41136</v>
      </c>
      <c r="O2565" s="6" t="b">
        <v>0</v>
      </c>
      <c r="P2565" s="6" t="b">
        <v>0</v>
      </c>
      <c r="Q2565" s="6" t="s">
        <v>65</v>
      </c>
    </row>
    <row r="2566" spans="1:17" x14ac:dyDescent="0.25">
      <c r="A2566" s="3">
        <v>2018</v>
      </c>
      <c r="B2566" s="3">
        <v>4</v>
      </c>
      <c r="C2566" s="4" t="s">
        <v>49</v>
      </c>
      <c r="D2566" s="4" t="s">
        <v>29</v>
      </c>
      <c r="E2566" s="4" t="s">
        <v>30</v>
      </c>
      <c r="F2566" s="4" t="s">
        <v>31</v>
      </c>
      <c r="G2566" s="11" t="s">
        <v>21</v>
      </c>
      <c r="H2566" s="5">
        <v>51505</v>
      </c>
      <c r="I2566" s="5">
        <v>19918.204724409446</v>
      </c>
      <c r="J2566" s="3" t="s">
        <v>22</v>
      </c>
      <c r="K2566" s="3" t="s">
        <v>23</v>
      </c>
      <c r="L2566" s="47">
        <f t="shared" si="82"/>
        <v>52457.858727307081</v>
      </c>
      <c r="M2566" s="63">
        <f t="shared" si="83"/>
        <v>3.8816597366929134E-2</v>
      </c>
      <c r="N2566" s="7">
        <v>35885</v>
      </c>
      <c r="O2566" s="6" t="b">
        <v>1</v>
      </c>
      <c r="P2566" s="6" t="b">
        <v>0</v>
      </c>
      <c r="Q2566" s="6" t="s">
        <v>24</v>
      </c>
    </row>
    <row r="2567" spans="1:17" x14ac:dyDescent="0.25">
      <c r="A2567" s="3">
        <v>2018</v>
      </c>
      <c r="B2567" s="3">
        <v>4</v>
      </c>
      <c r="C2567" s="4" t="s">
        <v>49</v>
      </c>
      <c r="D2567" s="4" t="s">
        <v>29</v>
      </c>
      <c r="E2567" s="4" t="s">
        <v>30</v>
      </c>
      <c r="F2567" s="4" t="s">
        <v>33</v>
      </c>
      <c r="G2567" s="11" t="s">
        <v>21</v>
      </c>
      <c r="H2567" s="5">
        <v>23201</v>
      </c>
      <c r="I2567" s="5">
        <v>9984.6614173228354</v>
      </c>
      <c r="J2567" s="3" t="s">
        <v>22</v>
      </c>
      <c r="K2567" s="3" t="s">
        <v>23</v>
      </c>
      <c r="L2567" s="47">
        <f t="shared" si="82"/>
        <v>26296.243326992124</v>
      </c>
      <c r="M2567" s="63">
        <f t="shared" si="83"/>
        <v>1.9458108170078741E-2</v>
      </c>
      <c r="N2567" s="7">
        <v>35885</v>
      </c>
      <c r="O2567" s="6" t="b">
        <v>1</v>
      </c>
      <c r="P2567" s="6" t="b">
        <v>0</v>
      </c>
      <c r="Q2567" s="6" t="s">
        <v>24</v>
      </c>
    </row>
    <row r="2568" spans="1:17" x14ac:dyDescent="0.25">
      <c r="A2568" s="3">
        <v>2018</v>
      </c>
      <c r="B2568" s="3">
        <v>4</v>
      </c>
      <c r="C2568" s="4" t="s">
        <v>49</v>
      </c>
      <c r="D2568" s="4" t="s">
        <v>29</v>
      </c>
      <c r="E2568" s="4" t="s">
        <v>34</v>
      </c>
      <c r="F2568" s="4" t="s">
        <v>36</v>
      </c>
      <c r="G2568" s="11" t="s">
        <v>21</v>
      </c>
      <c r="H2568" s="5">
        <v>2905.36</v>
      </c>
      <c r="I2568" s="5">
        <v>1275.5905511811025</v>
      </c>
      <c r="J2568" s="3" t="s">
        <v>22</v>
      </c>
      <c r="K2568" s="3" t="s">
        <v>23</v>
      </c>
      <c r="L2568" s="47">
        <f t="shared" si="82"/>
        <v>3359.4769133858272</v>
      </c>
      <c r="M2568" s="63">
        <f t="shared" si="83"/>
        <v>2.4858708661417328E-3</v>
      </c>
      <c r="N2568" s="7">
        <v>33970</v>
      </c>
      <c r="O2568" s="6" t="b">
        <v>1</v>
      </c>
      <c r="P2568" s="6" t="b">
        <v>0</v>
      </c>
      <c r="Q2568" s="6" t="s">
        <v>24</v>
      </c>
    </row>
    <row r="2569" spans="1:17" x14ac:dyDescent="0.25">
      <c r="A2569" s="3">
        <v>2018</v>
      </c>
      <c r="B2569" s="3">
        <v>4</v>
      </c>
      <c r="C2569" s="4" t="s">
        <v>49</v>
      </c>
      <c r="D2569" s="4" t="s">
        <v>29</v>
      </c>
      <c r="E2569" s="4" t="s">
        <v>34</v>
      </c>
      <c r="F2569" s="4" t="s">
        <v>37</v>
      </c>
      <c r="G2569" s="11" t="s">
        <v>21</v>
      </c>
      <c r="H2569" s="5">
        <v>44696.578300000001</v>
      </c>
      <c r="I2569" s="5">
        <v>16851.874015748032</v>
      </c>
      <c r="J2569" s="3" t="s">
        <v>22</v>
      </c>
      <c r="K2569" s="3" t="s">
        <v>23</v>
      </c>
      <c r="L2569" s="47">
        <f t="shared" si="82"/>
        <v>44382.173927811018</v>
      </c>
      <c r="M2569" s="63">
        <f t="shared" si="83"/>
        <v>3.2840932081889769E-2</v>
      </c>
      <c r="N2569" s="7">
        <v>33970</v>
      </c>
      <c r="O2569" s="6" t="b">
        <v>1</v>
      </c>
      <c r="P2569" s="6" t="b">
        <v>0</v>
      </c>
      <c r="Q2569" s="6" t="s">
        <v>24</v>
      </c>
    </row>
    <row r="2570" spans="1:17" x14ac:dyDescent="0.25">
      <c r="A2570" s="3">
        <v>2018</v>
      </c>
      <c r="B2570" s="3">
        <v>4</v>
      </c>
      <c r="C2570" s="4" t="s">
        <v>49</v>
      </c>
      <c r="D2570" s="4" t="s">
        <v>29</v>
      </c>
      <c r="E2570" s="4" t="s">
        <v>34</v>
      </c>
      <c r="F2570" s="4" t="s">
        <v>39</v>
      </c>
      <c r="G2570" s="11" t="s">
        <v>21</v>
      </c>
      <c r="H2570" s="5">
        <v>39975.747499999998</v>
      </c>
      <c r="I2570" s="5">
        <v>16118.551181102361</v>
      </c>
      <c r="J2570" s="3" t="s">
        <v>22</v>
      </c>
      <c r="K2570" s="3" t="s">
        <v>23</v>
      </c>
      <c r="L2570" s="47">
        <f t="shared" si="82"/>
        <v>42450.847977826765</v>
      </c>
      <c r="M2570" s="63">
        <f t="shared" si="83"/>
        <v>3.1411832541732285E-2</v>
      </c>
      <c r="N2570" s="7">
        <v>33970</v>
      </c>
      <c r="O2570" s="6" t="b">
        <v>1</v>
      </c>
      <c r="P2570" s="6" t="b">
        <v>0</v>
      </c>
      <c r="Q2570" s="6" t="s">
        <v>24</v>
      </c>
    </row>
    <row r="2571" spans="1:17" x14ac:dyDescent="0.25">
      <c r="A2571" s="3">
        <v>2018</v>
      </c>
      <c r="B2571" s="3">
        <v>4</v>
      </c>
      <c r="C2571" s="4" t="s">
        <v>49</v>
      </c>
      <c r="D2571" s="4" t="s">
        <v>59</v>
      </c>
      <c r="E2571" s="4" t="s">
        <v>60</v>
      </c>
      <c r="F2571" s="4"/>
      <c r="G2571" s="11" t="s">
        <v>21</v>
      </c>
      <c r="H2571" s="5">
        <v>188273</v>
      </c>
      <c r="I2571" s="5">
        <v>65491.139596000001</v>
      </c>
      <c r="J2571" s="3" t="s">
        <v>22</v>
      </c>
      <c r="K2571" s="3" t="s">
        <v>42</v>
      </c>
      <c r="L2571" s="47">
        <f t="shared" si="82"/>
        <v>172481.65667295974</v>
      </c>
      <c r="M2571" s="63">
        <f t="shared" si="83"/>
        <v>0.1276291328446848</v>
      </c>
      <c r="N2571" s="7">
        <v>40220</v>
      </c>
      <c r="O2571" s="6" t="b">
        <v>1</v>
      </c>
      <c r="P2571" s="6" t="b">
        <v>0</v>
      </c>
      <c r="Q2571" s="6" t="s">
        <v>24</v>
      </c>
    </row>
    <row r="2572" spans="1:17" x14ac:dyDescent="0.25">
      <c r="A2572" s="3">
        <v>2018</v>
      </c>
      <c r="B2572" s="3">
        <v>4</v>
      </c>
      <c r="C2572" s="4" t="s">
        <v>49</v>
      </c>
      <c r="D2572" s="4" t="s">
        <v>44</v>
      </c>
      <c r="E2572" s="4" t="s">
        <v>45</v>
      </c>
      <c r="F2572" s="4"/>
      <c r="G2572" s="11" t="s">
        <v>21</v>
      </c>
      <c r="H2572" s="5">
        <v>68229</v>
      </c>
      <c r="I2572" s="5">
        <v>24371.398799999999</v>
      </c>
      <c r="J2572" s="3" t="s">
        <v>22</v>
      </c>
      <c r="K2572" s="3" t="s">
        <v>42</v>
      </c>
      <c r="L2572" s="47">
        <f t="shared" si="82"/>
        <v>64186.075649203194</v>
      </c>
      <c r="M2572" s="63">
        <f t="shared" si="83"/>
        <v>4.7494981981439997E-2</v>
      </c>
      <c r="N2572" s="7">
        <v>25569</v>
      </c>
      <c r="O2572" s="6" t="b">
        <v>1</v>
      </c>
      <c r="P2572" s="6" t="b">
        <v>0</v>
      </c>
      <c r="Q2572" s="6" t="s">
        <v>24</v>
      </c>
    </row>
    <row r="2573" spans="1:17" x14ac:dyDescent="0.25">
      <c r="A2573" s="3">
        <v>2018</v>
      </c>
      <c r="B2573" s="3">
        <v>4</v>
      </c>
      <c r="C2573" s="4" t="s">
        <v>49</v>
      </c>
      <c r="D2573" s="4" t="s">
        <v>44</v>
      </c>
      <c r="E2573" s="4" t="s">
        <v>75</v>
      </c>
      <c r="F2573" s="4"/>
      <c r="G2573" s="11" t="s">
        <v>21</v>
      </c>
      <c r="H2573" s="5">
        <v>241443</v>
      </c>
      <c r="I2573" s="5">
        <v>84049.755713387189</v>
      </c>
      <c r="J2573" s="3" t="s">
        <v>22</v>
      </c>
      <c r="K2573" s="3" t="s">
        <v>42</v>
      </c>
      <c r="L2573" s="47">
        <f t="shared" si="82"/>
        <v>221358.81583114216</v>
      </c>
      <c r="M2573" s="63">
        <f t="shared" si="83"/>
        <v>0.16379616393424898</v>
      </c>
      <c r="N2573" s="7">
        <v>41210</v>
      </c>
      <c r="O2573" s="6" t="b">
        <v>0</v>
      </c>
      <c r="P2573" s="6" t="b">
        <v>0</v>
      </c>
      <c r="Q2573" s="6" t="s">
        <v>65</v>
      </c>
    </row>
    <row r="2574" spans="1:17" x14ac:dyDescent="0.25">
      <c r="A2574" s="3">
        <v>2018</v>
      </c>
      <c r="B2574" s="3">
        <v>4</v>
      </c>
      <c r="C2574" s="4" t="s">
        <v>49</v>
      </c>
      <c r="D2574" s="4" t="s">
        <v>46</v>
      </c>
      <c r="E2574" s="4" t="s">
        <v>47</v>
      </c>
      <c r="F2574" s="4"/>
      <c r="G2574" s="11" t="s">
        <v>21</v>
      </c>
      <c r="H2574" s="5">
        <v>82389</v>
      </c>
      <c r="I2574" s="5">
        <v>30668.481360000002</v>
      </c>
      <c r="J2574" s="3" t="s">
        <v>22</v>
      </c>
      <c r="K2574" s="3" t="s">
        <v>42</v>
      </c>
      <c r="L2574" s="47">
        <f t="shared" si="82"/>
        <v>80770.475292503048</v>
      </c>
      <c r="M2574" s="63">
        <f t="shared" si="83"/>
        <v>5.9766736474368011E-2</v>
      </c>
      <c r="N2574" s="7">
        <v>34700</v>
      </c>
      <c r="O2574" s="6" t="b">
        <v>1</v>
      </c>
      <c r="P2574" s="6" t="b">
        <v>0</v>
      </c>
      <c r="Q2574" s="6" t="s">
        <v>24</v>
      </c>
    </row>
    <row r="2575" spans="1:17" x14ac:dyDescent="0.25">
      <c r="A2575" s="3">
        <v>2018</v>
      </c>
      <c r="B2575" s="3">
        <v>4</v>
      </c>
      <c r="C2575" s="4" t="s">
        <v>49</v>
      </c>
      <c r="D2575" s="4" t="s">
        <v>46</v>
      </c>
      <c r="E2575" s="4" t="s">
        <v>48</v>
      </c>
      <c r="F2575" s="4"/>
      <c r="G2575" s="11" t="s">
        <v>21</v>
      </c>
      <c r="H2575" s="5">
        <v>52277.000000100001</v>
      </c>
      <c r="I2575" s="5">
        <v>19508.730860037318</v>
      </c>
      <c r="J2575" s="3" t="s">
        <v>22</v>
      </c>
      <c r="K2575" s="3" t="s">
        <v>42</v>
      </c>
      <c r="L2575" s="47">
        <f t="shared" si="82"/>
        <v>51379.442151769319</v>
      </c>
      <c r="M2575" s="63">
        <f t="shared" si="83"/>
        <v>3.8018614700040726E-2</v>
      </c>
      <c r="N2575" s="7">
        <v>35065</v>
      </c>
      <c r="O2575" s="6" t="b">
        <v>1</v>
      </c>
      <c r="P2575" s="6" t="b">
        <v>0</v>
      </c>
      <c r="Q2575" s="6" t="s">
        <v>24</v>
      </c>
    </row>
    <row r="2576" spans="1:17" x14ac:dyDescent="0.25">
      <c r="A2576" s="3">
        <v>2018</v>
      </c>
      <c r="B2576" s="3">
        <v>4</v>
      </c>
      <c r="C2576" s="4" t="s">
        <v>49</v>
      </c>
      <c r="D2576" s="4" t="s">
        <v>46</v>
      </c>
      <c r="E2576" s="4" t="s">
        <v>58</v>
      </c>
      <c r="F2576" s="4"/>
      <c r="G2576" s="11" t="s">
        <v>21</v>
      </c>
      <c r="H2576" s="5">
        <v>90285</v>
      </c>
      <c r="I2576" s="5">
        <v>31108.960740000002</v>
      </c>
      <c r="J2576" s="3" t="s">
        <v>22</v>
      </c>
      <c r="K2576" s="3" t="s">
        <v>42</v>
      </c>
      <c r="L2576" s="47">
        <f t="shared" si="82"/>
        <v>81930.549978351366</v>
      </c>
      <c r="M2576" s="63">
        <f t="shared" si="83"/>
        <v>6.0625142690112016E-2</v>
      </c>
      <c r="N2576" s="7">
        <v>39814</v>
      </c>
      <c r="O2576" s="6" t="b">
        <v>1</v>
      </c>
      <c r="P2576" s="6" t="b">
        <v>0</v>
      </c>
      <c r="Q2576" s="6" t="s">
        <v>24</v>
      </c>
    </row>
    <row r="2577" spans="1:17" x14ac:dyDescent="0.25">
      <c r="A2577" s="3">
        <v>2018</v>
      </c>
      <c r="B2577" s="3">
        <v>4</v>
      </c>
      <c r="C2577" s="4" t="s">
        <v>49</v>
      </c>
      <c r="D2577" s="4" t="s">
        <v>46</v>
      </c>
      <c r="E2577" s="4" t="s">
        <v>61</v>
      </c>
      <c r="F2577" s="4"/>
      <c r="G2577" s="11" t="s">
        <v>21</v>
      </c>
      <c r="H2577" s="5">
        <v>77359.199999999997</v>
      </c>
      <c r="I2577" s="5">
        <v>27180.928511999999</v>
      </c>
      <c r="J2577" s="3" t="s">
        <v>22</v>
      </c>
      <c r="K2577" s="3" t="s">
        <v>42</v>
      </c>
      <c r="L2577" s="47">
        <f t="shared" si="82"/>
        <v>71585.432908627961</v>
      </c>
      <c r="M2577" s="63">
        <f t="shared" si="83"/>
        <v>5.2970193484185607E-2</v>
      </c>
      <c r="N2577" s="7">
        <v>40179</v>
      </c>
      <c r="O2577" s="6" t="b">
        <v>1</v>
      </c>
      <c r="P2577" s="6" t="b">
        <v>0</v>
      </c>
      <c r="Q2577" s="6" t="s">
        <v>24</v>
      </c>
    </row>
    <row r="2578" spans="1:17" x14ac:dyDescent="0.25">
      <c r="A2578" s="3">
        <v>2018</v>
      </c>
      <c r="B2578" s="3">
        <v>4</v>
      </c>
      <c r="C2578" s="4" t="s">
        <v>49</v>
      </c>
      <c r="D2578" s="4" t="s">
        <v>46</v>
      </c>
      <c r="E2578" s="4" t="s">
        <v>77</v>
      </c>
      <c r="F2578" s="4"/>
      <c r="G2578" s="11" t="s">
        <v>21</v>
      </c>
      <c r="H2578" s="5">
        <v>76729</v>
      </c>
      <c r="I2578" s="5">
        <v>26959.50144</v>
      </c>
      <c r="J2578" s="3" t="s">
        <v>22</v>
      </c>
      <c r="K2578" s="3" t="s">
        <v>42</v>
      </c>
      <c r="L2578" s="47">
        <f t="shared" si="82"/>
        <v>71002.268400476154</v>
      </c>
      <c r="M2578" s="63">
        <f t="shared" si="83"/>
        <v>5.2538676406272002E-2</v>
      </c>
      <c r="N2578" s="7">
        <v>42005</v>
      </c>
      <c r="O2578" s="6" t="b">
        <v>0</v>
      </c>
      <c r="P2578" s="6" t="b">
        <v>0</v>
      </c>
      <c r="Q2578" s="6" t="s">
        <v>65</v>
      </c>
    </row>
    <row r="2579" spans="1:17" x14ac:dyDescent="0.25">
      <c r="A2579" s="3">
        <v>2018</v>
      </c>
      <c r="B2579" s="3">
        <v>4</v>
      </c>
      <c r="C2579" s="4" t="s">
        <v>49</v>
      </c>
      <c r="D2579" s="4" t="s">
        <v>69</v>
      </c>
      <c r="E2579" s="4" t="s">
        <v>70</v>
      </c>
      <c r="F2579" s="4" t="s">
        <v>71</v>
      </c>
      <c r="G2579" s="11" t="s">
        <v>21</v>
      </c>
      <c r="H2579" s="5">
        <v>42323</v>
      </c>
      <c r="I2579" s="5">
        <v>15204</v>
      </c>
      <c r="J2579" s="3" t="s">
        <v>22</v>
      </c>
      <c r="K2579" s="3" t="s">
        <v>23</v>
      </c>
      <c r="L2579" s="47">
        <f t="shared" si="82"/>
        <v>40042.227456000001</v>
      </c>
      <c r="M2579" s="63">
        <f t="shared" si="83"/>
        <v>2.9629555200000001E-2</v>
      </c>
      <c r="N2579" s="7">
        <v>40760</v>
      </c>
      <c r="O2579" s="6" t="b">
        <v>0</v>
      </c>
      <c r="P2579" s="6" t="b">
        <v>0</v>
      </c>
      <c r="Q2579" s="6" t="s">
        <v>65</v>
      </c>
    </row>
    <row r="2580" spans="1:17" x14ac:dyDescent="0.25">
      <c r="A2580" s="3">
        <v>2018</v>
      </c>
      <c r="B2580" s="3">
        <v>5</v>
      </c>
      <c r="C2580" s="4" t="s">
        <v>50</v>
      </c>
      <c r="D2580" s="4" t="s">
        <v>18</v>
      </c>
      <c r="E2580" s="4" t="s">
        <v>76</v>
      </c>
      <c r="F2580" s="4"/>
      <c r="G2580" s="11" t="s">
        <v>21</v>
      </c>
      <c r="H2580" s="5">
        <v>198925</v>
      </c>
      <c r="I2580" s="5">
        <v>71056.009999999995</v>
      </c>
      <c r="J2580" s="3" t="s">
        <v>22</v>
      </c>
      <c r="K2580" s="3" t="s">
        <v>42</v>
      </c>
      <c r="L2580" s="47">
        <f t="shared" si="82"/>
        <v>187137.65552063996</v>
      </c>
      <c r="M2580" s="63">
        <f t="shared" si="83"/>
        <v>0.138473952288</v>
      </c>
      <c r="N2580" s="7">
        <v>41348</v>
      </c>
      <c r="O2580" s="6" t="b">
        <v>0</v>
      </c>
      <c r="P2580" s="6" t="b">
        <v>0</v>
      </c>
      <c r="Q2580" s="6" t="s">
        <v>65</v>
      </c>
    </row>
    <row r="2581" spans="1:17" x14ac:dyDescent="0.25">
      <c r="A2581" s="3">
        <v>2018</v>
      </c>
      <c r="B2581" s="3">
        <v>5</v>
      </c>
      <c r="C2581" s="4" t="s">
        <v>50</v>
      </c>
      <c r="D2581" s="4" t="s">
        <v>18</v>
      </c>
      <c r="E2581" s="4" t="s">
        <v>19</v>
      </c>
      <c r="F2581" s="4" t="s">
        <v>25</v>
      </c>
      <c r="G2581" s="11" t="s">
        <v>21</v>
      </c>
      <c r="H2581" s="5">
        <v>81832.09</v>
      </c>
      <c r="I2581" s="5">
        <v>30980.125984251972</v>
      </c>
      <c r="J2581" s="3" t="s">
        <v>22</v>
      </c>
      <c r="K2581" s="3" t="s">
        <v>23</v>
      </c>
      <c r="L2581" s="47">
        <f t="shared" si="82"/>
        <v>81591.242520188986</v>
      </c>
      <c r="M2581" s="63">
        <f t="shared" si="83"/>
        <v>6.0374069518110245E-2</v>
      </c>
      <c r="N2581" s="7">
        <v>35527</v>
      </c>
      <c r="O2581" s="6" t="b">
        <v>1</v>
      </c>
      <c r="P2581" s="6" t="b">
        <v>0</v>
      </c>
      <c r="Q2581" s="6" t="s">
        <v>24</v>
      </c>
    </row>
    <row r="2582" spans="1:17" x14ac:dyDescent="0.25">
      <c r="A2582" s="3">
        <v>2018</v>
      </c>
      <c r="B2582" s="3">
        <v>5</v>
      </c>
      <c r="C2582" s="4" t="s">
        <v>50</v>
      </c>
      <c r="D2582" s="4" t="s">
        <v>18</v>
      </c>
      <c r="E2582" s="4" t="s">
        <v>19</v>
      </c>
      <c r="F2582" s="4" t="s">
        <v>20</v>
      </c>
      <c r="G2582" s="11" t="s">
        <v>21</v>
      </c>
      <c r="H2582" s="5">
        <v>85860.418699999995</v>
      </c>
      <c r="I2582" s="5">
        <v>31660.251968503937</v>
      </c>
      <c r="J2582" s="3" t="s">
        <v>22</v>
      </c>
      <c r="K2582" s="3" t="s">
        <v>23</v>
      </c>
      <c r="L2582" s="47">
        <f t="shared" si="82"/>
        <v>83382.465840377947</v>
      </c>
      <c r="M2582" s="63">
        <f t="shared" si="83"/>
        <v>6.1699499036220476E-2</v>
      </c>
      <c r="N2582" s="7">
        <v>35527</v>
      </c>
      <c r="O2582" s="6" t="b">
        <v>1</v>
      </c>
      <c r="P2582" s="6" t="b">
        <v>0</v>
      </c>
      <c r="Q2582" s="6" t="s">
        <v>24</v>
      </c>
    </row>
    <row r="2583" spans="1:17" x14ac:dyDescent="0.25">
      <c r="A2583" s="3">
        <v>2018</v>
      </c>
      <c r="B2583" s="3">
        <v>5</v>
      </c>
      <c r="C2583" s="4" t="s">
        <v>50</v>
      </c>
      <c r="D2583" s="4" t="s">
        <v>18</v>
      </c>
      <c r="E2583" s="4" t="s">
        <v>41</v>
      </c>
      <c r="F2583" s="4"/>
      <c r="G2583" s="11" t="s">
        <v>21</v>
      </c>
      <c r="H2583" s="5">
        <v>77886</v>
      </c>
      <c r="I2583" s="5">
        <v>30544.942049999994</v>
      </c>
      <c r="J2583" s="3" t="s">
        <v>22</v>
      </c>
      <c r="K2583" s="3" t="s">
        <v>42</v>
      </c>
      <c r="L2583" s="47">
        <f t="shared" si="82"/>
        <v>80445.114259171169</v>
      </c>
      <c r="M2583" s="63">
        <f t="shared" si="83"/>
        <v>5.9525983067039989E-2</v>
      </c>
      <c r="N2583" s="7">
        <v>23377</v>
      </c>
      <c r="O2583" s="6" t="b">
        <v>1</v>
      </c>
      <c r="P2583" s="6" t="b">
        <v>0</v>
      </c>
      <c r="Q2583" s="6" t="s">
        <v>24</v>
      </c>
    </row>
    <row r="2584" spans="1:17" x14ac:dyDescent="0.25">
      <c r="A2584" s="3">
        <v>2018</v>
      </c>
      <c r="B2584" s="3">
        <v>5</v>
      </c>
      <c r="C2584" s="4" t="s">
        <v>50</v>
      </c>
      <c r="D2584" s="4" t="s">
        <v>18</v>
      </c>
      <c r="E2584" s="4" t="s">
        <v>43</v>
      </c>
      <c r="F2584" s="4"/>
      <c r="G2584" s="11" t="s">
        <v>21</v>
      </c>
      <c r="H2584" s="5">
        <v>142227</v>
      </c>
      <c r="I2584" s="5">
        <v>53527.984812000002</v>
      </c>
      <c r="J2584" s="3" t="s">
        <v>22</v>
      </c>
      <c r="K2584" s="3" t="s">
        <v>42</v>
      </c>
      <c r="L2584" s="47">
        <f t="shared" si="82"/>
        <v>140974.72659191117</v>
      </c>
      <c r="M2584" s="63">
        <f t="shared" si="83"/>
        <v>0.10431533680162561</v>
      </c>
      <c r="N2584" s="7">
        <v>28126</v>
      </c>
      <c r="O2584" s="6" t="b">
        <v>1</v>
      </c>
      <c r="P2584" s="6" t="b">
        <v>0</v>
      </c>
      <c r="Q2584" s="6" t="s">
        <v>24</v>
      </c>
    </row>
    <row r="2585" spans="1:17" x14ac:dyDescent="0.25">
      <c r="A2585" s="3">
        <v>2018</v>
      </c>
      <c r="B2585" s="3">
        <v>5</v>
      </c>
      <c r="C2585" s="4" t="s">
        <v>50</v>
      </c>
      <c r="D2585" s="4" t="s">
        <v>62</v>
      </c>
      <c r="E2585" s="4" t="s">
        <v>63</v>
      </c>
      <c r="F2585" s="4" t="s">
        <v>64</v>
      </c>
      <c r="G2585" s="11" t="s">
        <v>21</v>
      </c>
      <c r="H2585" s="5">
        <v>32969</v>
      </c>
      <c r="I2585" s="5">
        <v>11440.913385826771</v>
      </c>
      <c r="J2585" s="3" t="s">
        <v>22</v>
      </c>
      <c r="K2585" s="3" t="s">
        <v>23</v>
      </c>
      <c r="L2585" s="47">
        <f t="shared" ref="L2585:L2648" si="84">I2585*0.02784*94.6</f>
        <v>30131.521711370078</v>
      </c>
      <c r="M2585" s="63">
        <f t="shared" si="83"/>
        <v>2.2296052006299215E-2</v>
      </c>
      <c r="N2585" s="7">
        <v>40739</v>
      </c>
      <c r="O2585" s="6" t="b">
        <v>0</v>
      </c>
      <c r="P2585" s="6" t="b">
        <v>0</v>
      </c>
      <c r="Q2585" s="6" t="s">
        <v>65</v>
      </c>
    </row>
    <row r="2586" spans="1:17" x14ac:dyDescent="0.25">
      <c r="A2586" s="3">
        <v>2018</v>
      </c>
      <c r="B2586" s="3">
        <v>5</v>
      </c>
      <c r="C2586" s="4" t="s">
        <v>50</v>
      </c>
      <c r="D2586" s="4" t="s">
        <v>66</v>
      </c>
      <c r="E2586" s="4" t="s">
        <v>67</v>
      </c>
      <c r="F2586" s="4" t="s">
        <v>72</v>
      </c>
      <c r="G2586" s="11" t="s">
        <v>21</v>
      </c>
      <c r="H2586" s="5">
        <v>191219.2034</v>
      </c>
      <c r="I2586" s="5">
        <v>64078.110236220469</v>
      </c>
      <c r="J2586" s="3" t="s">
        <v>22</v>
      </c>
      <c r="K2586" s="3" t="s">
        <v>23</v>
      </c>
      <c r="L2586" s="47">
        <f t="shared" si="84"/>
        <v>168760.21211716533</v>
      </c>
      <c r="M2586" s="63">
        <f t="shared" si="83"/>
        <v>0.12487542122834647</v>
      </c>
      <c r="N2586" s="7">
        <v>40644</v>
      </c>
      <c r="O2586" s="6" t="b">
        <v>0</v>
      </c>
      <c r="P2586" s="6" t="b">
        <v>1</v>
      </c>
      <c r="Q2586" s="6" t="s">
        <v>15</v>
      </c>
    </row>
    <row r="2587" spans="1:17" x14ac:dyDescent="0.25">
      <c r="A2587" s="3">
        <v>2018</v>
      </c>
      <c r="B2587" s="3">
        <v>5</v>
      </c>
      <c r="C2587" s="4" t="s">
        <v>50</v>
      </c>
      <c r="D2587" s="4" t="s">
        <v>66</v>
      </c>
      <c r="E2587" s="4" t="s">
        <v>67</v>
      </c>
      <c r="F2587" s="4" t="s">
        <v>68</v>
      </c>
      <c r="G2587" s="11" t="s">
        <v>21</v>
      </c>
      <c r="H2587" s="5">
        <v>189931.6041</v>
      </c>
      <c r="I2587" s="5">
        <v>64179.874015748028</v>
      </c>
      <c r="J2587" s="3" t="s">
        <v>22</v>
      </c>
      <c r="K2587" s="3" t="s">
        <v>23</v>
      </c>
      <c r="L2587" s="47">
        <f t="shared" si="84"/>
        <v>169028.22371981101</v>
      </c>
      <c r="M2587" s="63">
        <f t="shared" si="83"/>
        <v>0.12507373848188977</v>
      </c>
      <c r="N2587" s="7">
        <v>40644</v>
      </c>
      <c r="O2587" s="6" t="b">
        <v>0</v>
      </c>
      <c r="P2587" s="6" t="b">
        <v>1</v>
      </c>
      <c r="Q2587" s="6" t="s">
        <v>15</v>
      </c>
    </row>
    <row r="2588" spans="1:17" x14ac:dyDescent="0.25">
      <c r="A2588" s="3">
        <v>2018</v>
      </c>
      <c r="B2588" s="3">
        <v>5</v>
      </c>
      <c r="C2588" s="4" t="s">
        <v>50</v>
      </c>
      <c r="D2588" s="4" t="s">
        <v>78</v>
      </c>
      <c r="E2588" s="4" t="s">
        <v>78</v>
      </c>
      <c r="F2588" s="4" t="s">
        <v>79</v>
      </c>
      <c r="G2588" s="11" t="s">
        <v>21</v>
      </c>
      <c r="H2588" s="5">
        <v>164540.57629999999</v>
      </c>
      <c r="I2588" s="5">
        <v>58352.598425196848</v>
      </c>
      <c r="J2588" s="3" t="s">
        <v>22</v>
      </c>
      <c r="K2588" s="3" t="s">
        <v>23</v>
      </c>
      <c r="L2588" s="47">
        <f t="shared" si="84"/>
        <v>153681.13777889762</v>
      </c>
      <c r="M2588" s="63">
        <f t="shared" si="83"/>
        <v>0.11371754381102363</v>
      </c>
      <c r="N2588" s="7">
        <v>42560</v>
      </c>
      <c r="O2588" s="6" t="b">
        <v>0</v>
      </c>
      <c r="P2588" s="6" t="b">
        <v>0</v>
      </c>
      <c r="Q2588" s="6" t="s">
        <v>65</v>
      </c>
    </row>
    <row r="2589" spans="1:17" x14ac:dyDescent="0.25">
      <c r="A2589" s="3">
        <v>2018</v>
      </c>
      <c r="B2589" s="3">
        <v>5</v>
      </c>
      <c r="C2589" s="4" t="s">
        <v>50</v>
      </c>
      <c r="D2589" s="4" t="s">
        <v>78</v>
      </c>
      <c r="E2589" s="4" t="s">
        <v>78</v>
      </c>
      <c r="F2589" s="4" t="s">
        <v>80</v>
      </c>
      <c r="G2589" s="11" t="s">
        <v>21</v>
      </c>
      <c r="H2589" s="5">
        <v>165104.7102</v>
      </c>
      <c r="I2589" s="5">
        <v>58522.488188976378</v>
      </c>
      <c r="J2589" s="3" t="s">
        <v>22</v>
      </c>
      <c r="K2589" s="3" t="s">
        <v>23</v>
      </c>
      <c r="L2589" s="47">
        <f t="shared" si="84"/>
        <v>154128.57033373229</v>
      </c>
      <c r="M2589" s="63">
        <f t="shared" si="83"/>
        <v>0.11404862498267718</v>
      </c>
      <c r="N2589" s="7">
        <v>42560</v>
      </c>
      <c r="O2589" s="6" t="b">
        <v>0</v>
      </c>
      <c r="P2589" s="6" t="b">
        <v>0</v>
      </c>
      <c r="Q2589" s="6" t="s">
        <v>65</v>
      </c>
    </row>
    <row r="2590" spans="1:17" x14ac:dyDescent="0.25">
      <c r="A2590" s="3">
        <v>2018</v>
      </c>
      <c r="B2590" s="3">
        <v>5</v>
      </c>
      <c r="C2590" s="4" t="s">
        <v>50</v>
      </c>
      <c r="D2590" s="4" t="s">
        <v>73</v>
      </c>
      <c r="E2590" s="4" t="s">
        <v>74</v>
      </c>
      <c r="F2590" s="4"/>
      <c r="G2590" s="11" t="s">
        <v>21</v>
      </c>
      <c r="H2590" s="5">
        <v>254144</v>
      </c>
      <c r="I2590" s="5">
        <v>82686.665318399988</v>
      </c>
      <c r="J2590" s="3" t="s">
        <v>22</v>
      </c>
      <c r="K2590" s="3" t="s">
        <v>42</v>
      </c>
      <c r="L2590" s="47">
        <f t="shared" si="84"/>
        <v>217768.8937291186</v>
      </c>
      <c r="M2590" s="63">
        <f t="shared" si="83"/>
        <v>0.16113977337249794</v>
      </c>
      <c r="N2590" s="7">
        <v>41136</v>
      </c>
      <c r="O2590" s="6" t="b">
        <v>0</v>
      </c>
      <c r="P2590" s="6" t="b">
        <v>0</v>
      </c>
      <c r="Q2590" s="6" t="s">
        <v>65</v>
      </c>
    </row>
    <row r="2591" spans="1:17" x14ac:dyDescent="0.25">
      <c r="A2591" s="3">
        <v>2018</v>
      </c>
      <c r="B2591" s="3">
        <v>5</v>
      </c>
      <c r="C2591" s="4" t="s">
        <v>50</v>
      </c>
      <c r="D2591" s="4" t="s">
        <v>29</v>
      </c>
      <c r="E2591" s="4" t="s">
        <v>30</v>
      </c>
      <c r="F2591" s="4" t="s">
        <v>33</v>
      </c>
      <c r="G2591" s="11" t="s">
        <v>21</v>
      </c>
      <c r="H2591" s="5">
        <v>63536</v>
      </c>
      <c r="I2591" s="5">
        <v>26373.63779527559</v>
      </c>
      <c r="J2591" s="3" t="s">
        <v>22</v>
      </c>
      <c r="K2591" s="3" t="s">
        <v>23</v>
      </c>
      <c r="L2591" s="47">
        <f t="shared" si="84"/>
        <v>69459.300410456693</v>
      </c>
      <c r="M2591" s="63">
        <f t="shared" si="83"/>
        <v>5.1396945335433077E-2</v>
      </c>
      <c r="N2591" s="7">
        <v>35885</v>
      </c>
      <c r="O2591" s="6" t="b">
        <v>1</v>
      </c>
      <c r="P2591" s="6" t="b">
        <v>0</v>
      </c>
      <c r="Q2591" s="6" t="s">
        <v>24</v>
      </c>
    </row>
    <row r="2592" spans="1:17" x14ac:dyDescent="0.25">
      <c r="A2592" s="3">
        <v>2018</v>
      </c>
      <c r="B2592" s="3">
        <v>5</v>
      </c>
      <c r="C2592" s="4" t="s">
        <v>50</v>
      </c>
      <c r="D2592" s="4" t="s">
        <v>29</v>
      </c>
      <c r="E2592" s="4" t="s">
        <v>30</v>
      </c>
      <c r="F2592" s="4" t="s">
        <v>31</v>
      </c>
      <c r="G2592" s="11" t="s">
        <v>21</v>
      </c>
      <c r="H2592" s="5">
        <v>35175</v>
      </c>
      <c r="I2592" s="5">
        <v>13593.732283464567</v>
      </c>
      <c r="J2592" s="3" t="s">
        <v>22</v>
      </c>
      <c r="K2592" s="3" t="s">
        <v>23</v>
      </c>
      <c r="L2592" s="47">
        <f t="shared" si="84"/>
        <v>35801.323340598421</v>
      </c>
      <c r="M2592" s="63">
        <f t="shared" si="83"/>
        <v>2.6491465474015752E-2</v>
      </c>
      <c r="N2592" s="7">
        <v>35885</v>
      </c>
      <c r="O2592" s="6" t="b">
        <v>1</v>
      </c>
      <c r="P2592" s="6" t="b">
        <v>0</v>
      </c>
      <c r="Q2592" s="6" t="s">
        <v>24</v>
      </c>
    </row>
    <row r="2593" spans="1:17" x14ac:dyDescent="0.25">
      <c r="A2593" s="3">
        <v>2018</v>
      </c>
      <c r="B2593" s="3">
        <v>5</v>
      </c>
      <c r="C2593" s="4" t="s">
        <v>50</v>
      </c>
      <c r="D2593" s="4" t="s">
        <v>29</v>
      </c>
      <c r="E2593" s="4" t="s">
        <v>34</v>
      </c>
      <c r="F2593" s="4" t="s">
        <v>35</v>
      </c>
      <c r="G2593" s="11" t="s">
        <v>21</v>
      </c>
      <c r="H2593" s="5">
        <v>9400.66</v>
      </c>
      <c r="I2593" s="5">
        <v>4225.5118110236217</v>
      </c>
      <c r="J2593" s="3" t="s">
        <v>22</v>
      </c>
      <c r="K2593" s="3" t="s">
        <v>23</v>
      </c>
      <c r="L2593" s="47">
        <f t="shared" si="84"/>
        <v>11128.578338267715</v>
      </c>
      <c r="M2593" s="63">
        <f t="shared" si="83"/>
        <v>8.2346774173228336E-3</v>
      </c>
      <c r="N2593" s="7">
        <v>33970</v>
      </c>
      <c r="O2593" s="6" t="b">
        <v>1</v>
      </c>
      <c r="P2593" s="6" t="b">
        <v>0</v>
      </c>
      <c r="Q2593" s="6" t="s">
        <v>24</v>
      </c>
    </row>
    <row r="2594" spans="1:17" x14ac:dyDescent="0.25">
      <c r="A2594" s="3">
        <v>2018</v>
      </c>
      <c r="B2594" s="3">
        <v>5</v>
      </c>
      <c r="C2594" s="4" t="s">
        <v>50</v>
      </c>
      <c r="D2594" s="4" t="s">
        <v>29</v>
      </c>
      <c r="E2594" s="4" t="s">
        <v>34</v>
      </c>
      <c r="F2594" s="4" t="s">
        <v>36</v>
      </c>
      <c r="G2594" s="11" t="s">
        <v>21</v>
      </c>
      <c r="H2594" s="5">
        <v>13268.0427</v>
      </c>
      <c r="I2594" s="5">
        <v>5746.0157480314956</v>
      </c>
      <c r="J2594" s="3" t="s">
        <v>22</v>
      </c>
      <c r="K2594" s="3" t="s">
        <v>23</v>
      </c>
      <c r="L2594" s="47">
        <f t="shared" si="84"/>
        <v>15133.074819023621</v>
      </c>
      <c r="M2594" s="63">
        <f t="shared" si="83"/>
        <v>1.119783548976378E-2</v>
      </c>
      <c r="N2594" s="7">
        <v>33970</v>
      </c>
      <c r="O2594" s="6" t="b">
        <v>1</v>
      </c>
      <c r="P2594" s="6" t="b">
        <v>0</v>
      </c>
      <c r="Q2594" s="6" t="s">
        <v>24</v>
      </c>
    </row>
    <row r="2595" spans="1:17" x14ac:dyDescent="0.25">
      <c r="A2595" s="3">
        <v>2018</v>
      </c>
      <c r="B2595" s="3">
        <v>5</v>
      </c>
      <c r="C2595" s="4" t="s">
        <v>50</v>
      </c>
      <c r="D2595" s="4" t="s">
        <v>29</v>
      </c>
      <c r="E2595" s="4" t="s">
        <v>34</v>
      </c>
      <c r="F2595" s="4" t="s">
        <v>39</v>
      </c>
      <c r="G2595" s="11" t="s">
        <v>21</v>
      </c>
      <c r="H2595" s="5">
        <v>68881.575899999996</v>
      </c>
      <c r="I2595" s="5">
        <v>27661.322834645671</v>
      </c>
      <c r="J2595" s="3" t="s">
        <v>22</v>
      </c>
      <c r="K2595" s="3" t="s">
        <v>23</v>
      </c>
      <c r="L2595" s="47">
        <f t="shared" si="84"/>
        <v>72850.630141984249</v>
      </c>
      <c r="M2595" s="63">
        <f t="shared" si="83"/>
        <v>5.3906385940157495E-2</v>
      </c>
      <c r="N2595" s="7">
        <v>33970</v>
      </c>
      <c r="O2595" s="6" t="b">
        <v>1</v>
      </c>
      <c r="P2595" s="6" t="b">
        <v>0</v>
      </c>
      <c r="Q2595" s="6" t="s">
        <v>24</v>
      </c>
    </row>
    <row r="2596" spans="1:17" x14ac:dyDescent="0.25">
      <c r="A2596" s="3">
        <v>2018</v>
      </c>
      <c r="B2596" s="3">
        <v>5</v>
      </c>
      <c r="C2596" s="4" t="s">
        <v>50</v>
      </c>
      <c r="D2596" s="4" t="s">
        <v>29</v>
      </c>
      <c r="E2596" s="4" t="s">
        <v>34</v>
      </c>
      <c r="F2596" s="4" t="s">
        <v>37</v>
      </c>
      <c r="G2596" s="11" t="s">
        <v>21</v>
      </c>
      <c r="H2596" s="5">
        <v>68964.546400000007</v>
      </c>
      <c r="I2596" s="5">
        <v>25789.039370078743</v>
      </c>
      <c r="J2596" s="3" t="s">
        <v>22</v>
      </c>
      <c r="K2596" s="3" t="s">
        <v>23</v>
      </c>
      <c r="L2596" s="47">
        <f t="shared" si="84"/>
        <v>67919.664583559061</v>
      </c>
      <c r="M2596" s="63">
        <f t="shared" si="83"/>
        <v>5.0257679924409458E-2</v>
      </c>
      <c r="N2596" s="7">
        <v>33970</v>
      </c>
      <c r="O2596" s="6" t="b">
        <v>1</v>
      </c>
      <c r="P2596" s="6" t="b">
        <v>0</v>
      </c>
      <c r="Q2596" s="6" t="s">
        <v>24</v>
      </c>
    </row>
    <row r="2597" spans="1:17" x14ac:dyDescent="0.25">
      <c r="A2597" s="3">
        <v>2018</v>
      </c>
      <c r="B2597" s="3">
        <v>5</v>
      </c>
      <c r="C2597" s="4" t="s">
        <v>50</v>
      </c>
      <c r="D2597" s="4" t="s">
        <v>59</v>
      </c>
      <c r="E2597" s="4" t="s">
        <v>60</v>
      </c>
      <c r="F2597" s="4"/>
      <c r="G2597" s="11" t="s">
        <v>21</v>
      </c>
      <c r="H2597" s="5">
        <v>186642</v>
      </c>
      <c r="I2597" s="5">
        <v>64923.792984</v>
      </c>
      <c r="J2597" s="3" t="s">
        <v>22</v>
      </c>
      <c r="K2597" s="3" t="s">
        <v>42</v>
      </c>
      <c r="L2597" s="47">
        <f t="shared" si="84"/>
        <v>170987.45632541337</v>
      </c>
      <c r="M2597" s="63">
        <f t="shared" si="83"/>
        <v>0.12652348776721919</v>
      </c>
      <c r="N2597" s="7">
        <v>40220</v>
      </c>
      <c r="O2597" s="6" t="b">
        <v>1</v>
      </c>
      <c r="P2597" s="6" t="b">
        <v>0</v>
      </c>
      <c r="Q2597" s="6" t="s">
        <v>24</v>
      </c>
    </row>
    <row r="2598" spans="1:17" x14ac:dyDescent="0.25">
      <c r="A2598" s="3">
        <v>2018</v>
      </c>
      <c r="B2598" s="3">
        <v>5</v>
      </c>
      <c r="C2598" s="4" t="s">
        <v>50</v>
      </c>
      <c r="D2598" s="4" t="s">
        <v>44</v>
      </c>
      <c r="E2598" s="4" t="s">
        <v>45</v>
      </c>
      <c r="F2598" s="4"/>
      <c r="G2598" s="11" t="s">
        <v>21</v>
      </c>
      <c r="H2598" s="5">
        <v>80878</v>
      </c>
      <c r="I2598" s="5">
        <v>28889.621599999999</v>
      </c>
      <c r="J2598" s="3" t="s">
        <v>22</v>
      </c>
      <c r="K2598" s="3" t="s">
        <v>42</v>
      </c>
      <c r="L2598" s="47">
        <f t="shared" si="84"/>
        <v>76085.556381542396</v>
      </c>
      <c r="M2598" s="63">
        <f t="shared" si="83"/>
        <v>5.6300094574080008E-2</v>
      </c>
      <c r="N2598" s="7">
        <v>25569</v>
      </c>
      <c r="O2598" s="6" t="b">
        <v>1</v>
      </c>
      <c r="P2598" s="6" t="b">
        <v>0</v>
      </c>
      <c r="Q2598" s="6" t="s">
        <v>24</v>
      </c>
    </row>
    <row r="2599" spans="1:17" x14ac:dyDescent="0.25">
      <c r="A2599" s="3">
        <v>2018</v>
      </c>
      <c r="B2599" s="3">
        <v>5</v>
      </c>
      <c r="C2599" s="4" t="s">
        <v>50</v>
      </c>
      <c r="D2599" s="4" t="s">
        <v>44</v>
      </c>
      <c r="E2599" s="4" t="s">
        <v>75</v>
      </c>
      <c r="F2599" s="4"/>
      <c r="G2599" s="11" t="s">
        <v>21</v>
      </c>
      <c r="H2599" s="5">
        <v>236423</v>
      </c>
      <c r="I2599" s="5">
        <v>82302.222035951097</v>
      </c>
      <c r="J2599" s="3" t="s">
        <v>22</v>
      </c>
      <c r="K2599" s="3" t="s">
        <v>42</v>
      </c>
      <c r="L2599" s="47">
        <f t="shared" si="84"/>
        <v>216756.39929609111</v>
      </c>
      <c r="M2599" s="63">
        <f t="shared" si="83"/>
        <v>0.16039057030366152</v>
      </c>
      <c r="N2599" s="7">
        <v>41210</v>
      </c>
      <c r="O2599" s="6" t="b">
        <v>0</v>
      </c>
      <c r="P2599" s="6" t="b">
        <v>0</v>
      </c>
      <c r="Q2599" s="6" t="s">
        <v>65</v>
      </c>
    </row>
    <row r="2600" spans="1:17" x14ac:dyDescent="0.25">
      <c r="A2600" s="3">
        <v>2018</v>
      </c>
      <c r="B2600" s="3">
        <v>5</v>
      </c>
      <c r="C2600" s="4" t="s">
        <v>50</v>
      </c>
      <c r="D2600" s="4" t="s">
        <v>46</v>
      </c>
      <c r="E2600" s="4" t="s">
        <v>47</v>
      </c>
      <c r="F2600" s="4"/>
      <c r="G2600" s="11" t="s">
        <v>21</v>
      </c>
      <c r="H2600" s="5">
        <v>79223.48999989999</v>
      </c>
      <c r="I2600" s="5">
        <v>29490.151917562773</v>
      </c>
      <c r="J2600" s="3" t="s">
        <v>22</v>
      </c>
      <c r="K2600" s="3" t="s">
        <v>42</v>
      </c>
      <c r="L2600" s="47">
        <f t="shared" si="84"/>
        <v>77667.151459816028</v>
      </c>
      <c r="M2600" s="63">
        <f t="shared" si="83"/>
        <v>5.747040805694633E-2</v>
      </c>
      <c r="N2600" s="7">
        <v>34700</v>
      </c>
      <c r="O2600" s="6" t="b">
        <v>1</v>
      </c>
      <c r="P2600" s="6" t="b">
        <v>0</v>
      </c>
      <c r="Q2600" s="6" t="s">
        <v>24</v>
      </c>
    </row>
    <row r="2601" spans="1:17" x14ac:dyDescent="0.25">
      <c r="A2601" s="3">
        <v>2018</v>
      </c>
      <c r="B2601" s="3">
        <v>5</v>
      </c>
      <c r="C2601" s="4" t="s">
        <v>50</v>
      </c>
      <c r="D2601" s="4" t="s">
        <v>46</v>
      </c>
      <c r="E2601" s="4" t="s">
        <v>48</v>
      </c>
      <c r="F2601" s="4"/>
      <c r="G2601" s="11" t="s">
        <v>21</v>
      </c>
      <c r="H2601" s="5">
        <v>45893.000000700005</v>
      </c>
      <c r="I2601" s="5">
        <v>17126.34974026123</v>
      </c>
      <c r="J2601" s="3" t="s">
        <v>22</v>
      </c>
      <c r="K2601" s="3" t="s">
        <v>42</v>
      </c>
      <c r="L2601" s="47">
        <f t="shared" si="84"/>
        <v>45105.050762335348</v>
      </c>
      <c r="M2601" s="63">
        <f t="shared" si="83"/>
        <v>3.3375830373821087E-2</v>
      </c>
      <c r="N2601" s="7">
        <v>35065</v>
      </c>
      <c r="O2601" s="6" t="b">
        <v>1</v>
      </c>
      <c r="P2601" s="6" t="b">
        <v>0</v>
      </c>
      <c r="Q2601" s="6" t="s">
        <v>24</v>
      </c>
    </row>
    <row r="2602" spans="1:17" x14ac:dyDescent="0.25">
      <c r="A2602" s="3">
        <v>2018</v>
      </c>
      <c r="B2602" s="3">
        <v>5</v>
      </c>
      <c r="C2602" s="4" t="s">
        <v>50</v>
      </c>
      <c r="D2602" s="4" t="s">
        <v>46</v>
      </c>
      <c r="E2602" s="4" t="s">
        <v>58</v>
      </c>
      <c r="F2602" s="4"/>
      <c r="G2602" s="11" t="s">
        <v>21</v>
      </c>
      <c r="H2602" s="5">
        <v>72670</v>
      </c>
      <c r="I2602" s="5">
        <v>25039.465880000003</v>
      </c>
      <c r="J2602" s="3" t="s">
        <v>22</v>
      </c>
      <c r="K2602" s="3" t="s">
        <v>42</v>
      </c>
      <c r="L2602" s="47">
        <f t="shared" si="84"/>
        <v>65945.53986738433</v>
      </c>
      <c r="M2602" s="63">
        <f t="shared" si="83"/>
        <v>4.8796911106944008E-2</v>
      </c>
      <c r="N2602" s="7">
        <v>39814</v>
      </c>
      <c r="O2602" s="6" t="b">
        <v>1</v>
      </c>
      <c r="P2602" s="6" t="b">
        <v>0</v>
      </c>
      <c r="Q2602" s="6" t="s">
        <v>24</v>
      </c>
    </row>
    <row r="2603" spans="1:17" x14ac:dyDescent="0.25">
      <c r="A2603" s="3">
        <v>2018</v>
      </c>
      <c r="B2603" s="3">
        <v>5</v>
      </c>
      <c r="C2603" s="4" t="s">
        <v>50</v>
      </c>
      <c r="D2603" s="4" t="s">
        <v>46</v>
      </c>
      <c r="E2603" s="4" t="s">
        <v>61</v>
      </c>
      <c r="F2603" s="4"/>
      <c r="G2603" s="11" t="s">
        <v>21</v>
      </c>
      <c r="H2603" s="5">
        <v>95882</v>
      </c>
      <c r="I2603" s="5">
        <v>33689.099520000003</v>
      </c>
      <c r="J2603" s="3" t="s">
        <v>22</v>
      </c>
      <c r="K2603" s="3" t="s">
        <v>42</v>
      </c>
      <c r="L2603" s="47">
        <f t="shared" si="84"/>
        <v>88725.76859824128</v>
      </c>
      <c r="M2603" s="63">
        <f t="shared" si="83"/>
        <v>6.5653317144576021E-2</v>
      </c>
      <c r="N2603" s="7">
        <v>40179</v>
      </c>
      <c r="O2603" s="6" t="b">
        <v>1</v>
      </c>
      <c r="P2603" s="6" t="b">
        <v>0</v>
      </c>
      <c r="Q2603" s="6" t="s">
        <v>24</v>
      </c>
    </row>
    <row r="2604" spans="1:17" x14ac:dyDescent="0.25">
      <c r="A2604" s="3">
        <v>2018</v>
      </c>
      <c r="B2604" s="3">
        <v>5</v>
      </c>
      <c r="C2604" s="4" t="s">
        <v>50</v>
      </c>
      <c r="D2604" s="4" t="s">
        <v>46</v>
      </c>
      <c r="E2604" s="4" t="s">
        <v>77</v>
      </c>
      <c r="F2604" s="4"/>
      <c r="G2604" s="11" t="s">
        <v>21</v>
      </c>
      <c r="H2604" s="5">
        <v>90036</v>
      </c>
      <c r="I2604" s="5">
        <v>31635.04896</v>
      </c>
      <c r="J2604" s="3" t="s">
        <v>22</v>
      </c>
      <c r="K2604" s="3" t="s">
        <v>42</v>
      </c>
      <c r="L2604" s="47">
        <f t="shared" si="84"/>
        <v>83316.089584189438</v>
      </c>
      <c r="M2604" s="63">
        <f t="shared" si="83"/>
        <v>6.1650383413248001E-2</v>
      </c>
      <c r="N2604" s="7">
        <v>42005</v>
      </c>
      <c r="O2604" s="6" t="b">
        <v>0</v>
      </c>
      <c r="P2604" s="6" t="b">
        <v>0</v>
      </c>
      <c r="Q2604" s="6" t="s">
        <v>65</v>
      </c>
    </row>
    <row r="2605" spans="1:17" x14ac:dyDescent="0.25">
      <c r="A2605" s="3">
        <v>2018</v>
      </c>
      <c r="B2605" s="3">
        <v>5</v>
      </c>
      <c r="C2605" s="4" t="s">
        <v>50</v>
      </c>
      <c r="D2605" s="4" t="s">
        <v>69</v>
      </c>
      <c r="E2605" s="4" t="s">
        <v>70</v>
      </c>
      <c r="F2605" s="4" t="s">
        <v>71</v>
      </c>
      <c r="G2605" s="11" t="s">
        <v>21</v>
      </c>
      <c r="H2605" s="5">
        <v>78961</v>
      </c>
      <c r="I2605" s="5">
        <v>28090.488188976375</v>
      </c>
      <c r="J2605" s="3" t="s">
        <v>22</v>
      </c>
      <c r="K2605" s="3" t="s">
        <v>23</v>
      </c>
      <c r="L2605" s="47">
        <f t="shared" si="84"/>
        <v>73980.90748573227</v>
      </c>
      <c r="M2605" s="63">
        <f t="shared" si="83"/>
        <v>5.4742743382677171E-2</v>
      </c>
      <c r="N2605" s="7">
        <v>40760</v>
      </c>
      <c r="O2605" s="6" t="b">
        <v>0</v>
      </c>
      <c r="P2605" s="6" t="b">
        <v>0</v>
      </c>
      <c r="Q2605" s="6" t="s">
        <v>65</v>
      </c>
    </row>
    <row r="2606" spans="1:17" x14ac:dyDescent="0.25">
      <c r="A2606" s="3">
        <v>2018</v>
      </c>
      <c r="B2606" s="3">
        <v>6</v>
      </c>
      <c r="C2606" s="4" t="s">
        <v>51</v>
      </c>
      <c r="D2606" s="4" t="s">
        <v>18</v>
      </c>
      <c r="E2606" s="4" t="s">
        <v>76</v>
      </c>
      <c r="F2606" s="4"/>
      <c r="G2606" s="11" t="s">
        <v>21</v>
      </c>
      <c r="H2606" s="5">
        <v>192913</v>
      </c>
      <c r="I2606" s="5">
        <v>68908.523599999986</v>
      </c>
      <c r="J2606" s="3" t="s">
        <v>22</v>
      </c>
      <c r="K2606" s="3" t="s">
        <v>42</v>
      </c>
      <c r="L2606" s="47">
        <f t="shared" si="84"/>
        <v>181481.89789847034</v>
      </c>
      <c r="M2606" s="63">
        <f t="shared" si="83"/>
        <v>0.13428893079167997</v>
      </c>
      <c r="N2606" s="7">
        <v>41348</v>
      </c>
      <c r="O2606" s="6" t="b">
        <v>0</v>
      </c>
      <c r="P2606" s="6" t="b">
        <v>0</v>
      </c>
      <c r="Q2606" s="6" t="s">
        <v>65</v>
      </c>
    </row>
    <row r="2607" spans="1:17" x14ac:dyDescent="0.25">
      <c r="A2607" s="3">
        <v>2018</v>
      </c>
      <c r="B2607" s="3">
        <v>6</v>
      </c>
      <c r="C2607" s="4" t="s">
        <v>51</v>
      </c>
      <c r="D2607" s="4" t="s">
        <v>18</v>
      </c>
      <c r="E2607" s="4" t="s">
        <v>19</v>
      </c>
      <c r="F2607" s="4" t="s">
        <v>25</v>
      </c>
      <c r="G2607" s="11" t="s">
        <v>21</v>
      </c>
      <c r="H2607" s="5">
        <v>77420.858500000002</v>
      </c>
      <c r="I2607" s="5">
        <v>29376.755905511811</v>
      </c>
      <c r="J2607" s="3" t="s">
        <v>22</v>
      </c>
      <c r="K2607" s="3" t="s">
        <v>23</v>
      </c>
      <c r="L2607" s="47">
        <f t="shared" si="84"/>
        <v>77368.504465133854</v>
      </c>
      <c r="M2607" s="63">
        <f t="shared" si="83"/>
        <v>5.7249421908661426E-2</v>
      </c>
      <c r="N2607" s="7">
        <v>35527</v>
      </c>
      <c r="O2607" s="6" t="b">
        <v>1</v>
      </c>
      <c r="P2607" s="6" t="b">
        <v>0</v>
      </c>
      <c r="Q2607" s="6" t="s">
        <v>24</v>
      </c>
    </row>
    <row r="2608" spans="1:17" x14ac:dyDescent="0.25">
      <c r="A2608" s="3">
        <v>2018</v>
      </c>
      <c r="B2608" s="3">
        <v>6</v>
      </c>
      <c r="C2608" s="4" t="s">
        <v>51</v>
      </c>
      <c r="D2608" s="4" t="s">
        <v>18</v>
      </c>
      <c r="E2608" s="4" t="s">
        <v>19</v>
      </c>
      <c r="F2608" s="4" t="s">
        <v>20</v>
      </c>
      <c r="G2608" s="11" t="s">
        <v>21</v>
      </c>
      <c r="H2608" s="5">
        <v>83300.583299999998</v>
      </c>
      <c r="I2608" s="5">
        <v>30707.622047244095</v>
      </c>
      <c r="J2608" s="3" t="s">
        <v>22</v>
      </c>
      <c r="K2608" s="3" t="s">
        <v>23</v>
      </c>
      <c r="L2608" s="47">
        <f t="shared" si="84"/>
        <v>80873.55871143307</v>
      </c>
      <c r="M2608" s="63">
        <f t="shared" si="83"/>
        <v>5.9843013845669299E-2</v>
      </c>
      <c r="N2608" s="7">
        <v>35527</v>
      </c>
      <c r="O2608" s="6" t="b">
        <v>1</v>
      </c>
      <c r="P2608" s="6" t="b">
        <v>0</v>
      </c>
      <c r="Q2608" s="6" t="s">
        <v>24</v>
      </c>
    </row>
    <row r="2609" spans="1:17" x14ac:dyDescent="0.25">
      <c r="A2609" s="3">
        <v>2018</v>
      </c>
      <c r="B2609" s="3">
        <v>6</v>
      </c>
      <c r="C2609" s="4" t="s">
        <v>51</v>
      </c>
      <c r="D2609" s="4" t="s">
        <v>18</v>
      </c>
      <c r="E2609" s="4" t="s">
        <v>41</v>
      </c>
      <c r="F2609" s="4"/>
      <c r="G2609" s="11" t="s">
        <v>21</v>
      </c>
      <c r="H2609" s="5">
        <v>66711</v>
      </c>
      <c r="I2609" s="5">
        <v>26162.386424999997</v>
      </c>
      <c r="J2609" s="3" t="s">
        <v>22</v>
      </c>
      <c r="K2609" s="3" t="s">
        <v>42</v>
      </c>
      <c r="L2609" s="47">
        <f t="shared" si="84"/>
        <v>68902.935281611179</v>
      </c>
      <c r="M2609" s="63">
        <f t="shared" si="83"/>
        <v>5.0985258665039994E-2</v>
      </c>
      <c r="N2609" s="7">
        <v>23377</v>
      </c>
      <c r="O2609" s="6" t="b">
        <v>1</v>
      </c>
      <c r="P2609" s="6" t="b">
        <v>0</v>
      </c>
      <c r="Q2609" s="6" t="s">
        <v>24</v>
      </c>
    </row>
    <row r="2610" spans="1:17" x14ac:dyDescent="0.25">
      <c r="A2610" s="3">
        <v>2018</v>
      </c>
      <c r="B2610" s="3">
        <v>6</v>
      </c>
      <c r="C2610" s="4" t="s">
        <v>51</v>
      </c>
      <c r="D2610" s="4" t="s">
        <v>18</v>
      </c>
      <c r="E2610" s="4" t="s">
        <v>43</v>
      </c>
      <c r="F2610" s="4"/>
      <c r="G2610" s="11" t="s">
        <v>21</v>
      </c>
      <c r="H2610" s="5">
        <v>117066</v>
      </c>
      <c r="I2610" s="5">
        <v>44058.491496000002</v>
      </c>
      <c r="J2610" s="3" t="s">
        <v>22</v>
      </c>
      <c r="K2610" s="3" t="s">
        <v>42</v>
      </c>
      <c r="L2610" s="47">
        <f t="shared" si="84"/>
        <v>116035.26294732135</v>
      </c>
      <c r="M2610" s="63">
        <f t="shared" si="83"/>
        <v>8.5861188227404822E-2</v>
      </c>
      <c r="N2610" s="7">
        <v>28126</v>
      </c>
      <c r="O2610" s="6" t="b">
        <v>1</v>
      </c>
      <c r="P2610" s="6" t="b">
        <v>0</v>
      </c>
      <c r="Q2610" s="6" t="s">
        <v>24</v>
      </c>
    </row>
    <row r="2611" spans="1:17" x14ac:dyDescent="0.25">
      <c r="A2611" s="3">
        <v>2018</v>
      </c>
      <c r="B2611" s="3">
        <v>6</v>
      </c>
      <c r="C2611" s="4" t="s">
        <v>51</v>
      </c>
      <c r="D2611" s="4" t="s">
        <v>62</v>
      </c>
      <c r="E2611" s="4" t="s">
        <v>63</v>
      </c>
      <c r="F2611" s="4" t="s">
        <v>64</v>
      </c>
      <c r="G2611" s="11" t="s">
        <v>21</v>
      </c>
      <c r="H2611" s="5">
        <v>65651</v>
      </c>
      <c r="I2611" s="5">
        <v>23117.291338582676</v>
      </c>
      <c r="J2611" s="3" t="s">
        <v>22</v>
      </c>
      <c r="K2611" s="3" t="s">
        <v>23</v>
      </c>
      <c r="L2611" s="47">
        <f t="shared" si="84"/>
        <v>60883.177975936997</v>
      </c>
      <c r="M2611" s="63">
        <f t="shared" si="83"/>
        <v>4.5050977360629921E-2</v>
      </c>
      <c r="N2611" s="7">
        <v>40739</v>
      </c>
      <c r="O2611" s="6" t="b">
        <v>0</v>
      </c>
      <c r="P2611" s="6" t="b">
        <v>0</v>
      </c>
      <c r="Q2611" s="6" t="s">
        <v>65</v>
      </c>
    </row>
    <row r="2612" spans="1:17" x14ac:dyDescent="0.25">
      <c r="A2612" s="3">
        <v>2018</v>
      </c>
      <c r="B2612" s="3">
        <v>6</v>
      </c>
      <c r="C2612" s="4" t="s">
        <v>51</v>
      </c>
      <c r="D2612" s="4" t="s">
        <v>66</v>
      </c>
      <c r="E2612" s="4" t="s">
        <v>67</v>
      </c>
      <c r="F2612" s="4" t="s">
        <v>72</v>
      </c>
      <c r="G2612" s="11" t="s">
        <v>21</v>
      </c>
      <c r="H2612" s="5">
        <v>180556.33540000001</v>
      </c>
      <c r="I2612" s="5">
        <v>60590.078740157478</v>
      </c>
      <c r="J2612" s="3" t="s">
        <v>22</v>
      </c>
      <c r="K2612" s="3" t="s">
        <v>23</v>
      </c>
      <c r="L2612" s="47">
        <f t="shared" si="84"/>
        <v>159573.9091351181</v>
      </c>
      <c r="M2612" s="63">
        <f t="shared" si="83"/>
        <v>0.1180779454488189</v>
      </c>
      <c r="N2612" s="7">
        <v>40644</v>
      </c>
      <c r="O2612" s="6" t="b">
        <v>0</v>
      </c>
      <c r="P2612" s="6" t="b">
        <v>1</v>
      </c>
      <c r="Q2612" s="6" t="s">
        <v>15</v>
      </c>
    </row>
    <row r="2613" spans="1:17" x14ac:dyDescent="0.25">
      <c r="A2613" s="3">
        <v>2018</v>
      </c>
      <c r="B2613" s="3">
        <v>6</v>
      </c>
      <c r="C2613" s="4" t="s">
        <v>51</v>
      </c>
      <c r="D2613" s="4" t="s">
        <v>66</v>
      </c>
      <c r="E2613" s="4" t="s">
        <v>67</v>
      </c>
      <c r="F2613" s="4" t="s">
        <v>68</v>
      </c>
      <c r="G2613" s="11" t="s">
        <v>21</v>
      </c>
      <c r="H2613" s="5">
        <v>177464.81649999999</v>
      </c>
      <c r="I2613" s="5">
        <v>60207.307086614172</v>
      </c>
      <c r="J2613" s="3" t="s">
        <v>22</v>
      </c>
      <c r="K2613" s="3" t="s">
        <v>23</v>
      </c>
      <c r="L2613" s="47">
        <f t="shared" si="84"/>
        <v>158565.81721096064</v>
      </c>
      <c r="M2613" s="63">
        <f t="shared" si="83"/>
        <v>0.11733200005039372</v>
      </c>
      <c r="N2613" s="7">
        <v>40644</v>
      </c>
      <c r="O2613" s="6" t="b">
        <v>0</v>
      </c>
      <c r="P2613" s="6" t="b">
        <v>1</v>
      </c>
      <c r="Q2613" s="6" t="s">
        <v>15</v>
      </c>
    </row>
    <row r="2614" spans="1:17" x14ac:dyDescent="0.25">
      <c r="A2614" s="3">
        <v>2018</v>
      </c>
      <c r="B2614" s="3">
        <v>6</v>
      </c>
      <c r="C2614" s="4" t="s">
        <v>51</v>
      </c>
      <c r="D2614" s="4" t="s">
        <v>78</v>
      </c>
      <c r="E2614" s="4" t="s">
        <v>78</v>
      </c>
      <c r="F2614" s="4" t="s">
        <v>79</v>
      </c>
      <c r="G2614" s="11" t="s">
        <v>21</v>
      </c>
      <c r="H2614" s="5">
        <v>75204.864199999996</v>
      </c>
      <c r="I2614" s="5">
        <v>26838.614173228347</v>
      </c>
      <c r="J2614" s="3" t="s">
        <v>22</v>
      </c>
      <c r="K2614" s="3" t="s">
        <v>23</v>
      </c>
      <c r="L2614" s="47">
        <f t="shared" si="84"/>
        <v>70683.891957921252</v>
      </c>
      <c r="M2614" s="63">
        <f t="shared" si="83"/>
        <v>5.2303091300787405E-2</v>
      </c>
      <c r="N2614" s="7">
        <v>42560</v>
      </c>
      <c r="O2614" s="6" t="b">
        <v>0</v>
      </c>
      <c r="P2614" s="6" t="b">
        <v>0</v>
      </c>
      <c r="Q2614" s="6" t="s">
        <v>65</v>
      </c>
    </row>
    <row r="2615" spans="1:17" x14ac:dyDescent="0.25">
      <c r="A2615" s="3">
        <v>2018</v>
      </c>
      <c r="B2615" s="3">
        <v>6</v>
      </c>
      <c r="C2615" s="4" t="s">
        <v>51</v>
      </c>
      <c r="D2615" s="4" t="s">
        <v>78</v>
      </c>
      <c r="E2615" s="4" t="s">
        <v>78</v>
      </c>
      <c r="F2615" s="4" t="s">
        <v>80</v>
      </c>
      <c r="G2615" s="11" t="s">
        <v>21</v>
      </c>
      <c r="H2615" s="5">
        <v>153629.4767</v>
      </c>
      <c r="I2615" s="5">
        <v>54818.267716535433</v>
      </c>
      <c r="J2615" s="3" t="s">
        <v>22</v>
      </c>
      <c r="K2615" s="3" t="s">
        <v>23</v>
      </c>
      <c r="L2615" s="47">
        <f t="shared" si="84"/>
        <v>144372.89822740157</v>
      </c>
      <c r="M2615" s="63">
        <f t="shared" si="83"/>
        <v>0.10682984012598426</v>
      </c>
      <c r="N2615" s="7">
        <v>42560</v>
      </c>
      <c r="O2615" s="6" t="b">
        <v>0</v>
      </c>
      <c r="P2615" s="6" t="b">
        <v>0</v>
      </c>
      <c r="Q2615" s="6" t="s">
        <v>65</v>
      </c>
    </row>
    <row r="2616" spans="1:17" x14ac:dyDescent="0.25">
      <c r="A2616" s="3">
        <v>2018</v>
      </c>
      <c r="B2616" s="3">
        <v>6</v>
      </c>
      <c r="C2616" s="4" t="s">
        <v>51</v>
      </c>
      <c r="D2616" s="4" t="s">
        <v>73</v>
      </c>
      <c r="E2616" s="4" t="s">
        <v>74</v>
      </c>
      <c r="F2616" s="4"/>
      <c r="G2616" s="11" t="s">
        <v>21</v>
      </c>
      <c r="H2616" s="5">
        <v>208338</v>
      </c>
      <c r="I2616" s="5">
        <v>67783.518316799993</v>
      </c>
      <c r="J2616" s="3" t="s">
        <v>22</v>
      </c>
      <c r="K2616" s="3" t="s">
        <v>42</v>
      </c>
      <c r="L2616" s="47">
        <f t="shared" si="84"/>
        <v>178519.01198429673</v>
      </c>
      <c r="M2616" s="63">
        <f t="shared" si="83"/>
        <v>0.13209652049577983</v>
      </c>
      <c r="N2616" s="7">
        <v>41136</v>
      </c>
      <c r="O2616" s="6" t="b">
        <v>0</v>
      </c>
      <c r="P2616" s="6" t="b">
        <v>0</v>
      </c>
      <c r="Q2616" s="6" t="s">
        <v>65</v>
      </c>
    </row>
    <row r="2617" spans="1:17" x14ac:dyDescent="0.25">
      <c r="A2617" s="3">
        <v>2018</v>
      </c>
      <c r="B2617" s="3">
        <v>6</v>
      </c>
      <c r="C2617" s="4" t="s">
        <v>51</v>
      </c>
      <c r="D2617" s="4" t="s">
        <v>29</v>
      </c>
      <c r="E2617" s="4" t="s">
        <v>30</v>
      </c>
      <c r="F2617" s="4" t="s">
        <v>31</v>
      </c>
      <c r="G2617" s="11" t="s">
        <v>21</v>
      </c>
      <c r="H2617" s="5">
        <v>5131</v>
      </c>
      <c r="I2617" s="5">
        <v>2011.464566929134</v>
      </c>
      <c r="J2617" s="3" t="s">
        <v>22</v>
      </c>
      <c r="K2617" s="3" t="s">
        <v>23</v>
      </c>
      <c r="L2617" s="47">
        <f t="shared" si="84"/>
        <v>5297.52181719685</v>
      </c>
      <c r="M2617" s="63">
        <f t="shared" si="83"/>
        <v>3.9199421480314968E-3</v>
      </c>
      <c r="N2617" s="7">
        <v>35885</v>
      </c>
      <c r="O2617" s="6" t="b">
        <v>1</v>
      </c>
      <c r="P2617" s="6" t="b">
        <v>0</v>
      </c>
      <c r="Q2617" s="6" t="s">
        <v>24</v>
      </c>
    </row>
    <row r="2618" spans="1:17" x14ac:dyDescent="0.25">
      <c r="A2618" s="3">
        <v>2018</v>
      </c>
      <c r="B2618" s="3">
        <v>6</v>
      </c>
      <c r="C2618" s="4" t="s">
        <v>51</v>
      </c>
      <c r="D2618" s="4" t="s">
        <v>29</v>
      </c>
      <c r="E2618" s="4" t="s">
        <v>30</v>
      </c>
      <c r="F2618" s="4" t="s">
        <v>33</v>
      </c>
      <c r="G2618" s="11" t="s">
        <v>21</v>
      </c>
      <c r="H2618" s="5">
        <v>47222</v>
      </c>
      <c r="I2618" s="5">
        <v>19757.385826771653</v>
      </c>
      <c r="J2618" s="3" t="s">
        <v>22</v>
      </c>
      <c r="K2618" s="3" t="s">
        <v>23</v>
      </c>
      <c r="L2618" s="47">
        <f t="shared" si="84"/>
        <v>52034.31578607874</v>
      </c>
      <c r="M2618" s="63">
        <f t="shared" si="83"/>
        <v>3.8503193499212607E-2</v>
      </c>
      <c r="N2618" s="7">
        <v>35885</v>
      </c>
      <c r="O2618" s="6" t="b">
        <v>1</v>
      </c>
      <c r="P2618" s="6" t="b">
        <v>0</v>
      </c>
      <c r="Q2618" s="6" t="s">
        <v>24</v>
      </c>
    </row>
    <row r="2619" spans="1:17" x14ac:dyDescent="0.25">
      <c r="A2619" s="3">
        <v>2018</v>
      </c>
      <c r="B2619" s="3">
        <v>6</v>
      </c>
      <c r="C2619" s="4" t="s">
        <v>51</v>
      </c>
      <c r="D2619" s="4" t="s">
        <v>29</v>
      </c>
      <c r="E2619" s="4" t="s">
        <v>34</v>
      </c>
      <c r="F2619" s="4" t="s">
        <v>36</v>
      </c>
      <c r="G2619" s="11" t="s">
        <v>21</v>
      </c>
      <c r="H2619" s="5">
        <v>7100.44</v>
      </c>
      <c r="I2619" s="5">
        <v>3087.3070866141734</v>
      </c>
      <c r="J2619" s="3" t="s">
        <v>22</v>
      </c>
      <c r="K2619" s="3" t="s">
        <v>23</v>
      </c>
      <c r="L2619" s="47">
        <f t="shared" si="84"/>
        <v>8130.9295309606296</v>
      </c>
      <c r="M2619" s="63">
        <f t="shared" si="83"/>
        <v>6.0165440503937009E-3</v>
      </c>
      <c r="N2619" s="7">
        <v>33970</v>
      </c>
      <c r="O2619" s="6" t="b">
        <v>1</v>
      </c>
      <c r="P2619" s="6" t="b">
        <v>0</v>
      </c>
      <c r="Q2619" s="6" t="s">
        <v>24</v>
      </c>
    </row>
    <row r="2620" spans="1:17" x14ac:dyDescent="0.25">
      <c r="A2620" s="3">
        <v>2018</v>
      </c>
      <c r="B2620" s="3">
        <v>6</v>
      </c>
      <c r="C2620" s="4" t="s">
        <v>51</v>
      </c>
      <c r="D2620" s="4" t="s">
        <v>29</v>
      </c>
      <c r="E2620" s="4" t="s">
        <v>34</v>
      </c>
      <c r="F2620" s="4" t="s">
        <v>39</v>
      </c>
      <c r="G2620" s="11" t="s">
        <v>21</v>
      </c>
      <c r="H2620" s="5">
        <v>49849.473899999997</v>
      </c>
      <c r="I2620" s="5">
        <v>20208.472440944883</v>
      </c>
      <c r="J2620" s="3" t="s">
        <v>22</v>
      </c>
      <c r="K2620" s="3" t="s">
        <v>23</v>
      </c>
      <c r="L2620" s="47">
        <f t="shared" si="84"/>
        <v>53222.326362708656</v>
      </c>
      <c r="M2620" s="63">
        <f t="shared" si="83"/>
        <v>3.9382271092913389E-2</v>
      </c>
      <c r="N2620" s="7">
        <v>33970</v>
      </c>
      <c r="O2620" s="6" t="b">
        <v>1</v>
      </c>
      <c r="P2620" s="6" t="b">
        <v>0</v>
      </c>
      <c r="Q2620" s="6" t="s">
        <v>24</v>
      </c>
    </row>
    <row r="2621" spans="1:17" x14ac:dyDescent="0.25">
      <c r="A2621" s="3">
        <v>2018</v>
      </c>
      <c r="B2621" s="3">
        <v>6</v>
      </c>
      <c r="C2621" s="4" t="s">
        <v>51</v>
      </c>
      <c r="D2621" s="4" t="s">
        <v>29</v>
      </c>
      <c r="E2621" s="4" t="s">
        <v>34</v>
      </c>
      <c r="F2621" s="4" t="s">
        <v>37</v>
      </c>
      <c r="G2621" s="11" t="s">
        <v>21</v>
      </c>
      <c r="H2621" s="5">
        <v>55138.542600000001</v>
      </c>
      <c r="I2621" s="5">
        <v>20942.645669291338</v>
      </c>
      <c r="J2621" s="3" t="s">
        <v>22</v>
      </c>
      <c r="K2621" s="3" t="s">
        <v>23</v>
      </c>
      <c r="L2621" s="47">
        <f t="shared" si="84"/>
        <v>55155.891963968497</v>
      </c>
      <c r="M2621" s="63">
        <f t="shared" si="83"/>
        <v>4.0813027880314962E-2</v>
      </c>
      <c r="N2621" s="7">
        <v>33970</v>
      </c>
      <c r="O2621" s="6" t="b">
        <v>1</v>
      </c>
      <c r="P2621" s="6" t="b">
        <v>0</v>
      </c>
      <c r="Q2621" s="6" t="s">
        <v>24</v>
      </c>
    </row>
    <row r="2622" spans="1:17" x14ac:dyDescent="0.25">
      <c r="A2622" s="3">
        <v>2018</v>
      </c>
      <c r="B2622" s="3">
        <v>6</v>
      </c>
      <c r="C2622" s="4" t="s">
        <v>51</v>
      </c>
      <c r="D2622" s="4" t="s">
        <v>29</v>
      </c>
      <c r="E2622" s="4" t="s">
        <v>34</v>
      </c>
      <c r="F2622" s="4" t="s">
        <v>35</v>
      </c>
      <c r="G2622" s="11" t="s">
        <v>21</v>
      </c>
      <c r="H2622" s="5">
        <v>7061.72</v>
      </c>
      <c r="I2622" s="5">
        <v>3177.2598425196848</v>
      </c>
      <c r="J2622" s="3" t="s">
        <v>22</v>
      </c>
      <c r="K2622" s="3" t="s">
        <v>23</v>
      </c>
      <c r="L2622" s="47">
        <f t="shared" si="84"/>
        <v>8367.834865889763</v>
      </c>
      <c r="M2622" s="63">
        <f t="shared" si="83"/>
        <v>6.1918439811023624E-3</v>
      </c>
      <c r="N2622" s="7">
        <v>33970</v>
      </c>
      <c r="O2622" s="6" t="b">
        <v>1</v>
      </c>
      <c r="P2622" s="6" t="b">
        <v>0</v>
      </c>
      <c r="Q2622" s="6" t="s">
        <v>24</v>
      </c>
    </row>
    <row r="2623" spans="1:17" x14ac:dyDescent="0.25">
      <c r="A2623" s="3">
        <v>2018</v>
      </c>
      <c r="B2623" s="3">
        <v>6</v>
      </c>
      <c r="C2623" s="4" t="s">
        <v>51</v>
      </c>
      <c r="D2623" s="4" t="s">
        <v>59</v>
      </c>
      <c r="E2623" s="4" t="s">
        <v>60</v>
      </c>
      <c r="F2623" s="4"/>
      <c r="G2623" s="11" t="s">
        <v>21</v>
      </c>
      <c r="H2623" s="5">
        <v>188026</v>
      </c>
      <c r="I2623" s="5">
        <v>65405.220152000002</v>
      </c>
      <c r="J2623" s="3" t="s">
        <v>22</v>
      </c>
      <c r="K2623" s="3" t="s">
        <v>42</v>
      </c>
      <c r="L2623" s="47">
        <f t="shared" si="84"/>
        <v>172255.37372639691</v>
      </c>
      <c r="M2623" s="63">
        <f t="shared" si="83"/>
        <v>0.1274616930322176</v>
      </c>
      <c r="N2623" s="7">
        <v>40220</v>
      </c>
      <c r="O2623" s="6" t="b">
        <v>1</v>
      </c>
      <c r="P2623" s="6" t="b">
        <v>0</v>
      </c>
      <c r="Q2623" s="6" t="s">
        <v>24</v>
      </c>
    </row>
    <row r="2624" spans="1:17" x14ac:dyDescent="0.25">
      <c r="A2624" s="3">
        <v>2018</v>
      </c>
      <c r="B2624" s="3">
        <v>6</v>
      </c>
      <c r="C2624" s="4" t="s">
        <v>51</v>
      </c>
      <c r="D2624" s="4" t="s">
        <v>44</v>
      </c>
      <c r="E2624" s="4" t="s">
        <v>45</v>
      </c>
      <c r="F2624" s="4"/>
      <c r="G2624" s="11" t="s">
        <v>21</v>
      </c>
      <c r="H2624" s="5">
        <v>77746</v>
      </c>
      <c r="I2624" s="5">
        <v>27770.871199999998</v>
      </c>
      <c r="J2624" s="3" t="s">
        <v>22</v>
      </c>
      <c r="K2624" s="3" t="s">
        <v>42</v>
      </c>
      <c r="L2624" s="47">
        <f t="shared" si="84"/>
        <v>73139.143728076786</v>
      </c>
      <c r="M2624" s="63">
        <f t="shared" si="83"/>
        <v>5.411987379456E-2</v>
      </c>
      <c r="N2624" s="7">
        <v>25569</v>
      </c>
      <c r="O2624" s="6" t="b">
        <v>1</v>
      </c>
      <c r="P2624" s="6" t="b">
        <v>0</v>
      </c>
      <c r="Q2624" s="6" t="s">
        <v>24</v>
      </c>
    </row>
    <row r="2625" spans="1:17" x14ac:dyDescent="0.25">
      <c r="A2625" s="3">
        <v>2018</v>
      </c>
      <c r="B2625" s="3">
        <v>6</v>
      </c>
      <c r="C2625" s="4" t="s">
        <v>51</v>
      </c>
      <c r="D2625" s="4" t="s">
        <v>44</v>
      </c>
      <c r="E2625" s="4" t="s">
        <v>75</v>
      </c>
      <c r="F2625" s="4"/>
      <c r="G2625" s="11" t="s">
        <v>21</v>
      </c>
      <c r="H2625" s="5">
        <v>241277</v>
      </c>
      <c r="I2625" s="5">
        <v>83991.968743177145</v>
      </c>
      <c r="J2625" s="3" t="s">
        <v>22</v>
      </c>
      <c r="K2625" s="3" t="s">
        <v>42</v>
      </c>
      <c r="L2625" s="47">
        <f t="shared" si="84"/>
        <v>221206.6243680309</v>
      </c>
      <c r="M2625" s="63">
        <f t="shared" si="83"/>
        <v>0.16368354868670365</v>
      </c>
      <c r="N2625" s="7">
        <v>41210</v>
      </c>
      <c r="O2625" s="6" t="b">
        <v>0</v>
      </c>
      <c r="P2625" s="6" t="b">
        <v>0</v>
      </c>
      <c r="Q2625" s="6" t="s">
        <v>65</v>
      </c>
    </row>
    <row r="2626" spans="1:17" x14ac:dyDescent="0.25">
      <c r="A2626" s="3">
        <v>2018</v>
      </c>
      <c r="B2626" s="3">
        <v>6</v>
      </c>
      <c r="C2626" s="4" t="s">
        <v>51</v>
      </c>
      <c r="D2626" s="4" t="s">
        <v>46</v>
      </c>
      <c r="E2626" s="4" t="s">
        <v>47</v>
      </c>
      <c r="F2626" s="4"/>
      <c r="G2626" s="11" t="s">
        <v>21</v>
      </c>
      <c r="H2626" s="5">
        <v>91457</v>
      </c>
      <c r="I2626" s="5">
        <v>34043.953679999999</v>
      </c>
      <c r="J2626" s="3" t="s">
        <v>22</v>
      </c>
      <c r="K2626" s="3" t="s">
        <v>42</v>
      </c>
      <c r="L2626" s="47">
        <f t="shared" si="84"/>
        <v>89660.335224683513</v>
      </c>
      <c r="M2626" s="63">
        <f t="shared" ref="M2626:M2689" si="85">I2626*0.02784*0.07/1000</f>
        <v>6.6344856931583998E-2</v>
      </c>
      <c r="N2626" s="7">
        <v>34700</v>
      </c>
      <c r="O2626" s="6" t="b">
        <v>1</v>
      </c>
      <c r="P2626" s="6" t="b">
        <v>0</v>
      </c>
      <c r="Q2626" s="6" t="s">
        <v>24</v>
      </c>
    </row>
    <row r="2627" spans="1:17" x14ac:dyDescent="0.25">
      <c r="A2627" s="3">
        <v>2018</v>
      </c>
      <c r="B2627" s="3">
        <v>6</v>
      </c>
      <c r="C2627" s="4" t="s">
        <v>51</v>
      </c>
      <c r="D2627" s="4" t="s">
        <v>46</v>
      </c>
      <c r="E2627" s="4" t="s">
        <v>48</v>
      </c>
      <c r="F2627" s="4"/>
      <c r="G2627" s="11" t="s">
        <v>21</v>
      </c>
      <c r="H2627" s="5">
        <v>78771.200000199999</v>
      </c>
      <c r="I2627" s="5">
        <v>29395.836416074635</v>
      </c>
      <c r="J2627" s="3" t="s">
        <v>22</v>
      </c>
      <c r="K2627" s="3" t="s">
        <v>42</v>
      </c>
      <c r="L2627" s="47">
        <f t="shared" si="84"/>
        <v>77418.756118904785</v>
      </c>
      <c r="M2627" s="63">
        <f t="shared" si="85"/>
        <v>5.7286606007646249E-2</v>
      </c>
      <c r="N2627" s="7">
        <v>35065</v>
      </c>
      <c r="O2627" s="6" t="b">
        <v>1</v>
      </c>
      <c r="P2627" s="6" t="b">
        <v>0</v>
      </c>
      <c r="Q2627" s="6" t="s">
        <v>24</v>
      </c>
    </row>
    <row r="2628" spans="1:17" x14ac:dyDescent="0.25">
      <c r="A2628" s="3">
        <v>2018</v>
      </c>
      <c r="B2628" s="3">
        <v>6</v>
      </c>
      <c r="C2628" s="4" t="s">
        <v>51</v>
      </c>
      <c r="D2628" s="4" t="s">
        <v>46</v>
      </c>
      <c r="E2628" s="4" t="s">
        <v>58</v>
      </c>
      <c r="F2628" s="4"/>
      <c r="G2628" s="11" t="s">
        <v>21</v>
      </c>
      <c r="H2628" s="5">
        <v>84991</v>
      </c>
      <c r="I2628" s="5">
        <v>29284.838924000003</v>
      </c>
      <c r="J2628" s="3" t="s">
        <v>22</v>
      </c>
      <c r="K2628" s="3" t="s">
        <v>42</v>
      </c>
      <c r="L2628" s="47">
        <f t="shared" si="84"/>
        <v>77126.426019937542</v>
      </c>
      <c r="M2628" s="63">
        <f t="shared" si="85"/>
        <v>5.7070294095091213E-2</v>
      </c>
      <c r="N2628" s="7">
        <v>39814</v>
      </c>
      <c r="O2628" s="6" t="b">
        <v>1</v>
      </c>
      <c r="P2628" s="6" t="b">
        <v>0</v>
      </c>
      <c r="Q2628" s="6" t="s">
        <v>24</v>
      </c>
    </row>
    <row r="2629" spans="1:17" x14ac:dyDescent="0.25">
      <c r="A2629" s="3">
        <v>2018</v>
      </c>
      <c r="B2629" s="3">
        <v>6</v>
      </c>
      <c r="C2629" s="4" t="s">
        <v>51</v>
      </c>
      <c r="D2629" s="4" t="s">
        <v>46</v>
      </c>
      <c r="E2629" s="4" t="s">
        <v>61</v>
      </c>
      <c r="F2629" s="4"/>
      <c r="G2629" s="11" t="s">
        <v>21</v>
      </c>
      <c r="H2629" s="5">
        <v>85072</v>
      </c>
      <c r="I2629" s="5">
        <v>29890.897919999999</v>
      </c>
      <c r="J2629" s="3" t="s">
        <v>22</v>
      </c>
      <c r="K2629" s="3" t="s">
        <v>42</v>
      </c>
      <c r="L2629" s="47">
        <f t="shared" si="84"/>
        <v>78722.581779578875</v>
      </c>
      <c r="M2629" s="63">
        <f t="shared" si="85"/>
        <v>5.8251381866496005E-2</v>
      </c>
      <c r="N2629" s="7">
        <v>40179</v>
      </c>
      <c r="O2629" s="6" t="b">
        <v>1</v>
      </c>
      <c r="P2629" s="6" t="b">
        <v>0</v>
      </c>
      <c r="Q2629" s="6" t="s">
        <v>24</v>
      </c>
    </row>
    <row r="2630" spans="1:17" x14ac:dyDescent="0.25">
      <c r="A2630" s="3">
        <v>2018</v>
      </c>
      <c r="B2630" s="3">
        <v>6</v>
      </c>
      <c r="C2630" s="4" t="s">
        <v>51</v>
      </c>
      <c r="D2630" s="4" t="s">
        <v>46</v>
      </c>
      <c r="E2630" s="4" t="s">
        <v>77</v>
      </c>
      <c r="F2630" s="4"/>
      <c r="G2630" s="11" t="s">
        <v>21</v>
      </c>
      <c r="H2630" s="5">
        <v>84129</v>
      </c>
      <c r="I2630" s="5">
        <v>29559.565440000002</v>
      </c>
      <c r="J2630" s="3" t="s">
        <v>22</v>
      </c>
      <c r="K2630" s="3" t="s">
        <v>42</v>
      </c>
      <c r="L2630" s="47">
        <f t="shared" si="84"/>
        <v>77849.963354972162</v>
      </c>
      <c r="M2630" s="63">
        <f t="shared" si="85"/>
        <v>5.7605681129472008E-2</v>
      </c>
      <c r="N2630" s="7">
        <v>42005</v>
      </c>
      <c r="O2630" s="6" t="b">
        <v>0</v>
      </c>
      <c r="P2630" s="6" t="b">
        <v>0</v>
      </c>
      <c r="Q2630" s="6" t="s">
        <v>65</v>
      </c>
    </row>
    <row r="2631" spans="1:17" x14ac:dyDescent="0.25">
      <c r="A2631" s="3">
        <v>2018</v>
      </c>
      <c r="B2631" s="3">
        <v>6</v>
      </c>
      <c r="C2631" s="4" t="s">
        <v>51</v>
      </c>
      <c r="D2631" s="4" t="s">
        <v>69</v>
      </c>
      <c r="E2631" s="4" t="s">
        <v>70</v>
      </c>
      <c r="F2631" s="4" t="s">
        <v>71</v>
      </c>
      <c r="G2631" s="11" t="s">
        <v>21</v>
      </c>
      <c r="H2631" s="5">
        <v>89641</v>
      </c>
      <c r="I2631" s="5">
        <v>32478.425196850392</v>
      </c>
      <c r="J2631" s="3" t="s">
        <v>22</v>
      </c>
      <c r="K2631" s="3" t="s">
        <v>23</v>
      </c>
      <c r="L2631" s="47">
        <f t="shared" si="84"/>
        <v>85537.25921763778</v>
      </c>
      <c r="M2631" s="63">
        <f t="shared" si="85"/>
        <v>6.3293955023622048E-2</v>
      </c>
      <c r="N2631" s="7">
        <v>40760</v>
      </c>
      <c r="O2631" s="6" t="b">
        <v>0</v>
      </c>
      <c r="P2631" s="6" t="b">
        <v>0</v>
      </c>
      <c r="Q2631" s="6" t="s">
        <v>65</v>
      </c>
    </row>
    <row r="2632" spans="1:17" x14ac:dyDescent="0.25">
      <c r="A2632" s="3">
        <v>2018</v>
      </c>
      <c r="B2632" s="3">
        <v>7</v>
      </c>
      <c r="C2632" s="4" t="s">
        <v>52</v>
      </c>
      <c r="D2632" s="4" t="s">
        <v>18</v>
      </c>
      <c r="E2632" s="4" t="s">
        <v>76</v>
      </c>
      <c r="F2632" s="4"/>
      <c r="G2632" s="11" t="s">
        <v>21</v>
      </c>
      <c r="H2632" s="5">
        <v>194255</v>
      </c>
      <c r="I2632" s="5">
        <v>69387.885999999999</v>
      </c>
      <c r="J2632" s="3" t="s">
        <v>22</v>
      </c>
      <c r="K2632" s="3" t="s">
        <v>42</v>
      </c>
      <c r="L2632" s="47">
        <f t="shared" si="84"/>
        <v>182744.37739430397</v>
      </c>
      <c r="M2632" s="63">
        <f t="shared" si="85"/>
        <v>0.1352231122368</v>
      </c>
      <c r="N2632" s="7">
        <v>41348</v>
      </c>
      <c r="O2632" s="6" t="b">
        <v>0</v>
      </c>
      <c r="P2632" s="6" t="b">
        <v>0</v>
      </c>
      <c r="Q2632" s="6" t="s">
        <v>65</v>
      </c>
    </row>
    <row r="2633" spans="1:17" x14ac:dyDescent="0.25">
      <c r="A2633" s="3">
        <v>2018</v>
      </c>
      <c r="B2633" s="3">
        <v>7</v>
      </c>
      <c r="C2633" s="4" t="s">
        <v>52</v>
      </c>
      <c r="D2633" s="4" t="s">
        <v>18</v>
      </c>
      <c r="E2633" s="4" t="s">
        <v>19</v>
      </c>
      <c r="F2633" s="4" t="s">
        <v>25</v>
      </c>
      <c r="G2633" s="11" t="s">
        <v>21</v>
      </c>
      <c r="H2633" s="5">
        <v>78268.314799999993</v>
      </c>
      <c r="I2633" s="5">
        <v>29662.677165354329</v>
      </c>
      <c r="J2633" s="3" t="s">
        <v>22</v>
      </c>
      <c r="K2633" s="3" t="s">
        <v>23</v>
      </c>
      <c r="L2633" s="47">
        <f t="shared" si="84"/>
        <v>78121.524994015737</v>
      </c>
      <c r="M2633" s="63">
        <f t="shared" si="85"/>
        <v>5.7806625259842523E-2</v>
      </c>
      <c r="N2633" s="7">
        <v>35527</v>
      </c>
      <c r="O2633" s="6" t="b">
        <v>1</v>
      </c>
      <c r="P2633" s="6" t="b">
        <v>0</v>
      </c>
      <c r="Q2633" s="6" t="s">
        <v>24</v>
      </c>
    </row>
    <row r="2634" spans="1:17" x14ac:dyDescent="0.25">
      <c r="A2634" s="3">
        <v>2018</v>
      </c>
      <c r="B2634" s="3">
        <v>7</v>
      </c>
      <c r="C2634" s="4" t="s">
        <v>52</v>
      </c>
      <c r="D2634" s="4" t="s">
        <v>18</v>
      </c>
      <c r="E2634" s="4" t="s">
        <v>19</v>
      </c>
      <c r="F2634" s="4" t="s">
        <v>20</v>
      </c>
      <c r="G2634" s="11" t="s">
        <v>21</v>
      </c>
      <c r="H2634" s="5">
        <v>81043.752299999993</v>
      </c>
      <c r="I2634" s="5">
        <v>29939.716535433072</v>
      </c>
      <c r="J2634" s="3" t="s">
        <v>22</v>
      </c>
      <c r="K2634" s="3" t="s">
        <v>23</v>
      </c>
      <c r="L2634" s="47">
        <f t="shared" si="84"/>
        <v>78851.153609574802</v>
      </c>
      <c r="M2634" s="63">
        <f t="shared" si="85"/>
        <v>5.834651958425198E-2</v>
      </c>
      <c r="N2634" s="7">
        <v>35527</v>
      </c>
      <c r="O2634" s="6" t="b">
        <v>1</v>
      </c>
      <c r="P2634" s="6" t="b">
        <v>0</v>
      </c>
      <c r="Q2634" s="6" t="s">
        <v>24</v>
      </c>
    </row>
    <row r="2635" spans="1:17" x14ac:dyDescent="0.25">
      <c r="A2635" s="3">
        <v>2018</v>
      </c>
      <c r="B2635" s="3">
        <v>7</v>
      </c>
      <c r="C2635" s="4" t="s">
        <v>52</v>
      </c>
      <c r="D2635" s="4" t="s">
        <v>18</v>
      </c>
      <c r="E2635" s="4" t="s">
        <v>41</v>
      </c>
      <c r="F2635" s="4"/>
      <c r="G2635" s="11" t="s">
        <v>21</v>
      </c>
      <c r="H2635" s="5">
        <v>73969</v>
      </c>
      <c r="I2635" s="5">
        <v>29008.792574999996</v>
      </c>
      <c r="J2635" s="3" t="s">
        <v>22</v>
      </c>
      <c r="K2635" s="3" t="s">
        <v>42</v>
      </c>
      <c r="L2635" s="47">
        <f t="shared" si="84"/>
        <v>76399.412688244789</v>
      </c>
      <c r="M2635" s="63">
        <f t="shared" si="85"/>
        <v>5.6532334970159998E-2</v>
      </c>
      <c r="N2635" s="7">
        <v>23377</v>
      </c>
      <c r="O2635" s="6" t="b">
        <v>1</v>
      </c>
      <c r="P2635" s="6" t="b">
        <v>0</v>
      </c>
      <c r="Q2635" s="6" t="s">
        <v>24</v>
      </c>
    </row>
    <row r="2636" spans="1:17" x14ac:dyDescent="0.25">
      <c r="A2636" s="3">
        <v>2018</v>
      </c>
      <c r="B2636" s="3">
        <v>7</v>
      </c>
      <c r="C2636" s="4" t="s">
        <v>52</v>
      </c>
      <c r="D2636" s="4" t="s">
        <v>18</v>
      </c>
      <c r="E2636" s="4" t="s">
        <v>43</v>
      </c>
      <c r="F2636" s="4"/>
      <c r="G2636" s="11" t="s">
        <v>21</v>
      </c>
      <c r="H2636" s="5">
        <v>130813</v>
      </c>
      <c r="I2636" s="5">
        <v>49232.257428000004</v>
      </c>
      <c r="J2636" s="3" t="s">
        <v>22</v>
      </c>
      <c r="K2636" s="3" t="s">
        <v>42</v>
      </c>
      <c r="L2636" s="47">
        <f t="shared" si="84"/>
        <v>129661.22402685619</v>
      </c>
      <c r="M2636" s="63">
        <f t="shared" si="85"/>
        <v>9.5943823275686416E-2</v>
      </c>
      <c r="N2636" s="7">
        <v>28126</v>
      </c>
      <c r="O2636" s="6" t="b">
        <v>1</v>
      </c>
      <c r="P2636" s="6" t="b">
        <v>0</v>
      </c>
      <c r="Q2636" s="6" t="s">
        <v>24</v>
      </c>
    </row>
    <row r="2637" spans="1:17" x14ac:dyDescent="0.25">
      <c r="A2637" s="3">
        <v>2018</v>
      </c>
      <c r="B2637" s="3">
        <v>7</v>
      </c>
      <c r="C2637" s="4" t="s">
        <v>52</v>
      </c>
      <c r="D2637" s="4" t="s">
        <v>62</v>
      </c>
      <c r="E2637" s="4" t="s">
        <v>63</v>
      </c>
      <c r="F2637" s="4" t="s">
        <v>64</v>
      </c>
      <c r="G2637" s="11" t="s">
        <v>21</v>
      </c>
      <c r="H2637" s="5">
        <v>95493</v>
      </c>
      <c r="I2637" s="5">
        <v>33741.354330708658</v>
      </c>
      <c r="J2637" s="3" t="s">
        <v>22</v>
      </c>
      <c r="K2637" s="3" t="s">
        <v>23</v>
      </c>
      <c r="L2637" s="47">
        <f t="shared" si="84"/>
        <v>88863.390212031489</v>
      </c>
      <c r="M2637" s="63">
        <f t="shared" si="85"/>
        <v>6.575515131968504E-2</v>
      </c>
      <c r="N2637" s="7">
        <v>40739</v>
      </c>
      <c r="O2637" s="6" t="b">
        <v>0</v>
      </c>
      <c r="P2637" s="6" t="b">
        <v>0</v>
      </c>
      <c r="Q2637" s="6" t="s">
        <v>65</v>
      </c>
    </row>
    <row r="2638" spans="1:17" x14ac:dyDescent="0.25">
      <c r="A2638" s="3">
        <v>2018</v>
      </c>
      <c r="B2638" s="3">
        <v>7</v>
      </c>
      <c r="C2638" s="4" t="s">
        <v>52</v>
      </c>
      <c r="D2638" s="4" t="s">
        <v>66</v>
      </c>
      <c r="E2638" s="4" t="s">
        <v>67</v>
      </c>
      <c r="F2638" s="4" t="s">
        <v>68</v>
      </c>
      <c r="G2638" s="11" t="s">
        <v>21</v>
      </c>
      <c r="H2638" s="5">
        <v>129191.2331</v>
      </c>
      <c r="I2638" s="5">
        <v>43713.826771653548</v>
      </c>
      <c r="J2638" s="3" t="s">
        <v>22</v>
      </c>
      <c r="K2638" s="3" t="s">
        <v>23</v>
      </c>
      <c r="L2638" s="47">
        <f t="shared" si="84"/>
        <v>115127.53187074017</v>
      </c>
      <c r="M2638" s="63">
        <f t="shared" si="85"/>
        <v>8.5189505612598457E-2</v>
      </c>
      <c r="N2638" s="7">
        <v>40644</v>
      </c>
      <c r="O2638" s="6" t="b">
        <v>0</v>
      </c>
      <c r="P2638" s="6" t="b">
        <v>1</v>
      </c>
      <c r="Q2638" s="6" t="s">
        <v>15</v>
      </c>
    </row>
    <row r="2639" spans="1:17" x14ac:dyDescent="0.25">
      <c r="A2639" s="3">
        <v>2018</v>
      </c>
      <c r="B2639" s="3">
        <v>7</v>
      </c>
      <c r="C2639" s="4" t="s">
        <v>52</v>
      </c>
      <c r="D2639" s="4" t="s">
        <v>66</v>
      </c>
      <c r="E2639" s="4" t="s">
        <v>67</v>
      </c>
      <c r="F2639" s="4" t="s">
        <v>72</v>
      </c>
      <c r="G2639" s="11" t="s">
        <v>21</v>
      </c>
      <c r="H2639" s="5">
        <v>185374.0754</v>
      </c>
      <c r="I2639" s="5">
        <v>62093.291338582669</v>
      </c>
      <c r="J2639" s="3" t="s">
        <v>22</v>
      </c>
      <c r="K2639" s="3" t="s">
        <v>23</v>
      </c>
      <c r="L2639" s="47">
        <f t="shared" si="84"/>
        <v>163532.86603993698</v>
      </c>
      <c r="M2639" s="63">
        <f t="shared" si="85"/>
        <v>0.12100740616062992</v>
      </c>
      <c r="N2639" s="7">
        <v>40644</v>
      </c>
      <c r="O2639" s="6" t="b">
        <v>0</v>
      </c>
      <c r="P2639" s="6" t="b">
        <v>1</v>
      </c>
      <c r="Q2639" s="6" t="s">
        <v>15</v>
      </c>
    </row>
    <row r="2640" spans="1:17" x14ac:dyDescent="0.25">
      <c r="A2640" s="3">
        <v>2018</v>
      </c>
      <c r="B2640" s="3">
        <v>7</v>
      </c>
      <c r="C2640" s="4" t="s">
        <v>52</v>
      </c>
      <c r="D2640" s="4" t="s">
        <v>78</v>
      </c>
      <c r="E2640" s="4" t="s">
        <v>78</v>
      </c>
      <c r="F2640" s="4" t="s">
        <v>80</v>
      </c>
      <c r="G2640" s="11" t="s">
        <v>21</v>
      </c>
      <c r="H2640" s="5">
        <v>162005.11230000001</v>
      </c>
      <c r="I2640" s="5">
        <v>57128.4094488189</v>
      </c>
      <c r="J2640" s="3" t="s">
        <v>22</v>
      </c>
      <c r="K2640" s="3" t="s">
        <v>23</v>
      </c>
      <c r="L2640" s="47">
        <f t="shared" si="84"/>
        <v>150457.03534261417</v>
      </c>
      <c r="M2640" s="63">
        <f t="shared" si="85"/>
        <v>0.11133184433385829</v>
      </c>
      <c r="N2640" s="7">
        <v>42560</v>
      </c>
      <c r="O2640" s="6" t="b">
        <v>0</v>
      </c>
      <c r="P2640" s="6" t="b">
        <v>0</v>
      </c>
      <c r="Q2640" s="6" t="s">
        <v>65</v>
      </c>
    </row>
    <row r="2641" spans="1:17" x14ac:dyDescent="0.25">
      <c r="A2641" s="3">
        <v>2018</v>
      </c>
      <c r="B2641" s="3">
        <v>7</v>
      </c>
      <c r="C2641" s="4" t="s">
        <v>52</v>
      </c>
      <c r="D2641" s="4" t="s">
        <v>78</v>
      </c>
      <c r="E2641" s="4" t="s">
        <v>78</v>
      </c>
      <c r="F2641" s="4" t="s">
        <v>79</v>
      </c>
      <c r="G2641" s="11" t="s">
        <v>21</v>
      </c>
      <c r="H2641" s="5">
        <v>168558.7053</v>
      </c>
      <c r="I2641" s="5">
        <v>59230.299212598424</v>
      </c>
      <c r="J2641" s="3" t="s">
        <v>22</v>
      </c>
      <c r="K2641" s="3" t="s">
        <v>23</v>
      </c>
      <c r="L2641" s="47">
        <f t="shared" si="84"/>
        <v>155992.70674544881</v>
      </c>
      <c r="M2641" s="63">
        <f t="shared" si="85"/>
        <v>0.11542800710551182</v>
      </c>
      <c r="N2641" s="7">
        <v>42560</v>
      </c>
      <c r="O2641" s="6" t="b">
        <v>0</v>
      </c>
      <c r="P2641" s="6" t="b">
        <v>0</v>
      </c>
      <c r="Q2641" s="6" t="s">
        <v>65</v>
      </c>
    </row>
    <row r="2642" spans="1:17" x14ac:dyDescent="0.25">
      <c r="A2642" s="3">
        <v>2018</v>
      </c>
      <c r="B2642" s="3">
        <v>7</v>
      </c>
      <c r="C2642" s="4" t="s">
        <v>52</v>
      </c>
      <c r="D2642" s="4" t="s">
        <v>73</v>
      </c>
      <c r="E2642" s="4" t="s">
        <v>74</v>
      </c>
      <c r="F2642" s="4"/>
      <c r="G2642" s="11" t="s">
        <v>21</v>
      </c>
      <c r="H2642" s="5">
        <v>256073</v>
      </c>
      <c r="I2642" s="5">
        <v>83314.272412799997</v>
      </c>
      <c r="J2642" s="3" t="s">
        <v>22</v>
      </c>
      <c r="K2642" s="3" t="s">
        <v>42</v>
      </c>
      <c r="L2642" s="47">
        <f t="shared" si="84"/>
        <v>219421.79993978448</v>
      </c>
      <c r="M2642" s="63">
        <f t="shared" si="85"/>
        <v>0.16236285407806467</v>
      </c>
      <c r="N2642" s="7">
        <v>41136</v>
      </c>
      <c r="O2642" s="6" t="b">
        <v>0</v>
      </c>
      <c r="P2642" s="6" t="b">
        <v>0</v>
      </c>
      <c r="Q2642" s="6" t="s">
        <v>65</v>
      </c>
    </row>
    <row r="2643" spans="1:17" x14ac:dyDescent="0.25">
      <c r="A2643" s="3">
        <v>2018</v>
      </c>
      <c r="B2643" s="3">
        <v>7</v>
      </c>
      <c r="C2643" s="4" t="s">
        <v>52</v>
      </c>
      <c r="D2643" s="4" t="s">
        <v>29</v>
      </c>
      <c r="E2643" s="4" t="s">
        <v>30</v>
      </c>
      <c r="F2643" s="4" t="s">
        <v>33</v>
      </c>
      <c r="G2643" s="11" t="s">
        <v>21</v>
      </c>
      <c r="H2643" s="5">
        <v>40306</v>
      </c>
      <c r="I2643" s="5">
        <v>17050.204724409446</v>
      </c>
      <c r="J2643" s="3" t="s">
        <v>22</v>
      </c>
      <c r="K2643" s="3" t="s">
        <v>23</v>
      </c>
      <c r="L2643" s="47">
        <f t="shared" si="84"/>
        <v>44904.51037530708</v>
      </c>
      <c r="M2643" s="63">
        <f t="shared" si="85"/>
        <v>3.3227438966929132E-2</v>
      </c>
      <c r="N2643" s="7">
        <v>35885</v>
      </c>
      <c r="O2643" s="6" t="b">
        <v>1</v>
      </c>
      <c r="P2643" s="6" t="b">
        <v>0</v>
      </c>
      <c r="Q2643" s="6" t="s">
        <v>24</v>
      </c>
    </row>
    <row r="2644" spans="1:17" x14ac:dyDescent="0.25">
      <c r="A2644" s="3">
        <v>2018</v>
      </c>
      <c r="B2644" s="3">
        <v>7</v>
      </c>
      <c r="C2644" s="4" t="s">
        <v>52</v>
      </c>
      <c r="D2644" s="4" t="s">
        <v>29</v>
      </c>
      <c r="E2644" s="4" t="s">
        <v>30</v>
      </c>
      <c r="F2644" s="4" t="s">
        <v>31</v>
      </c>
      <c r="G2644" s="11" t="s">
        <v>21</v>
      </c>
      <c r="H2644" s="5">
        <v>47507</v>
      </c>
      <c r="I2644" s="5">
        <v>18231.874015748032</v>
      </c>
      <c r="J2644" s="3" t="s">
        <v>22</v>
      </c>
      <c r="K2644" s="3" t="s">
        <v>23</v>
      </c>
      <c r="L2644" s="47">
        <f t="shared" si="84"/>
        <v>48016.630247811023</v>
      </c>
      <c r="M2644" s="63">
        <f t="shared" si="85"/>
        <v>3.5530276081889765E-2</v>
      </c>
      <c r="N2644" s="7">
        <v>35885</v>
      </c>
      <c r="O2644" s="6" t="b">
        <v>1</v>
      </c>
      <c r="P2644" s="6" t="b">
        <v>0</v>
      </c>
      <c r="Q2644" s="6" t="s">
        <v>24</v>
      </c>
    </row>
    <row r="2645" spans="1:17" x14ac:dyDescent="0.25">
      <c r="A2645" s="3">
        <v>2018</v>
      </c>
      <c r="B2645" s="3">
        <v>7</v>
      </c>
      <c r="C2645" s="4" t="s">
        <v>52</v>
      </c>
      <c r="D2645" s="4" t="s">
        <v>29</v>
      </c>
      <c r="E2645" s="4" t="s">
        <v>34</v>
      </c>
      <c r="F2645" s="4" t="s">
        <v>36</v>
      </c>
      <c r="G2645" s="11" t="s">
        <v>21</v>
      </c>
      <c r="H2645" s="5">
        <v>6579.18</v>
      </c>
      <c r="I2645" s="5">
        <v>2846.3622047244094</v>
      </c>
      <c r="J2645" s="3" t="s">
        <v>22</v>
      </c>
      <c r="K2645" s="3" t="s">
        <v>23</v>
      </c>
      <c r="L2645" s="47">
        <f t="shared" si="84"/>
        <v>7496.3616695433057</v>
      </c>
      <c r="M2645" s="63">
        <f t="shared" si="85"/>
        <v>5.5469906645669292E-3</v>
      </c>
      <c r="N2645" s="7">
        <v>33970</v>
      </c>
      <c r="O2645" s="6" t="b">
        <v>1</v>
      </c>
      <c r="P2645" s="6" t="b">
        <v>0</v>
      </c>
      <c r="Q2645" s="6" t="s">
        <v>24</v>
      </c>
    </row>
    <row r="2646" spans="1:17" x14ac:dyDescent="0.25">
      <c r="A2646" s="3">
        <v>2018</v>
      </c>
      <c r="B2646" s="3">
        <v>7</v>
      </c>
      <c r="C2646" s="4" t="s">
        <v>52</v>
      </c>
      <c r="D2646" s="4" t="s">
        <v>29</v>
      </c>
      <c r="E2646" s="4" t="s">
        <v>34</v>
      </c>
      <c r="F2646" s="4" t="s">
        <v>35</v>
      </c>
      <c r="G2646" s="11" t="s">
        <v>21</v>
      </c>
      <c r="H2646" s="5">
        <v>3755.9</v>
      </c>
      <c r="I2646" s="5">
        <v>1681.5118110236219</v>
      </c>
      <c r="J2646" s="3" t="s">
        <v>22</v>
      </c>
      <c r="K2646" s="3" t="s">
        <v>23</v>
      </c>
      <c r="L2646" s="47">
        <f t="shared" si="84"/>
        <v>4428.5371222677159</v>
      </c>
      <c r="M2646" s="63">
        <f t="shared" si="85"/>
        <v>3.2769302173228346E-3</v>
      </c>
      <c r="N2646" s="7">
        <v>33970</v>
      </c>
      <c r="O2646" s="6" t="b">
        <v>1</v>
      </c>
      <c r="P2646" s="6" t="b">
        <v>0</v>
      </c>
      <c r="Q2646" s="6" t="s">
        <v>24</v>
      </c>
    </row>
    <row r="2647" spans="1:17" x14ac:dyDescent="0.25">
      <c r="A2647" s="3">
        <v>2018</v>
      </c>
      <c r="B2647" s="3">
        <v>7</v>
      </c>
      <c r="C2647" s="4" t="s">
        <v>52</v>
      </c>
      <c r="D2647" s="4" t="s">
        <v>29</v>
      </c>
      <c r="E2647" s="4" t="s">
        <v>34</v>
      </c>
      <c r="F2647" s="4" t="s">
        <v>39</v>
      </c>
      <c r="G2647" s="11" t="s">
        <v>21</v>
      </c>
      <c r="H2647" s="5">
        <v>19315.135699999999</v>
      </c>
      <c r="I2647" s="5">
        <v>7783.7480314960621</v>
      </c>
      <c r="J2647" s="3" t="s">
        <v>22</v>
      </c>
      <c r="K2647" s="3" t="s">
        <v>23</v>
      </c>
      <c r="L2647" s="47">
        <f t="shared" si="84"/>
        <v>20499.776975622044</v>
      </c>
      <c r="M2647" s="63">
        <f t="shared" si="85"/>
        <v>1.5168968163779528E-2</v>
      </c>
      <c r="N2647" s="7">
        <v>33970</v>
      </c>
      <c r="O2647" s="6" t="b">
        <v>1</v>
      </c>
      <c r="P2647" s="6" t="b">
        <v>0</v>
      </c>
      <c r="Q2647" s="6" t="s">
        <v>24</v>
      </c>
    </row>
    <row r="2648" spans="1:17" x14ac:dyDescent="0.25">
      <c r="A2648" s="3">
        <v>2018</v>
      </c>
      <c r="B2648" s="3">
        <v>7</v>
      </c>
      <c r="C2648" s="4" t="s">
        <v>52</v>
      </c>
      <c r="D2648" s="4" t="s">
        <v>29</v>
      </c>
      <c r="E2648" s="4" t="s">
        <v>34</v>
      </c>
      <c r="F2648" s="4" t="s">
        <v>37</v>
      </c>
      <c r="G2648" s="11" t="s">
        <v>21</v>
      </c>
      <c r="H2648" s="5">
        <v>36846.325700000001</v>
      </c>
      <c r="I2648" s="5">
        <v>13776.283464566928</v>
      </c>
      <c r="J2648" s="3" t="s">
        <v>22</v>
      </c>
      <c r="K2648" s="3" t="s">
        <v>23</v>
      </c>
      <c r="L2648" s="47">
        <f t="shared" si="84"/>
        <v>36282.101814425194</v>
      </c>
      <c r="M2648" s="63">
        <f t="shared" si="85"/>
        <v>2.6847221215748032E-2</v>
      </c>
      <c r="N2648" s="7">
        <v>33970</v>
      </c>
      <c r="O2648" s="6" t="b">
        <v>1</v>
      </c>
      <c r="P2648" s="6" t="b">
        <v>0</v>
      </c>
      <c r="Q2648" s="6" t="s">
        <v>24</v>
      </c>
    </row>
    <row r="2649" spans="1:17" x14ac:dyDescent="0.25">
      <c r="A2649" s="3">
        <v>2018</v>
      </c>
      <c r="B2649" s="3">
        <v>7</v>
      </c>
      <c r="C2649" s="4" t="s">
        <v>52</v>
      </c>
      <c r="D2649" s="4" t="s">
        <v>59</v>
      </c>
      <c r="E2649" s="4" t="s">
        <v>60</v>
      </c>
      <c r="F2649" s="4"/>
      <c r="G2649" s="11" t="s">
        <v>21</v>
      </c>
      <c r="H2649" s="5">
        <v>197926</v>
      </c>
      <c r="I2649" s="5">
        <v>68848.954952</v>
      </c>
      <c r="J2649" s="3" t="s">
        <v>22</v>
      </c>
      <c r="K2649" s="3" t="s">
        <v>42</v>
      </c>
      <c r="L2649" s="47">
        <f t="shared" ref="L2649:L2712" si="86">I2649*0.02784*94.6</f>
        <v>181325.01409470412</v>
      </c>
      <c r="M2649" s="63">
        <f t="shared" si="85"/>
        <v>0.1341728434104576</v>
      </c>
      <c r="N2649" s="7">
        <v>40220</v>
      </c>
      <c r="O2649" s="6" t="b">
        <v>1</v>
      </c>
      <c r="P2649" s="6" t="b">
        <v>0</v>
      </c>
      <c r="Q2649" s="6" t="s">
        <v>24</v>
      </c>
    </row>
    <row r="2650" spans="1:17" x14ac:dyDescent="0.25">
      <c r="A2650" s="3">
        <v>2018</v>
      </c>
      <c r="B2650" s="3">
        <v>7</v>
      </c>
      <c r="C2650" s="4" t="s">
        <v>52</v>
      </c>
      <c r="D2650" s="4" t="s">
        <v>44</v>
      </c>
      <c r="E2650" s="4" t="s">
        <v>45</v>
      </c>
      <c r="F2650" s="4"/>
      <c r="G2650" s="11" t="s">
        <v>21</v>
      </c>
      <c r="H2650" s="5">
        <v>13281</v>
      </c>
      <c r="I2650" s="5">
        <v>4743.9731999999995</v>
      </c>
      <c r="J2650" s="3" t="s">
        <v>22</v>
      </c>
      <c r="K2650" s="3" t="s">
        <v>42</v>
      </c>
      <c r="L2650" s="47">
        <f t="shared" si="86"/>
        <v>12494.031433804799</v>
      </c>
      <c r="M2650" s="63">
        <f t="shared" si="85"/>
        <v>9.2450549721600009E-3</v>
      </c>
      <c r="N2650" s="7">
        <v>25569</v>
      </c>
      <c r="O2650" s="6" t="b">
        <v>1</v>
      </c>
      <c r="P2650" s="6" t="b">
        <v>0</v>
      </c>
      <c r="Q2650" s="6" t="s">
        <v>24</v>
      </c>
    </row>
    <row r="2651" spans="1:17" x14ac:dyDescent="0.25">
      <c r="A2651" s="3">
        <v>2018</v>
      </c>
      <c r="B2651" s="3">
        <v>7</v>
      </c>
      <c r="C2651" s="4" t="s">
        <v>52</v>
      </c>
      <c r="D2651" s="4" t="s">
        <v>44</v>
      </c>
      <c r="E2651" s="4" t="s">
        <v>75</v>
      </c>
      <c r="F2651" s="4"/>
      <c r="G2651" s="11" t="s">
        <v>21</v>
      </c>
      <c r="H2651" s="5">
        <v>250376</v>
      </c>
      <c r="I2651" s="5">
        <v>87159.460562099674</v>
      </c>
      <c r="J2651" s="3" t="s">
        <v>22</v>
      </c>
      <c r="K2651" s="3" t="s">
        <v>42</v>
      </c>
      <c r="L2651" s="47">
        <f t="shared" si="86"/>
        <v>229548.73354182165</v>
      </c>
      <c r="M2651" s="63">
        <f t="shared" si="85"/>
        <v>0.16985635674341987</v>
      </c>
      <c r="N2651" s="7">
        <v>41210</v>
      </c>
      <c r="O2651" s="6" t="b">
        <v>0</v>
      </c>
      <c r="P2651" s="6" t="b">
        <v>0</v>
      </c>
      <c r="Q2651" s="6" t="s">
        <v>65</v>
      </c>
    </row>
    <row r="2652" spans="1:17" x14ac:dyDescent="0.25">
      <c r="A2652" s="3">
        <v>2018</v>
      </c>
      <c r="B2652" s="3">
        <v>7</v>
      </c>
      <c r="C2652" s="4" t="s">
        <v>52</v>
      </c>
      <c r="D2652" s="4" t="s">
        <v>46</v>
      </c>
      <c r="E2652" s="4" t="s">
        <v>47</v>
      </c>
      <c r="F2652" s="4"/>
      <c r="G2652" s="11" t="s">
        <v>21</v>
      </c>
      <c r="H2652" s="5">
        <v>83425</v>
      </c>
      <c r="I2652" s="5">
        <v>31054.122000000003</v>
      </c>
      <c r="J2652" s="3" t="s">
        <v>22</v>
      </c>
      <c r="K2652" s="3" t="s">
        <v>42</v>
      </c>
      <c r="L2652" s="47">
        <f t="shared" si="86"/>
        <v>81786.123163008</v>
      </c>
      <c r="M2652" s="63">
        <f t="shared" si="85"/>
        <v>6.0518272953600009E-2</v>
      </c>
      <c r="N2652" s="7">
        <v>34700</v>
      </c>
      <c r="O2652" s="6" t="b">
        <v>1</v>
      </c>
      <c r="P2652" s="6" t="b">
        <v>0</v>
      </c>
      <c r="Q2652" s="6" t="s">
        <v>24</v>
      </c>
    </row>
    <row r="2653" spans="1:17" x14ac:dyDescent="0.25">
      <c r="A2653" s="3">
        <v>2018</v>
      </c>
      <c r="B2653" s="3">
        <v>7</v>
      </c>
      <c r="C2653" s="4" t="s">
        <v>52</v>
      </c>
      <c r="D2653" s="4" t="s">
        <v>46</v>
      </c>
      <c r="E2653" s="4" t="s">
        <v>48</v>
      </c>
      <c r="F2653" s="4"/>
      <c r="G2653" s="11" t="s">
        <v>21</v>
      </c>
      <c r="H2653" s="5">
        <v>85167.000000269996</v>
      </c>
      <c r="I2653" s="5">
        <v>31782.621060100759</v>
      </c>
      <c r="J2653" s="3" t="s">
        <v>22</v>
      </c>
      <c r="K2653" s="3" t="s">
        <v>42</v>
      </c>
      <c r="L2653" s="47">
        <f t="shared" si="86"/>
        <v>83704.744911629197</v>
      </c>
      <c r="M2653" s="63">
        <f t="shared" si="85"/>
        <v>6.1937971921924358E-2</v>
      </c>
      <c r="N2653" s="7">
        <v>35065</v>
      </c>
      <c r="O2653" s="6" t="b">
        <v>1</v>
      </c>
      <c r="P2653" s="6" t="b">
        <v>0</v>
      </c>
      <c r="Q2653" s="6" t="s">
        <v>24</v>
      </c>
    </row>
    <row r="2654" spans="1:17" x14ac:dyDescent="0.25">
      <c r="A2654" s="3">
        <v>2018</v>
      </c>
      <c r="B2654" s="3">
        <v>7</v>
      </c>
      <c r="C2654" s="4" t="s">
        <v>52</v>
      </c>
      <c r="D2654" s="4" t="s">
        <v>46</v>
      </c>
      <c r="E2654" s="4" t="s">
        <v>58</v>
      </c>
      <c r="F2654" s="4"/>
      <c r="G2654" s="11" t="s">
        <v>21</v>
      </c>
      <c r="H2654" s="5">
        <v>101352</v>
      </c>
      <c r="I2654" s="5">
        <v>34922.250528000004</v>
      </c>
      <c r="J2654" s="3" t="s">
        <v>22</v>
      </c>
      <c r="K2654" s="3" t="s">
        <v>42</v>
      </c>
      <c r="L2654" s="47">
        <f t="shared" si="86"/>
        <v>91973.474014574604</v>
      </c>
      <c r="M2654" s="63">
        <f t="shared" si="85"/>
        <v>6.8056481828966411E-2</v>
      </c>
      <c r="N2654" s="7">
        <v>39814</v>
      </c>
      <c r="O2654" s="6" t="b">
        <v>1</v>
      </c>
      <c r="P2654" s="6" t="b">
        <v>0</v>
      </c>
      <c r="Q2654" s="6" t="s">
        <v>24</v>
      </c>
    </row>
    <row r="2655" spans="1:17" x14ac:dyDescent="0.25">
      <c r="A2655" s="3">
        <v>2018</v>
      </c>
      <c r="B2655" s="3">
        <v>7</v>
      </c>
      <c r="C2655" s="4" t="s">
        <v>52</v>
      </c>
      <c r="D2655" s="4" t="s">
        <v>46</v>
      </c>
      <c r="E2655" s="4" t="s">
        <v>61</v>
      </c>
      <c r="F2655" s="4"/>
      <c r="G2655" s="11" t="s">
        <v>21</v>
      </c>
      <c r="H2655" s="5">
        <v>91043</v>
      </c>
      <c r="I2655" s="5">
        <v>31988.868480000001</v>
      </c>
      <c r="J2655" s="3" t="s">
        <v>22</v>
      </c>
      <c r="K2655" s="3" t="s">
        <v>42</v>
      </c>
      <c r="L2655" s="47">
        <f t="shared" si="86"/>
        <v>84247.931316510716</v>
      </c>
      <c r="M2655" s="63">
        <f t="shared" si="85"/>
        <v>6.2339906893824008E-2</v>
      </c>
      <c r="N2655" s="7">
        <v>40179</v>
      </c>
      <c r="O2655" s="6" t="b">
        <v>1</v>
      </c>
      <c r="P2655" s="6" t="b">
        <v>0</v>
      </c>
      <c r="Q2655" s="6" t="s">
        <v>24</v>
      </c>
    </row>
    <row r="2656" spans="1:17" x14ac:dyDescent="0.25">
      <c r="A2656" s="3">
        <v>2018</v>
      </c>
      <c r="B2656" s="3">
        <v>7</v>
      </c>
      <c r="C2656" s="4" t="s">
        <v>52</v>
      </c>
      <c r="D2656" s="4" t="s">
        <v>46</v>
      </c>
      <c r="E2656" s="4" t="s">
        <v>77</v>
      </c>
      <c r="F2656" s="4"/>
      <c r="G2656" s="11" t="s">
        <v>21</v>
      </c>
      <c r="H2656" s="5">
        <v>99448</v>
      </c>
      <c r="I2656" s="5">
        <v>34942.049279999999</v>
      </c>
      <c r="J2656" s="3" t="s">
        <v>22</v>
      </c>
      <c r="K2656" s="3" t="s">
        <v>42</v>
      </c>
      <c r="L2656" s="47">
        <f t="shared" si="86"/>
        <v>92025.617274961915</v>
      </c>
      <c r="M2656" s="63">
        <f t="shared" si="85"/>
        <v>6.8095065636864002E-2</v>
      </c>
      <c r="N2656" s="7">
        <v>42005</v>
      </c>
      <c r="O2656" s="6" t="b">
        <v>0</v>
      </c>
      <c r="P2656" s="6" t="b">
        <v>0</v>
      </c>
      <c r="Q2656" s="6" t="s">
        <v>65</v>
      </c>
    </row>
    <row r="2657" spans="1:17" x14ac:dyDescent="0.25">
      <c r="A2657" s="3">
        <v>2018</v>
      </c>
      <c r="B2657" s="3">
        <v>7</v>
      </c>
      <c r="C2657" s="4" t="s">
        <v>52</v>
      </c>
      <c r="D2657" s="4" t="s">
        <v>69</v>
      </c>
      <c r="E2657" s="4" t="s">
        <v>70</v>
      </c>
      <c r="F2657" s="4" t="s">
        <v>71</v>
      </c>
      <c r="G2657" s="11" t="s">
        <v>21</v>
      </c>
      <c r="H2657" s="5">
        <v>109453</v>
      </c>
      <c r="I2657" s="5">
        <v>38508.283464566928</v>
      </c>
      <c r="J2657" s="3" t="s">
        <v>22</v>
      </c>
      <c r="K2657" s="3" t="s">
        <v>23</v>
      </c>
      <c r="L2657" s="47">
        <f t="shared" si="86"/>
        <v>101417.87986242518</v>
      </c>
      <c r="M2657" s="63">
        <f t="shared" si="85"/>
        <v>7.5044942815748028E-2</v>
      </c>
      <c r="N2657" s="7">
        <v>40760</v>
      </c>
      <c r="O2657" s="6" t="b">
        <v>0</v>
      </c>
      <c r="P2657" s="6" t="b">
        <v>0</v>
      </c>
      <c r="Q2657" s="6" t="s">
        <v>65</v>
      </c>
    </row>
    <row r="2658" spans="1:17" x14ac:dyDescent="0.25">
      <c r="A2658" s="3">
        <v>2018</v>
      </c>
      <c r="B2658" s="3">
        <v>8</v>
      </c>
      <c r="C2658" s="4" t="s">
        <v>53</v>
      </c>
      <c r="D2658" s="4" t="s">
        <v>18</v>
      </c>
      <c r="E2658" s="4" t="s">
        <v>76</v>
      </c>
      <c r="F2658" s="4"/>
      <c r="G2658" s="11" t="s">
        <v>21</v>
      </c>
      <c r="H2658" s="5">
        <v>188479</v>
      </c>
      <c r="I2658" s="5">
        <v>67324.698799999998</v>
      </c>
      <c r="J2658" s="3" t="s">
        <v>22</v>
      </c>
      <c r="K2658" s="3" t="s">
        <v>42</v>
      </c>
      <c r="L2658" s="47">
        <f t="shared" si="86"/>
        <v>177310.63554040316</v>
      </c>
      <c r="M2658" s="63">
        <f t="shared" si="85"/>
        <v>0.13120237302144</v>
      </c>
      <c r="N2658" s="7">
        <v>41348</v>
      </c>
      <c r="O2658" s="6" t="b">
        <v>0</v>
      </c>
      <c r="P2658" s="6" t="b">
        <v>0</v>
      </c>
      <c r="Q2658" s="6" t="s">
        <v>65</v>
      </c>
    </row>
    <row r="2659" spans="1:17" x14ac:dyDescent="0.25">
      <c r="A2659" s="3">
        <v>2018</v>
      </c>
      <c r="B2659" s="3">
        <v>8</v>
      </c>
      <c r="C2659" s="4" t="s">
        <v>53</v>
      </c>
      <c r="D2659" s="4" t="s">
        <v>18</v>
      </c>
      <c r="E2659" s="4" t="s">
        <v>19</v>
      </c>
      <c r="F2659" s="4" t="s">
        <v>25</v>
      </c>
      <c r="G2659" s="11" t="s">
        <v>21</v>
      </c>
      <c r="H2659" s="5">
        <v>76682.385999999999</v>
      </c>
      <c r="I2659" s="5">
        <v>29037.826771653545</v>
      </c>
      <c r="J2659" s="3" t="s">
        <v>22</v>
      </c>
      <c r="K2659" s="3" t="s">
        <v>23</v>
      </c>
      <c r="L2659" s="47">
        <f t="shared" si="86"/>
        <v>76475.879006740157</v>
      </c>
      <c r="M2659" s="63">
        <f t="shared" si="85"/>
        <v>5.6588916812598436E-2</v>
      </c>
      <c r="N2659" s="7">
        <v>35527</v>
      </c>
      <c r="O2659" s="6" t="b">
        <v>1</v>
      </c>
      <c r="P2659" s="6" t="b">
        <v>0</v>
      </c>
      <c r="Q2659" s="6" t="s">
        <v>24</v>
      </c>
    </row>
    <row r="2660" spans="1:17" x14ac:dyDescent="0.25">
      <c r="A2660" s="3">
        <v>2018</v>
      </c>
      <c r="B2660" s="3">
        <v>8</v>
      </c>
      <c r="C2660" s="4" t="s">
        <v>53</v>
      </c>
      <c r="D2660" s="4" t="s">
        <v>18</v>
      </c>
      <c r="E2660" s="4" t="s">
        <v>19</v>
      </c>
      <c r="F2660" s="4" t="s">
        <v>20</v>
      </c>
      <c r="G2660" s="11" t="s">
        <v>21</v>
      </c>
      <c r="H2660" s="5">
        <v>80672.372700000007</v>
      </c>
      <c r="I2660" s="5">
        <v>29793.165354330707</v>
      </c>
      <c r="J2660" s="3" t="s">
        <v>22</v>
      </c>
      <c r="K2660" s="3" t="s">
        <v>23</v>
      </c>
      <c r="L2660" s="47">
        <f t="shared" si="86"/>
        <v>78465.187039748023</v>
      </c>
      <c r="M2660" s="63">
        <f t="shared" si="85"/>
        <v>5.8060920642519685E-2</v>
      </c>
      <c r="N2660" s="7">
        <v>35527</v>
      </c>
      <c r="O2660" s="6" t="b">
        <v>1</v>
      </c>
      <c r="P2660" s="6" t="b">
        <v>0</v>
      </c>
      <c r="Q2660" s="6" t="s">
        <v>24</v>
      </c>
    </row>
    <row r="2661" spans="1:17" x14ac:dyDescent="0.25">
      <c r="A2661" s="3">
        <v>2018</v>
      </c>
      <c r="B2661" s="3">
        <v>8</v>
      </c>
      <c r="C2661" s="4" t="s">
        <v>53</v>
      </c>
      <c r="D2661" s="4" t="s">
        <v>18</v>
      </c>
      <c r="E2661" s="4" t="s">
        <v>41</v>
      </c>
      <c r="F2661" s="4"/>
      <c r="G2661" s="11" t="s">
        <v>21</v>
      </c>
      <c r="H2661" s="5">
        <v>79412</v>
      </c>
      <c r="I2661" s="5">
        <v>31143.401099999995</v>
      </c>
      <c r="J2661" s="3" t="s">
        <v>22</v>
      </c>
      <c r="K2661" s="3" t="s">
        <v>42</v>
      </c>
      <c r="L2661" s="47">
        <f t="shared" si="86"/>
        <v>82021.25431463038</v>
      </c>
      <c r="M2661" s="63">
        <f t="shared" si="85"/>
        <v>6.0692260063679997E-2</v>
      </c>
      <c r="N2661" s="7">
        <v>23377</v>
      </c>
      <c r="O2661" s="6" t="b">
        <v>1</v>
      </c>
      <c r="P2661" s="6" t="b">
        <v>0</v>
      </c>
      <c r="Q2661" s="6" t="s">
        <v>24</v>
      </c>
    </row>
    <row r="2662" spans="1:17" x14ac:dyDescent="0.25">
      <c r="A2662" s="3">
        <v>2018</v>
      </c>
      <c r="B2662" s="3">
        <v>8</v>
      </c>
      <c r="C2662" s="4" t="s">
        <v>53</v>
      </c>
      <c r="D2662" s="4" t="s">
        <v>18</v>
      </c>
      <c r="E2662" s="4" t="s">
        <v>43</v>
      </c>
      <c r="F2662" s="4"/>
      <c r="G2662" s="11" t="s">
        <v>21</v>
      </c>
      <c r="H2662" s="5">
        <v>139645</v>
      </c>
      <c r="I2662" s="5">
        <v>52556.233620000006</v>
      </c>
      <c r="J2662" s="3" t="s">
        <v>22</v>
      </c>
      <c r="K2662" s="3" t="s">
        <v>42</v>
      </c>
      <c r="L2662" s="47">
        <f t="shared" si="86"/>
        <v>138415.46046058371</v>
      </c>
      <c r="M2662" s="63">
        <f t="shared" si="85"/>
        <v>0.10242158807865603</v>
      </c>
      <c r="N2662" s="7">
        <v>28126</v>
      </c>
      <c r="O2662" s="6" t="b">
        <v>1</v>
      </c>
      <c r="P2662" s="6" t="b">
        <v>0</v>
      </c>
      <c r="Q2662" s="6" t="s">
        <v>24</v>
      </c>
    </row>
    <row r="2663" spans="1:17" x14ac:dyDescent="0.25">
      <c r="A2663" s="3">
        <v>2018</v>
      </c>
      <c r="B2663" s="3">
        <v>8</v>
      </c>
      <c r="C2663" s="4" t="s">
        <v>53</v>
      </c>
      <c r="D2663" s="4" t="s">
        <v>62</v>
      </c>
      <c r="E2663" s="4" t="s">
        <v>63</v>
      </c>
      <c r="F2663" s="4" t="s">
        <v>64</v>
      </c>
      <c r="G2663" s="11" t="s">
        <v>21</v>
      </c>
      <c r="H2663" s="5">
        <v>107905</v>
      </c>
      <c r="I2663" s="5">
        <v>37496.976377952757</v>
      </c>
      <c r="J2663" s="3" t="s">
        <v>22</v>
      </c>
      <c r="K2663" s="3" t="s">
        <v>23</v>
      </c>
      <c r="L2663" s="47">
        <f t="shared" si="86"/>
        <v>98754.436795464571</v>
      </c>
      <c r="M2663" s="63">
        <f t="shared" si="85"/>
        <v>7.3074107565354346E-2</v>
      </c>
      <c r="N2663" s="7">
        <v>40739</v>
      </c>
      <c r="O2663" s="6" t="b">
        <v>0</v>
      </c>
      <c r="P2663" s="6" t="b">
        <v>0</v>
      </c>
      <c r="Q2663" s="6" t="s">
        <v>65</v>
      </c>
    </row>
    <row r="2664" spans="1:17" x14ac:dyDescent="0.25">
      <c r="A2664" s="3">
        <v>2018</v>
      </c>
      <c r="B2664" s="3">
        <v>8</v>
      </c>
      <c r="C2664" s="4" t="s">
        <v>53</v>
      </c>
      <c r="D2664" s="4" t="s">
        <v>66</v>
      </c>
      <c r="E2664" s="4" t="s">
        <v>67</v>
      </c>
      <c r="F2664" s="4" t="s">
        <v>72</v>
      </c>
      <c r="G2664" s="11" t="s">
        <v>21</v>
      </c>
      <c r="H2664" s="5">
        <v>82509.474499999997</v>
      </c>
      <c r="I2664" s="5">
        <v>27887.811023622045</v>
      </c>
      <c r="J2664" s="3" t="s">
        <v>22</v>
      </c>
      <c r="K2664" s="3" t="s">
        <v>23</v>
      </c>
      <c r="L2664" s="47">
        <f t="shared" si="86"/>
        <v>73447.123931716531</v>
      </c>
      <c r="M2664" s="63">
        <f t="shared" si="85"/>
        <v>5.4347766122834651E-2</v>
      </c>
      <c r="N2664" s="7">
        <v>40644</v>
      </c>
      <c r="O2664" s="6" t="b">
        <v>0</v>
      </c>
      <c r="P2664" s="6" t="b">
        <v>1</v>
      </c>
      <c r="Q2664" s="6" t="s">
        <v>15</v>
      </c>
    </row>
    <row r="2665" spans="1:17" x14ac:dyDescent="0.25">
      <c r="A2665" s="3">
        <v>2018</v>
      </c>
      <c r="B2665" s="3">
        <v>8</v>
      </c>
      <c r="C2665" s="4" t="s">
        <v>53</v>
      </c>
      <c r="D2665" s="4" t="s">
        <v>66</v>
      </c>
      <c r="E2665" s="4" t="s">
        <v>67</v>
      </c>
      <c r="F2665" s="4" t="s">
        <v>68</v>
      </c>
      <c r="G2665" s="11" t="s">
        <v>21</v>
      </c>
      <c r="H2665" s="5">
        <v>85837.763200000001</v>
      </c>
      <c r="I2665" s="5">
        <v>29408.220472440946</v>
      </c>
      <c r="J2665" s="3" t="s">
        <v>22</v>
      </c>
      <c r="K2665" s="3" t="s">
        <v>23</v>
      </c>
      <c r="L2665" s="47">
        <f t="shared" si="86"/>
        <v>77451.371562330707</v>
      </c>
      <c r="M2665" s="63">
        <f t="shared" si="85"/>
        <v>5.7310740056692913E-2</v>
      </c>
      <c r="N2665" s="7">
        <v>40644</v>
      </c>
      <c r="O2665" s="6" t="b">
        <v>0</v>
      </c>
      <c r="P2665" s="6" t="b">
        <v>1</v>
      </c>
      <c r="Q2665" s="6" t="s">
        <v>15</v>
      </c>
    </row>
    <row r="2666" spans="1:17" x14ac:dyDescent="0.25">
      <c r="A2666" s="3">
        <v>2018</v>
      </c>
      <c r="B2666" s="3">
        <v>8</v>
      </c>
      <c r="C2666" s="4" t="s">
        <v>53</v>
      </c>
      <c r="D2666" s="4" t="s">
        <v>78</v>
      </c>
      <c r="E2666" s="4" t="s">
        <v>78</v>
      </c>
      <c r="F2666" s="4" t="s">
        <v>80</v>
      </c>
      <c r="G2666" s="11" t="s">
        <v>21</v>
      </c>
      <c r="H2666" s="5">
        <v>156393.44440000001</v>
      </c>
      <c r="I2666" s="5">
        <v>55943.811023622045</v>
      </c>
      <c r="J2666" s="3" t="s">
        <v>22</v>
      </c>
      <c r="K2666" s="3" t="s">
        <v>23</v>
      </c>
      <c r="L2666" s="47">
        <f t="shared" si="86"/>
        <v>147337.20111571654</v>
      </c>
      <c r="M2666" s="63">
        <f t="shared" si="85"/>
        <v>0.10902329892283466</v>
      </c>
      <c r="N2666" s="7">
        <v>42560</v>
      </c>
      <c r="O2666" s="6" t="b">
        <v>0</v>
      </c>
      <c r="P2666" s="6" t="b">
        <v>0</v>
      </c>
      <c r="Q2666" s="6" t="s">
        <v>65</v>
      </c>
    </row>
    <row r="2667" spans="1:17" x14ac:dyDescent="0.25">
      <c r="A2667" s="3">
        <v>2018</v>
      </c>
      <c r="B2667" s="3">
        <v>8</v>
      </c>
      <c r="C2667" s="4" t="s">
        <v>53</v>
      </c>
      <c r="D2667" s="4" t="s">
        <v>78</v>
      </c>
      <c r="E2667" s="4" t="s">
        <v>78</v>
      </c>
      <c r="F2667" s="4" t="s">
        <v>79</v>
      </c>
      <c r="G2667" s="11" t="s">
        <v>21</v>
      </c>
      <c r="H2667" s="5">
        <v>152333.74220000001</v>
      </c>
      <c r="I2667" s="5">
        <v>54652.913385826774</v>
      </c>
      <c r="J2667" s="3" t="s">
        <v>22</v>
      </c>
      <c r="K2667" s="3" t="s">
        <v>23</v>
      </c>
      <c r="L2667" s="47">
        <f t="shared" si="86"/>
        <v>143937.4104793701</v>
      </c>
      <c r="M2667" s="63">
        <f t="shared" si="85"/>
        <v>0.10650759760629924</v>
      </c>
      <c r="N2667" s="7">
        <v>42560</v>
      </c>
      <c r="O2667" s="6" t="b">
        <v>0</v>
      </c>
      <c r="P2667" s="6" t="b">
        <v>0</v>
      </c>
      <c r="Q2667" s="6" t="s">
        <v>65</v>
      </c>
    </row>
    <row r="2668" spans="1:17" x14ac:dyDescent="0.25">
      <c r="A2668" s="3">
        <v>2018</v>
      </c>
      <c r="B2668" s="3">
        <v>8</v>
      </c>
      <c r="C2668" s="4" t="s">
        <v>53</v>
      </c>
      <c r="D2668" s="4" t="s">
        <v>73</v>
      </c>
      <c r="E2668" s="4" t="s">
        <v>74</v>
      </c>
      <c r="F2668" s="4"/>
      <c r="G2668" s="11" t="s">
        <v>21</v>
      </c>
      <c r="H2668" s="5">
        <v>255344</v>
      </c>
      <c r="I2668" s="5">
        <v>83077.089638399993</v>
      </c>
      <c r="J2668" s="3" t="s">
        <v>22</v>
      </c>
      <c r="K2668" s="3" t="s">
        <v>42</v>
      </c>
      <c r="L2668" s="47">
        <f t="shared" si="86"/>
        <v>218797.14020542707</v>
      </c>
      <c r="M2668" s="63">
        <f t="shared" si="85"/>
        <v>0.16190063228731394</v>
      </c>
      <c r="N2668" s="7">
        <v>41136</v>
      </c>
      <c r="O2668" s="6" t="b">
        <v>0</v>
      </c>
      <c r="P2668" s="6" t="b">
        <v>0</v>
      </c>
      <c r="Q2668" s="6" t="s">
        <v>65</v>
      </c>
    </row>
    <row r="2669" spans="1:17" x14ac:dyDescent="0.25">
      <c r="A2669" s="3">
        <v>2018</v>
      </c>
      <c r="B2669" s="3">
        <v>8</v>
      </c>
      <c r="C2669" s="4" t="s">
        <v>53</v>
      </c>
      <c r="D2669" s="4" t="s">
        <v>29</v>
      </c>
      <c r="E2669" s="4" t="s">
        <v>30</v>
      </c>
      <c r="F2669" s="4" t="s">
        <v>33</v>
      </c>
      <c r="G2669" s="11" t="s">
        <v>21</v>
      </c>
      <c r="H2669" s="5">
        <v>10210</v>
      </c>
      <c r="I2669" s="5">
        <v>4397.2913385826769</v>
      </c>
      <c r="J2669" s="3" t="s">
        <v>22</v>
      </c>
      <c r="K2669" s="3" t="s">
        <v>23</v>
      </c>
      <c r="L2669" s="47">
        <f t="shared" si="86"/>
        <v>11580.987895937007</v>
      </c>
      <c r="M2669" s="63">
        <f t="shared" si="85"/>
        <v>8.5694413606299223E-3</v>
      </c>
      <c r="N2669" s="7">
        <v>35885</v>
      </c>
      <c r="O2669" s="6" t="b">
        <v>1</v>
      </c>
      <c r="P2669" s="6" t="b">
        <v>0</v>
      </c>
      <c r="Q2669" s="6" t="s">
        <v>24</v>
      </c>
    </row>
    <row r="2670" spans="1:17" x14ac:dyDescent="0.25">
      <c r="A2670" s="3">
        <v>2018</v>
      </c>
      <c r="B2670" s="3">
        <v>8</v>
      </c>
      <c r="C2670" s="4" t="s">
        <v>53</v>
      </c>
      <c r="D2670" s="4" t="s">
        <v>29</v>
      </c>
      <c r="E2670" s="4" t="s">
        <v>30</v>
      </c>
      <c r="F2670" s="4" t="s">
        <v>31</v>
      </c>
      <c r="G2670" s="11" t="s">
        <v>21</v>
      </c>
      <c r="H2670" s="5">
        <v>90930</v>
      </c>
      <c r="I2670" s="5">
        <v>34704.850393700792</v>
      </c>
      <c r="J2670" s="3" t="s">
        <v>22</v>
      </c>
      <c r="K2670" s="3" t="s">
        <v>23</v>
      </c>
      <c r="L2670" s="47">
        <f t="shared" si="86"/>
        <v>91400.915107275592</v>
      </c>
      <c r="M2670" s="63">
        <f t="shared" si="85"/>
        <v>6.7632812447244103E-2</v>
      </c>
      <c r="N2670" s="7">
        <v>35885</v>
      </c>
      <c r="O2670" s="6" t="b">
        <v>1</v>
      </c>
      <c r="P2670" s="6" t="b">
        <v>0</v>
      </c>
      <c r="Q2670" s="6" t="s">
        <v>24</v>
      </c>
    </row>
    <row r="2671" spans="1:17" x14ac:dyDescent="0.25">
      <c r="A2671" s="3">
        <v>2018</v>
      </c>
      <c r="B2671" s="3">
        <v>8</v>
      </c>
      <c r="C2671" s="4" t="s">
        <v>53</v>
      </c>
      <c r="D2671" s="4" t="s">
        <v>29</v>
      </c>
      <c r="E2671" s="4" t="s">
        <v>34</v>
      </c>
      <c r="F2671" s="4" t="s">
        <v>36</v>
      </c>
      <c r="G2671" s="11" t="s">
        <v>21</v>
      </c>
      <c r="H2671" s="5">
        <v>21161.392100000001</v>
      </c>
      <c r="I2671" s="5">
        <v>9059.8110236220473</v>
      </c>
      <c r="J2671" s="3" t="s">
        <v>22</v>
      </c>
      <c r="K2671" s="3" t="s">
        <v>23</v>
      </c>
      <c r="L2671" s="47">
        <f t="shared" si="86"/>
        <v>23860.498139716536</v>
      </c>
      <c r="M2671" s="63">
        <f t="shared" si="85"/>
        <v>1.765575972283465E-2</v>
      </c>
      <c r="N2671" s="7">
        <v>33970</v>
      </c>
      <c r="O2671" s="6" t="b">
        <v>1</v>
      </c>
      <c r="P2671" s="6" t="b">
        <v>0</v>
      </c>
      <c r="Q2671" s="6" t="s">
        <v>24</v>
      </c>
    </row>
    <row r="2672" spans="1:17" x14ac:dyDescent="0.25">
      <c r="A2672" s="3">
        <v>2018</v>
      </c>
      <c r="B2672" s="3">
        <v>8</v>
      </c>
      <c r="C2672" s="4" t="s">
        <v>53</v>
      </c>
      <c r="D2672" s="4" t="s">
        <v>29</v>
      </c>
      <c r="E2672" s="4" t="s">
        <v>34</v>
      </c>
      <c r="F2672" s="4" t="s">
        <v>39</v>
      </c>
      <c r="G2672" s="11" t="s">
        <v>21</v>
      </c>
      <c r="H2672" s="5">
        <v>52300.481399999997</v>
      </c>
      <c r="I2672" s="5">
        <v>21009.543307086613</v>
      </c>
      <c r="J2672" s="3" t="s">
        <v>22</v>
      </c>
      <c r="K2672" s="3" t="s">
        <v>23</v>
      </c>
      <c r="L2672" s="47">
        <f t="shared" si="86"/>
        <v>55332.077864314953</v>
      </c>
      <c r="M2672" s="63">
        <f t="shared" si="85"/>
        <v>4.0943397996850393E-2</v>
      </c>
      <c r="N2672" s="7">
        <v>33970</v>
      </c>
      <c r="O2672" s="6" t="b">
        <v>1</v>
      </c>
      <c r="P2672" s="6" t="b">
        <v>0</v>
      </c>
      <c r="Q2672" s="6" t="s">
        <v>24</v>
      </c>
    </row>
    <row r="2673" spans="1:17" x14ac:dyDescent="0.25">
      <c r="A2673" s="3">
        <v>2018</v>
      </c>
      <c r="B2673" s="3">
        <v>8</v>
      </c>
      <c r="C2673" s="4" t="s">
        <v>53</v>
      </c>
      <c r="D2673" s="4" t="s">
        <v>29</v>
      </c>
      <c r="E2673" s="4" t="s">
        <v>34</v>
      </c>
      <c r="F2673" s="4" t="s">
        <v>37</v>
      </c>
      <c r="G2673" s="11" t="s">
        <v>21</v>
      </c>
      <c r="H2673" s="5">
        <v>29405.020799999998</v>
      </c>
      <c r="I2673" s="5">
        <v>11042.173228346455</v>
      </c>
      <c r="J2673" s="3" t="s">
        <v>22</v>
      </c>
      <c r="K2673" s="3" t="s">
        <v>23</v>
      </c>
      <c r="L2673" s="47">
        <f t="shared" si="86"/>
        <v>29081.374113259837</v>
      </c>
      <c r="M2673" s="63">
        <f t="shared" si="85"/>
        <v>2.1518987187401573E-2</v>
      </c>
      <c r="N2673" s="7">
        <v>33970</v>
      </c>
      <c r="O2673" s="6" t="b">
        <v>1</v>
      </c>
      <c r="P2673" s="6" t="b">
        <v>0</v>
      </c>
      <c r="Q2673" s="6" t="s">
        <v>24</v>
      </c>
    </row>
    <row r="2674" spans="1:17" x14ac:dyDescent="0.25">
      <c r="A2674" s="3">
        <v>2018</v>
      </c>
      <c r="B2674" s="3">
        <v>8</v>
      </c>
      <c r="C2674" s="4" t="s">
        <v>53</v>
      </c>
      <c r="D2674" s="4" t="s">
        <v>29</v>
      </c>
      <c r="E2674" s="4" t="s">
        <v>34</v>
      </c>
      <c r="F2674" s="4" t="s">
        <v>35</v>
      </c>
      <c r="G2674" s="11" t="s">
        <v>21</v>
      </c>
      <c r="H2674" s="5">
        <v>2844.32</v>
      </c>
      <c r="I2674" s="5">
        <v>1271.8110236220473</v>
      </c>
      <c r="J2674" s="3" t="s">
        <v>22</v>
      </c>
      <c r="K2674" s="3" t="s">
        <v>23</v>
      </c>
      <c r="L2674" s="47">
        <f t="shared" si="86"/>
        <v>3349.5229077165354</v>
      </c>
      <c r="M2674" s="63">
        <f t="shared" si="85"/>
        <v>2.4785053228346459E-3</v>
      </c>
      <c r="N2674" s="7">
        <v>33970</v>
      </c>
      <c r="O2674" s="6" t="b">
        <v>1</v>
      </c>
      <c r="P2674" s="6" t="b">
        <v>0</v>
      </c>
      <c r="Q2674" s="6" t="s">
        <v>24</v>
      </c>
    </row>
    <row r="2675" spans="1:17" x14ac:dyDescent="0.25">
      <c r="A2675" s="3">
        <v>2018</v>
      </c>
      <c r="B2675" s="3">
        <v>8</v>
      </c>
      <c r="C2675" s="4" t="s">
        <v>53</v>
      </c>
      <c r="D2675" s="4" t="s">
        <v>59</v>
      </c>
      <c r="E2675" s="4" t="s">
        <v>60</v>
      </c>
      <c r="F2675" s="4"/>
      <c r="G2675" s="11" t="s">
        <v>21</v>
      </c>
      <c r="H2675" s="5">
        <v>199472</v>
      </c>
      <c r="I2675" s="5">
        <v>69386.734144000002</v>
      </c>
      <c r="J2675" s="3" t="s">
        <v>22</v>
      </c>
      <c r="K2675" s="3" t="s">
        <v>42</v>
      </c>
      <c r="L2675" s="47">
        <f t="shared" si="86"/>
        <v>182741.34379262361</v>
      </c>
      <c r="M2675" s="63">
        <f t="shared" si="85"/>
        <v>0.13522086749982723</v>
      </c>
      <c r="N2675" s="7">
        <v>40220</v>
      </c>
      <c r="O2675" s="6" t="b">
        <v>1</v>
      </c>
      <c r="P2675" s="6" t="b">
        <v>0</v>
      </c>
      <c r="Q2675" s="6" t="s">
        <v>24</v>
      </c>
    </row>
    <row r="2676" spans="1:17" x14ac:dyDescent="0.25">
      <c r="A2676" s="3">
        <v>2018</v>
      </c>
      <c r="B2676" s="3">
        <v>8</v>
      </c>
      <c r="C2676" s="4" t="s">
        <v>53</v>
      </c>
      <c r="D2676" s="4" t="s">
        <v>44</v>
      </c>
      <c r="E2676" s="4" t="s">
        <v>45</v>
      </c>
      <c r="F2676" s="4"/>
      <c r="G2676" s="11" t="s">
        <v>21</v>
      </c>
      <c r="H2676" s="5">
        <v>79700</v>
      </c>
      <c r="I2676" s="5">
        <v>28468.839999999997</v>
      </c>
      <c r="J2676" s="3" t="s">
        <v>22</v>
      </c>
      <c r="K2676" s="3" t="s">
        <v>42</v>
      </c>
      <c r="L2676" s="47">
        <f t="shared" si="86"/>
        <v>74977.359029759988</v>
      </c>
      <c r="M2676" s="63">
        <f t="shared" si="85"/>
        <v>5.5480075391999999E-2</v>
      </c>
      <c r="N2676" s="7">
        <v>25569</v>
      </c>
      <c r="O2676" s="6" t="b">
        <v>1</v>
      </c>
      <c r="P2676" s="6" t="b">
        <v>0</v>
      </c>
      <c r="Q2676" s="6" t="s">
        <v>24</v>
      </c>
    </row>
    <row r="2677" spans="1:17" x14ac:dyDescent="0.25">
      <c r="A2677" s="3">
        <v>2018</v>
      </c>
      <c r="B2677" s="3">
        <v>8</v>
      </c>
      <c r="C2677" s="4" t="s">
        <v>53</v>
      </c>
      <c r="D2677" s="4" t="s">
        <v>44</v>
      </c>
      <c r="E2677" s="4" t="s">
        <v>75</v>
      </c>
      <c r="F2677" s="4"/>
      <c r="G2677" s="11" t="s">
        <v>21</v>
      </c>
      <c r="H2677" s="5">
        <v>253828</v>
      </c>
      <c r="I2677" s="5">
        <v>88361.151051045774</v>
      </c>
      <c r="J2677" s="3" t="s">
        <v>22</v>
      </c>
      <c r="K2677" s="3" t="s">
        <v>42</v>
      </c>
      <c r="L2677" s="47">
        <f t="shared" si="86"/>
        <v>232713.58252170141</v>
      </c>
      <c r="M2677" s="63">
        <f t="shared" si="85"/>
        <v>0.17219821116827802</v>
      </c>
      <c r="N2677" s="7">
        <v>41210</v>
      </c>
      <c r="O2677" s="6" t="b">
        <v>0</v>
      </c>
      <c r="P2677" s="6" t="b">
        <v>0</v>
      </c>
      <c r="Q2677" s="6" t="s">
        <v>65</v>
      </c>
    </row>
    <row r="2678" spans="1:17" x14ac:dyDescent="0.25">
      <c r="A2678" s="3">
        <v>2018</v>
      </c>
      <c r="B2678" s="3">
        <v>8</v>
      </c>
      <c r="C2678" s="4" t="s">
        <v>53</v>
      </c>
      <c r="D2678" s="4" t="s">
        <v>46</v>
      </c>
      <c r="E2678" s="4" t="s">
        <v>47</v>
      </c>
      <c r="F2678" s="4"/>
      <c r="G2678" s="11" t="s">
        <v>21</v>
      </c>
      <c r="H2678" s="5">
        <v>95203</v>
      </c>
      <c r="I2678" s="5">
        <v>35438.364720000005</v>
      </c>
      <c r="J2678" s="3" t="s">
        <v>22</v>
      </c>
      <c r="K2678" s="3" t="s">
        <v>42</v>
      </c>
      <c r="L2678" s="47">
        <f t="shared" si="86"/>
        <v>93332.745381934088</v>
      </c>
      <c r="M2678" s="63">
        <f t="shared" si="85"/>
        <v>6.9062285166336015E-2</v>
      </c>
      <c r="N2678" s="7">
        <v>34700</v>
      </c>
      <c r="O2678" s="6" t="b">
        <v>1</v>
      </c>
      <c r="P2678" s="6" t="b">
        <v>0</v>
      </c>
      <c r="Q2678" s="6" t="s">
        <v>24</v>
      </c>
    </row>
    <row r="2679" spans="1:17" x14ac:dyDescent="0.25">
      <c r="A2679" s="3">
        <v>2018</v>
      </c>
      <c r="B2679" s="3">
        <v>8</v>
      </c>
      <c r="C2679" s="4" t="s">
        <v>53</v>
      </c>
      <c r="D2679" s="4" t="s">
        <v>46</v>
      </c>
      <c r="E2679" s="4" t="s">
        <v>48</v>
      </c>
      <c r="F2679" s="4"/>
      <c r="G2679" s="11" t="s">
        <v>21</v>
      </c>
      <c r="H2679" s="5">
        <v>87010</v>
      </c>
      <c r="I2679" s="5">
        <v>32470.391800000001</v>
      </c>
      <c r="J2679" s="3" t="s">
        <v>22</v>
      </c>
      <c r="K2679" s="3" t="s">
        <v>42</v>
      </c>
      <c r="L2679" s="47">
        <f t="shared" si="86"/>
        <v>85516.101949555203</v>
      </c>
      <c r="M2679" s="63">
        <f t="shared" si="85"/>
        <v>6.3278299539840002E-2</v>
      </c>
      <c r="N2679" s="7">
        <v>35065</v>
      </c>
      <c r="O2679" s="6" t="b">
        <v>1</v>
      </c>
      <c r="P2679" s="6" t="b">
        <v>0</v>
      </c>
      <c r="Q2679" s="6" t="s">
        <v>24</v>
      </c>
    </row>
    <row r="2680" spans="1:17" x14ac:dyDescent="0.25">
      <c r="A2680" s="3">
        <v>2018</v>
      </c>
      <c r="B2680" s="3">
        <v>8</v>
      </c>
      <c r="C2680" s="4" t="s">
        <v>53</v>
      </c>
      <c r="D2680" s="4" t="s">
        <v>46</v>
      </c>
      <c r="E2680" s="4" t="s">
        <v>58</v>
      </c>
      <c r="F2680" s="4"/>
      <c r="G2680" s="11" t="s">
        <v>21</v>
      </c>
      <c r="H2680" s="5">
        <v>78730</v>
      </c>
      <c r="I2680" s="5">
        <v>27127.523720000005</v>
      </c>
      <c r="J2680" s="3" t="s">
        <v>22</v>
      </c>
      <c r="K2680" s="3" t="s">
        <v>42</v>
      </c>
      <c r="L2680" s="47">
        <f t="shared" si="86"/>
        <v>71444.78263051009</v>
      </c>
      <c r="M2680" s="63">
        <f t="shared" si="85"/>
        <v>5.2866118225536017E-2</v>
      </c>
      <c r="N2680" s="7">
        <v>39814</v>
      </c>
      <c r="O2680" s="6" t="b">
        <v>1</v>
      </c>
      <c r="P2680" s="6" t="b">
        <v>0</v>
      </c>
      <c r="Q2680" s="6" t="s">
        <v>24</v>
      </c>
    </row>
    <row r="2681" spans="1:17" x14ac:dyDescent="0.25">
      <c r="A2681" s="3">
        <v>2018</v>
      </c>
      <c r="B2681" s="3">
        <v>8</v>
      </c>
      <c r="C2681" s="4" t="s">
        <v>53</v>
      </c>
      <c r="D2681" s="4" t="s">
        <v>46</v>
      </c>
      <c r="E2681" s="4" t="s">
        <v>61</v>
      </c>
      <c r="F2681" s="4"/>
      <c r="G2681" s="11" t="s">
        <v>21</v>
      </c>
      <c r="H2681" s="5">
        <v>82905</v>
      </c>
      <c r="I2681" s="5">
        <v>29129.500800000002</v>
      </c>
      <c r="J2681" s="3" t="s">
        <v>22</v>
      </c>
      <c r="K2681" s="3" t="s">
        <v>42</v>
      </c>
      <c r="L2681" s="47">
        <f t="shared" si="86"/>
        <v>76717.317594931199</v>
      </c>
      <c r="M2681" s="63">
        <f t="shared" si="85"/>
        <v>5.6767571159040013E-2</v>
      </c>
      <c r="N2681" s="7">
        <v>40179</v>
      </c>
      <c r="O2681" s="6" t="b">
        <v>1</v>
      </c>
      <c r="P2681" s="6" t="b">
        <v>0</v>
      </c>
      <c r="Q2681" s="6" t="s">
        <v>24</v>
      </c>
    </row>
    <row r="2682" spans="1:17" x14ac:dyDescent="0.25">
      <c r="A2682" s="3">
        <v>2018</v>
      </c>
      <c r="B2682" s="3">
        <v>8</v>
      </c>
      <c r="C2682" s="4" t="s">
        <v>53</v>
      </c>
      <c r="D2682" s="4" t="s">
        <v>46</v>
      </c>
      <c r="E2682" s="4" t="s">
        <v>77</v>
      </c>
      <c r="F2682" s="4"/>
      <c r="G2682" s="11" t="s">
        <v>21</v>
      </c>
      <c r="H2682" s="5">
        <v>97393</v>
      </c>
      <c r="I2682" s="5">
        <v>34220.004480000003</v>
      </c>
      <c r="J2682" s="3" t="s">
        <v>22</v>
      </c>
      <c r="K2682" s="3" t="s">
        <v>42</v>
      </c>
      <c r="L2682" s="47">
        <f t="shared" si="86"/>
        <v>90123.993878814726</v>
      </c>
      <c r="M2682" s="63">
        <f t="shared" si="85"/>
        <v>6.6687944730624005E-2</v>
      </c>
      <c r="N2682" s="7">
        <v>42005</v>
      </c>
      <c r="O2682" s="6" t="b">
        <v>0</v>
      </c>
      <c r="P2682" s="6" t="b">
        <v>0</v>
      </c>
      <c r="Q2682" s="6" t="s">
        <v>65</v>
      </c>
    </row>
    <row r="2683" spans="1:17" x14ac:dyDescent="0.25">
      <c r="A2683" s="3">
        <v>2018</v>
      </c>
      <c r="B2683" s="3">
        <v>8</v>
      </c>
      <c r="C2683" s="4" t="s">
        <v>53</v>
      </c>
      <c r="D2683" s="4" t="s">
        <v>69</v>
      </c>
      <c r="E2683" s="4" t="s">
        <v>70</v>
      </c>
      <c r="F2683" s="4" t="s">
        <v>71</v>
      </c>
      <c r="G2683" s="11" t="s">
        <v>21</v>
      </c>
      <c r="H2683" s="5">
        <v>108513</v>
      </c>
      <c r="I2683" s="5">
        <v>37991.527559055117</v>
      </c>
      <c r="J2683" s="3" t="s">
        <v>22</v>
      </c>
      <c r="K2683" s="3" t="s">
        <v>23</v>
      </c>
      <c r="L2683" s="47">
        <f t="shared" si="86"/>
        <v>100056.91843729133</v>
      </c>
      <c r="M2683" s="63">
        <f t="shared" si="85"/>
        <v>7.4037888907086624E-2</v>
      </c>
      <c r="N2683" s="7">
        <v>40760</v>
      </c>
      <c r="O2683" s="6" t="b">
        <v>0</v>
      </c>
      <c r="P2683" s="6" t="b">
        <v>0</v>
      </c>
      <c r="Q2683" s="6" t="s">
        <v>65</v>
      </c>
    </row>
    <row r="2684" spans="1:17" x14ac:dyDescent="0.25">
      <c r="A2684" s="3">
        <v>2018</v>
      </c>
      <c r="B2684" s="3">
        <v>9</v>
      </c>
      <c r="C2684" s="4" t="s">
        <v>54</v>
      </c>
      <c r="D2684" s="4" t="s">
        <v>18</v>
      </c>
      <c r="E2684" s="4" t="s">
        <v>76</v>
      </c>
      <c r="F2684" s="4"/>
      <c r="G2684" s="11" t="s">
        <v>21</v>
      </c>
      <c r="H2684" s="5">
        <v>183597</v>
      </c>
      <c r="I2684" s="5">
        <v>65580.848399999988</v>
      </c>
      <c r="J2684" s="3" t="s">
        <v>22</v>
      </c>
      <c r="K2684" s="3" t="s">
        <v>42</v>
      </c>
      <c r="L2684" s="47">
        <f t="shared" si="86"/>
        <v>172717.91952053754</v>
      </c>
      <c r="M2684" s="63">
        <f t="shared" si="85"/>
        <v>0.12780395736191999</v>
      </c>
      <c r="N2684" s="7">
        <v>41348</v>
      </c>
      <c r="O2684" s="6" t="b">
        <v>0</v>
      </c>
      <c r="P2684" s="6" t="b">
        <v>0</v>
      </c>
      <c r="Q2684" s="6" t="s">
        <v>65</v>
      </c>
    </row>
    <row r="2685" spans="1:17" x14ac:dyDescent="0.25">
      <c r="A2685" s="3">
        <v>2018</v>
      </c>
      <c r="B2685" s="3">
        <v>9</v>
      </c>
      <c r="C2685" s="4" t="s">
        <v>54</v>
      </c>
      <c r="D2685" s="4" t="s">
        <v>18</v>
      </c>
      <c r="E2685" s="4" t="s">
        <v>19</v>
      </c>
      <c r="F2685" s="4" t="s">
        <v>25</v>
      </c>
      <c r="G2685" s="11" t="s">
        <v>21</v>
      </c>
      <c r="H2685" s="5">
        <v>80880.444099999993</v>
      </c>
      <c r="I2685" s="5">
        <v>30581.385826771653</v>
      </c>
      <c r="J2685" s="3" t="s">
        <v>22</v>
      </c>
      <c r="K2685" s="3" t="s">
        <v>23</v>
      </c>
      <c r="L2685" s="47">
        <f t="shared" si="86"/>
        <v>80541.09492207873</v>
      </c>
      <c r="M2685" s="63">
        <f t="shared" si="85"/>
        <v>5.9597004699212607E-2</v>
      </c>
      <c r="N2685" s="7">
        <v>35527</v>
      </c>
      <c r="O2685" s="6" t="b">
        <v>1</v>
      </c>
      <c r="P2685" s="6" t="b">
        <v>0</v>
      </c>
      <c r="Q2685" s="6" t="s">
        <v>24</v>
      </c>
    </row>
    <row r="2686" spans="1:17" x14ac:dyDescent="0.25">
      <c r="A2686" s="3">
        <v>2018</v>
      </c>
      <c r="B2686" s="3">
        <v>9</v>
      </c>
      <c r="C2686" s="4" t="s">
        <v>54</v>
      </c>
      <c r="D2686" s="4" t="s">
        <v>18</v>
      </c>
      <c r="E2686" s="4" t="s">
        <v>19</v>
      </c>
      <c r="F2686" s="4" t="s">
        <v>20</v>
      </c>
      <c r="G2686" s="11" t="s">
        <v>21</v>
      </c>
      <c r="H2686" s="5">
        <v>77952.729800000001</v>
      </c>
      <c r="I2686" s="5">
        <v>28712.598425196851</v>
      </c>
      <c r="J2686" s="3" t="s">
        <v>22</v>
      </c>
      <c r="K2686" s="3" t="s">
        <v>23</v>
      </c>
      <c r="L2686" s="47">
        <f t="shared" si="86"/>
        <v>75619.336818897646</v>
      </c>
      <c r="M2686" s="63">
        <f t="shared" si="85"/>
        <v>5.5955111811023632E-2</v>
      </c>
      <c r="N2686" s="7">
        <v>35527</v>
      </c>
      <c r="O2686" s="6" t="b">
        <v>1</v>
      </c>
      <c r="P2686" s="6" t="b">
        <v>0</v>
      </c>
      <c r="Q2686" s="6" t="s">
        <v>24</v>
      </c>
    </row>
    <row r="2687" spans="1:17" x14ac:dyDescent="0.25">
      <c r="A2687" s="3">
        <v>2018</v>
      </c>
      <c r="B2687" s="3">
        <v>9</v>
      </c>
      <c r="C2687" s="4" t="s">
        <v>54</v>
      </c>
      <c r="D2687" s="4" t="s">
        <v>18</v>
      </c>
      <c r="E2687" s="4" t="s">
        <v>41</v>
      </c>
      <c r="F2687" s="4"/>
      <c r="G2687" s="11" t="s">
        <v>21</v>
      </c>
      <c r="H2687" s="5">
        <v>59055</v>
      </c>
      <c r="I2687" s="5">
        <v>23159.894624999997</v>
      </c>
      <c r="J2687" s="3" t="s">
        <v>22</v>
      </c>
      <c r="K2687" s="3" t="s">
        <v>42</v>
      </c>
      <c r="L2687" s="47">
        <f t="shared" si="86"/>
        <v>60995.380717655993</v>
      </c>
      <c r="M2687" s="63">
        <f t="shared" si="85"/>
        <v>4.5134002645200004E-2</v>
      </c>
      <c r="N2687" s="7">
        <v>23377</v>
      </c>
      <c r="O2687" s="6" t="b">
        <v>1</v>
      </c>
      <c r="P2687" s="6" t="b">
        <v>0</v>
      </c>
      <c r="Q2687" s="6" t="s">
        <v>24</v>
      </c>
    </row>
    <row r="2688" spans="1:17" x14ac:dyDescent="0.25">
      <c r="A2688" s="3">
        <v>2018</v>
      </c>
      <c r="B2688" s="3">
        <v>9</v>
      </c>
      <c r="C2688" s="4" t="s">
        <v>54</v>
      </c>
      <c r="D2688" s="4" t="s">
        <v>18</v>
      </c>
      <c r="E2688" s="4" t="s">
        <v>43</v>
      </c>
      <c r="F2688" s="4"/>
      <c r="G2688" s="11" t="s">
        <v>21</v>
      </c>
      <c r="H2688" s="5">
        <v>122776</v>
      </c>
      <c r="I2688" s="5">
        <v>46207.484256000003</v>
      </c>
      <c r="J2688" s="3" t="s">
        <v>22</v>
      </c>
      <c r="K2688" s="3" t="s">
        <v>42</v>
      </c>
      <c r="L2688" s="47">
        <f t="shared" si="86"/>
        <v>121694.98781559398</v>
      </c>
      <c r="M2688" s="63">
        <f t="shared" si="85"/>
        <v>9.0049145318092813E-2</v>
      </c>
      <c r="N2688" s="7">
        <v>28126</v>
      </c>
      <c r="O2688" s="6" t="b">
        <v>1</v>
      </c>
      <c r="P2688" s="6" t="b">
        <v>0</v>
      </c>
      <c r="Q2688" s="6" t="s">
        <v>24</v>
      </c>
    </row>
    <row r="2689" spans="1:17" x14ac:dyDescent="0.25">
      <c r="A2689" s="3">
        <v>2018</v>
      </c>
      <c r="B2689" s="3">
        <v>9</v>
      </c>
      <c r="C2689" s="4" t="s">
        <v>54</v>
      </c>
      <c r="D2689" s="4" t="s">
        <v>62</v>
      </c>
      <c r="E2689" s="4" t="s">
        <v>63</v>
      </c>
      <c r="F2689" s="4" t="s">
        <v>64</v>
      </c>
      <c r="G2689" s="11" t="s">
        <v>21</v>
      </c>
      <c r="H2689" s="5">
        <v>89678</v>
      </c>
      <c r="I2689" s="5">
        <v>31455.118110236221</v>
      </c>
      <c r="J2689" s="3" t="s">
        <v>22</v>
      </c>
      <c r="K2689" s="3" t="s">
        <v>23</v>
      </c>
      <c r="L2689" s="47">
        <f t="shared" si="86"/>
        <v>82842.212182677162</v>
      </c>
      <c r="M2689" s="63">
        <f t="shared" si="85"/>
        <v>6.129973417322835E-2</v>
      </c>
      <c r="N2689" s="7">
        <v>40739</v>
      </c>
      <c r="O2689" s="6" t="b">
        <v>0</v>
      </c>
      <c r="P2689" s="6" t="b">
        <v>0</v>
      </c>
      <c r="Q2689" s="6" t="s">
        <v>65</v>
      </c>
    </row>
    <row r="2690" spans="1:17" x14ac:dyDescent="0.25">
      <c r="A2690" s="3">
        <v>2018</v>
      </c>
      <c r="B2690" s="3">
        <v>9</v>
      </c>
      <c r="C2690" s="4" t="s">
        <v>54</v>
      </c>
      <c r="D2690" s="4" t="s">
        <v>66</v>
      </c>
      <c r="E2690" s="4" t="s">
        <v>67</v>
      </c>
      <c r="F2690" s="4" t="s">
        <v>68</v>
      </c>
      <c r="G2690" s="11" t="s">
        <v>21</v>
      </c>
      <c r="H2690" s="5">
        <v>167976.13329999999</v>
      </c>
      <c r="I2690" s="5">
        <v>57337.511811023622</v>
      </c>
      <c r="J2690" s="3" t="s">
        <v>22</v>
      </c>
      <c r="K2690" s="3" t="s">
        <v>23</v>
      </c>
      <c r="L2690" s="47">
        <f t="shared" si="86"/>
        <v>151007.74070626771</v>
      </c>
      <c r="M2690" s="63">
        <f t="shared" ref="M2690:M2753" si="87">I2690*0.02784*0.07/1000</f>
        <v>0.11173934301732284</v>
      </c>
      <c r="N2690" s="7">
        <v>40644</v>
      </c>
      <c r="O2690" s="6" t="b">
        <v>0</v>
      </c>
      <c r="P2690" s="6" t="b">
        <v>1</v>
      </c>
      <c r="Q2690" s="6" t="s">
        <v>15</v>
      </c>
    </row>
    <row r="2691" spans="1:17" x14ac:dyDescent="0.25">
      <c r="A2691" s="3">
        <v>2018</v>
      </c>
      <c r="B2691" s="3">
        <v>9</v>
      </c>
      <c r="C2691" s="4" t="s">
        <v>54</v>
      </c>
      <c r="D2691" s="4" t="s">
        <v>66</v>
      </c>
      <c r="E2691" s="4" t="s">
        <v>67</v>
      </c>
      <c r="F2691" s="4" t="s">
        <v>72</v>
      </c>
      <c r="G2691" s="11" t="s">
        <v>21</v>
      </c>
      <c r="H2691" s="5">
        <v>158102.54749999999</v>
      </c>
      <c r="I2691" s="5">
        <v>53445.543307086613</v>
      </c>
      <c r="J2691" s="3" t="s">
        <v>22</v>
      </c>
      <c r="K2691" s="3" t="s">
        <v>23</v>
      </c>
      <c r="L2691" s="47">
        <f t="shared" si="86"/>
        <v>140757.60336831494</v>
      </c>
      <c r="M2691" s="63">
        <f t="shared" si="87"/>
        <v>0.10415467479685039</v>
      </c>
      <c r="N2691" s="7">
        <v>40644</v>
      </c>
      <c r="O2691" s="6" t="b">
        <v>0</v>
      </c>
      <c r="P2691" s="6" t="b">
        <v>1</v>
      </c>
      <c r="Q2691" s="6" t="s">
        <v>15</v>
      </c>
    </row>
    <row r="2692" spans="1:17" x14ac:dyDescent="0.25">
      <c r="A2692" s="3">
        <v>2018</v>
      </c>
      <c r="B2692" s="3">
        <v>9</v>
      </c>
      <c r="C2692" s="4" t="s">
        <v>54</v>
      </c>
      <c r="D2692" s="4" t="s">
        <v>78</v>
      </c>
      <c r="E2692" s="4" t="s">
        <v>78</v>
      </c>
      <c r="F2692" s="4" t="s">
        <v>79</v>
      </c>
      <c r="G2692" s="11" t="s">
        <v>21</v>
      </c>
      <c r="H2692" s="5">
        <v>149308.17629999999</v>
      </c>
      <c r="I2692" s="5">
        <v>53590.86614173228</v>
      </c>
      <c r="J2692" s="3" t="s">
        <v>22</v>
      </c>
      <c r="K2692" s="3" t="s">
        <v>23</v>
      </c>
      <c r="L2692" s="47">
        <f t="shared" si="86"/>
        <v>141140.33488629918</v>
      </c>
      <c r="M2692" s="63">
        <f t="shared" si="87"/>
        <v>0.10443787993700787</v>
      </c>
      <c r="N2692" s="7">
        <v>42560</v>
      </c>
      <c r="O2692" s="6" t="b">
        <v>0</v>
      </c>
      <c r="P2692" s="6" t="b">
        <v>0</v>
      </c>
      <c r="Q2692" s="6" t="s">
        <v>65</v>
      </c>
    </row>
    <row r="2693" spans="1:17" x14ac:dyDescent="0.25">
      <c r="A2693" s="3">
        <v>2018</v>
      </c>
      <c r="B2693" s="3">
        <v>9</v>
      </c>
      <c r="C2693" s="4" t="s">
        <v>54</v>
      </c>
      <c r="D2693" s="4" t="s">
        <v>78</v>
      </c>
      <c r="E2693" s="4" t="s">
        <v>78</v>
      </c>
      <c r="F2693" s="4" t="s">
        <v>80</v>
      </c>
      <c r="G2693" s="11" t="s">
        <v>21</v>
      </c>
      <c r="H2693" s="5">
        <v>145645.6433</v>
      </c>
      <c r="I2693" s="5">
        <v>52419.779527559054</v>
      </c>
      <c r="J2693" s="3" t="s">
        <v>22</v>
      </c>
      <c r="K2693" s="3" t="s">
        <v>23</v>
      </c>
      <c r="L2693" s="47">
        <f t="shared" si="86"/>
        <v>138056.08622966928</v>
      </c>
      <c r="M2693" s="63">
        <f t="shared" si="87"/>
        <v>0.10215566634330708</v>
      </c>
      <c r="N2693" s="7">
        <v>42560</v>
      </c>
      <c r="O2693" s="6" t="b">
        <v>0</v>
      </c>
      <c r="P2693" s="6" t="b">
        <v>0</v>
      </c>
      <c r="Q2693" s="6" t="s">
        <v>65</v>
      </c>
    </row>
    <row r="2694" spans="1:17" x14ac:dyDescent="0.25">
      <c r="A2694" s="3">
        <v>2018</v>
      </c>
      <c r="B2694" s="3">
        <v>9</v>
      </c>
      <c r="C2694" s="4" t="s">
        <v>54</v>
      </c>
      <c r="D2694" s="4" t="s">
        <v>73</v>
      </c>
      <c r="E2694" s="4" t="s">
        <v>74</v>
      </c>
      <c r="F2694" s="4"/>
      <c r="G2694" s="11" t="s">
        <v>21</v>
      </c>
      <c r="H2694" s="5">
        <v>193720</v>
      </c>
      <c r="I2694" s="5">
        <v>63027.499391999991</v>
      </c>
      <c r="J2694" s="3" t="s">
        <v>22</v>
      </c>
      <c r="K2694" s="3" t="s">
        <v>42</v>
      </c>
      <c r="L2694" s="47">
        <f t="shared" si="86"/>
        <v>165993.25615873226</v>
      </c>
      <c r="M2694" s="63">
        <f t="shared" si="87"/>
        <v>0.1228279908151296</v>
      </c>
      <c r="N2694" s="7">
        <v>41136</v>
      </c>
      <c r="O2694" s="6" t="b">
        <v>0</v>
      </c>
      <c r="P2694" s="6" t="b">
        <v>0</v>
      </c>
      <c r="Q2694" s="6" t="s">
        <v>65</v>
      </c>
    </row>
    <row r="2695" spans="1:17" x14ac:dyDescent="0.25">
      <c r="A2695" s="3">
        <v>2018</v>
      </c>
      <c r="B2695" s="3">
        <v>9</v>
      </c>
      <c r="C2695" s="4" t="s">
        <v>54</v>
      </c>
      <c r="D2695" s="4" t="s">
        <v>29</v>
      </c>
      <c r="E2695" s="4" t="s">
        <v>30</v>
      </c>
      <c r="F2695" s="4" t="s">
        <v>33</v>
      </c>
      <c r="G2695" s="11" t="s">
        <v>21</v>
      </c>
      <c r="H2695" s="5">
        <v>10437</v>
      </c>
      <c r="I2695" s="5">
        <v>4386.4251968503941</v>
      </c>
      <c r="J2695" s="3" t="s">
        <v>22</v>
      </c>
      <c r="K2695" s="3" t="s">
        <v>23</v>
      </c>
      <c r="L2695" s="47">
        <f t="shared" si="86"/>
        <v>11552.370129637795</v>
      </c>
      <c r="M2695" s="63">
        <f t="shared" si="87"/>
        <v>8.5482654236220482E-3</v>
      </c>
      <c r="N2695" s="7">
        <v>35885</v>
      </c>
      <c r="O2695" s="6" t="b">
        <v>1</v>
      </c>
      <c r="P2695" s="6" t="b">
        <v>0</v>
      </c>
      <c r="Q2695" s="6" t="s">
        <v>24</v>
      </c>
    </row>
    <row r="2696" spans="1:17" x14ac:dyDescent="0.25">
      <c r="A2696" s="3">
        <v>2018</v>
      </c>
      <c r="B2696" s="3">
        <v>9</v>
      </c>
      <c r="C2696" s="4" t="s">
        <v>54</v>
      </c>
      <c r="D2696" s="4" t="s">
        <v>29</v>
      </c>
      <c r="E2696" s="4" t="s">
        <v>30</v>
      </c>
      <c r="F2696" s="4" t="s">
        <v>31</v>
      </c>
      <c r="G2696" s="11" t="s">
        <v>21</v>
      </c>
      <c r="H2696" s="5">
        <v>81000</v>
      </c>
      <c r="I2696" s="5">
        <v>31264.818897637793</v>
      </c>
      <c r="J2696" s="3" t="s">
        <v>22</v>
      </c>
      <c r="K2696" s="3" t="s">
        <v>23</v>
      </c>
      <c r="L2696" s="47">
        <f t="shared" si="86"/>
        <v>82341.027997228346</v>
      </c>
      <c r="M2696" s="63">
        <f t="shared" si="87"/>
        <v>6.0928879067716539E-2</v>
      </c>
      <c r="N2696" s="7">
        <v>35885</v>
      </c>
      <c r="O2696" s="6" t="b">
        <v>1</v>
      </c>
      <c r="P2696" s="6" t="b">
        <v>0</v>
      </c>
      <c r="Q2696" s="6" t="s">
        <v>24</v>
      </c>
    </row>
    <row r="2697" spans="1:17" x14ac:dyDescent="0.25">
      <c r="A2697" s="3">
        <v>2018</v>
      </c>
      <c r="B2697" s="3">
        <v>9</v>
      </c>
      <c r="C2697" s="4" t="s">
        <v>54</v>
      </c>
      <c r="D2697" s="4" t="s">
        <v>29</v>
      </c>
      <c r="E2697" s="4" t="s">
        <v>34</v>
      </c>
      <c r="F2697" s="4" t="s">
        <v>36</v>
      </c>
      <c r="G2697" s="11" t="s">
        <v>21</v>
      </c>
      <c r="H2697" s="5">
        <v>5120.6549999999997</v>
      </c>
      <c r="I2697" s="5">
        <v>2234.4566929133862</v>
      </c>
      <c r="J2697" s="3" t="s">
        <v>22</v>
      </c>
      <c r="K2697" s="3" t="s">
        <v>23</v>
      </c>
      <c r="L2697" s="47">
        <f t="shared" si="86"/>
        <v>5884.8081516850398</v>
      </c>
      <c r="M2697" s="63">
        <f t="shared" si="87"/>
        <v>4.3545092031496077E-3</v>
      </c>
      <c r="N2697" s="7">
        <v>33970</v>
      </c>
      <c r="O2697" s="6" t="b">
        <v>1</v>
      </c>
      <c r="P2697" s="6" t="b">
        <v>0</v>
      </c>
      <c r="Q2697" s="6" t="s">
        <v>24</v>
      </c>
    </row>
    <row r="2698" spans="1:17" x14ac:dyDescent="0.25">
      <c r="A2698" s="3">
        <v>2018</v>
      </c>
      <c r="B2698" s="3">
        <v>9</v>
      </c>
      <c r="C2698" s="4" t="s">
        <v>54</v>
      </c>
      <c r="D2698" s="4" t="s">
        <v>29</v>
      </c>
      <c r="E2698" s="4" t="s">
        <v>34</v>
      </c>
      <c r="F2698" s="4" t="s">
        <v>39</v>
      </c>
      <c r="G2698" s="11" t="s">
        <v>21</v>
      </c>
      <c r="H2698" s="5">
        <v>44061.3125</v>
      </c>
      <c r="I2698" s="5">
        <v>17790.992125984252</v>
      </c>
      <c r="J2698" s="3" t="s">
        <v>22</v>
      </c>
      <c r="K2698" s="3" t="s">
        <v>23</v>
      </c>
      <c r="L2698" s="47">
        <f t="shared" si="86"/>
        <v>46855.495486488187</v>
      </c>
      <c r="M2698" s="63">
        <f t="shared" si="87"/>
        <v>3.4671085455118114E-2</v>
      </c>
      <c r="N2698" s="7">
        <v>33970</v>
      </c>
      <c r="O2698" s="6" t="b">
        <v>1</v>
      </c>
      <c r="P2698" s="6" t="b">
        <v>0</v>
      </c>
      <c r="Q2698" s="6" t="s">
        <v>24</v>
      </c>
    </row>
    <row r="2699" spans="1:17" x14ac:dyDescent="0.25">
      <c r="A2699" s="3">
        <v>2018</v>
      </c>
      <c r="B2699" s="3">
        <v>9</v>
      </c>
      <c r="C2699" s="4" t="s">
        <v>54</v>
      </c>
      <c r="D2699" s="4" t="s">
        <v>29</v>
      </c>
      <c r="E2699" s="4" t="s">
        <v>34</v>
      </c>
      <c r="F2699" s="4" t="s">
        <v>37</v>
      </c>
      <c r="G2699" s="11" t="s">
        <v>21</v>
      </c>
      <c r="H2699" s="5">
        <v>42371.444199999998</v>
      </c>
      <c r="I2699" s="5">
        <v>16002.992125984252</v>
      </c>
      <c r="J2699" s="3" t="s">
        <v>22</v>
      </c>
      <c r="K2699" s="3" t="s">
        <v>23</v>
      </c>
      <c r="L2699" s="47">
        <f t="shared" si="86"/>
        <v>42146.504254488187</v>
      </c>
      <c r="M2699" s="63">
        <f t="shared" si="87"/>
        <v>3.1186631055118114E-2</v>
      </c>
      <c r="N2699" s="7">
        <v>33970</v>
      </c>
      <c r="O2699" s="6" t="b">
        <v>1</v>
      </c>
      <c r="P2699" s="6" t="b">
        <v>0</v>
      </c>
      <c r="Q2699" s="6" t="s">
        <v>24</v>
      </c>
    </row>
    <row r="2700" spans="1:17" x14ac:dyDescent="0.25">
      <c r="A2700" s="3">
        <v>2018</v>
      </c>
      <c r="B2700" s="3">
        <v>9</v>
      </c>
      <c r="C2700" s="4" t="s">
        <v>54</v>
      </c>
      <c r="D2700" s="4" t="s">
        <v>59</v>
      </c>
      <c r="E2700" s="4" t="s">
        <v>60</v>
      </c>
      <c r="F2700" s="4"/>
      <c r="G2700" s="11" t="s">
        <v>21</v>
      </c>
      <c r="H2700" s="5">
        <v>181707</v>
      </c>
      <c r="I2700" s="5">
        <v>63207.143363999996</v>
      </c>
      <c r="J2700" s="3" t="s">
        <v>22</v>
      </c>
      <c r="K2700" s="3" t="s">
        <v>42</v>
      </c>
      <c r="L2700" s="47">
        <f t="shared" si="86"/>
        <v>166466.37802060565</v>
      </c>
      <c r="M2700" s="63">
        <f t="shared" si="87"/>
        <v>0.1231780809877632</v>
      </c>
      <c r="N2700" s="7">
        <v>40220</v>
      </c>
      <c r="O2700" s="6" t="b">
        <v>1</v>
      </c>
      <c r="P2700" s="6" t="b">
        <v>0</v>
      </c>
      <c r="Q2700" s="6" t="s">
        <v>24</v>
      </c>
    </row>
    <row r="2701" spans="1:17" x14ac:dyDescent="0.25">
      <c r="A2701" s="3">
        <v>2018</v>
      </c>
      <c r="B2701" s="3">
        <v>9</v>
      </c>
      <c r="C2701" s="4" t="s">
        <v>54</v>
      </c>
      <c r="D2701" s="4" t="s">
        <v>44</v>
      </c>
      <c r="E2701" s="4" t="s">
        <v>45</v>
      </c>
      <c r="F2701" s="4"/>
      <c r="G2701" s="11" t="s">
        <v>21</v>
      </c>
      <c r="H2701" s="5">
        <v>75263</v>
      </c>
      <c r="I2701" s="5">
        <v>26883.943599999999</v>
      </c>
      <c r="J2701" s="3" t="s">
        <v>22</v>
      </c>
      <c r="K2701" s="3" t="s">
        <v>42</v>
      </c>
      <c r="L2701" s="47">
        <f t="shared" si="86"/>
        <v>70803.274437350396</v>
      </c>
      <c r="M2701" s="63">
        <f t="shared" si="87"/>
        <v>5.2391429287680008E-2</v>
      </c>
      <c r="N2701" s="7">
        <v>25569</v>
      </c>
      <c r="O2701" s="6" t="b">
        <v>1</v>
      </c>
      <c r="P2701" s="6" t="b">
        <v>0</v>
      </c>
      <c r="Q2701" s="6" t="s">
        <v>24</v>
      </c>
    </row>
    <row r="2702" spans="1:17" x14ac:dyDescent="0.25">
      <c r="A2702" s="3">
        <v>2018</v>
      </c>
      <c r="B2702" s="3">
        <v>9</v>
      </c>
      <c r="C2702" s="4" t="s">
        <v>54</v>
      </c>
      <c r="D2702" s="4" t="s">
        <v>44</v>
      </c>
      <c r="E2702" s="4" t="s">
        <v>75</v>
      </c>
      <c r="F2702" s="4"/>
      <c r="G2702" s="11" t="s">
        <v>21</v>
      </c>
      <c r="H2702" s="5">
        <v>211651</v>
      </c>
      <c r="I2702" s="5">
        <v>73678.735132077185</v>
      </c>
      <c r="J2702" s="3" t="s">
        <v>22</v>
      </c>
      <c r="K2702" s="3" t="s">
        <v>42</v>
      </c>
      <c r="L2702" s="47">
        <f t="shared" si="86"/>
        <v>194045.03228288691</v>
      </c>
      <c r="M2702" s="63">
        <f t="shared" si="87"/>
        <v>0.14358511902539203</v>
      </c>
      <c r="N2702" s="7">
        <v>41210</v>
      </c>
      <c r="O2702" s="6" t="b">
        <v>0</v>
      </c>
      <c r="P2702" s="6" t="b">
        <v>0</v>
      </c>
      <c r="Q2702" s="6" t="s">
        <v>65</v>
      </c>
    </row>
    <row r="2703" spans="1:17" x14ac:dyDescent="0.25">
      <c r="A2703" s="3">
        <v>2018</v>
      </c>
      <c r="B2703" s="3">
        <v>9</v>
      </c>
      <c r="C2703" s="4" t="s">
        <v>54</v>
      </c>
      <c r="D2703" s="4" t="s">
        <v>46</v>
      </c>
      <c r="E2703" s="4" t="s">
        <v>47</v>
      </c>
      <c r="F2703" s="4"/>
      <c r="G2703" s="11" t="s">
        <v>21</v>
      </c>
      <c r="H2703" s="5">
        <v>73005.100000000006</v>
      </c>
      <c r="I2703" s="5">
        <v>27175.418424000003</v>
      </c>
      <c r="J2703" s="3" t="s">
        <v>22</v>
      </c>
      <c r="K2703" s="3" t="s">
        <v>42</v>
      </c>
      <c r="L2703" s="47">
        <f t="shared" si="86"/>
        <v>71570.921188225548</v>
      </c>
      <c r="M2703" s="63">
        <f t="shared" si="87"/>
        <v>5.2959455424691215E-2</v>
      </c>
      <c r="N2703" s="7">
        <v>34700</v>
      </c>
      <c r="O2703" s="6" t="b">
        <v>1</v>
      </c>
      <c r="P2703" s="6" t="b">
        <v>0</v>
      </c>
      <c r="Q2703" s="6" t="s">
        <v>24</v>
      </c>
    </row>
    <row r="2704" spans="1:17" x14ac:dyDescent="0.25">
      <c r="A2704" s="3">
        <v>2018</v>
      </c>
      <c r="B2704" s="3">
        <v>9</v>
      </c>
      <c r="C2704" s="4" t="s">
        <v>54</v>
      </c>
      <c r="D2704" s="4" t="s">
        <v>46</v>
      </c>
      <c r="E2704" s="4" t="s">
        <v>48</v>
      </c>
      <c r="F2704" s="4"/>
      <c r="G2704" s="11" t="s">
        <v>21</v>
      </c>
      <c r="H2704" s="5">
        <v>66098</v>
      </c>
      <c r="I2704" s="5">
        <v>24666.451639999999</v>
      </c>
      <c r="J2704" s="3" t="s">
        <v>22</v>
      </c>
      <c r="K2704" s="3" t="s">
        <v>42</v>
      </c>
      <c r="L2704" s="47">
        <f t="shared" si="86"/>
        <v>64963.145692008948</v>
      </c>
      <c r="M2704" s="63">
        <f t="shared" si="87"/>
        <v>4.8069980956031995E-2</v>
      </c>
      <c r="N2704" s="7">
        <v>35065</v>
      </c>
      <c r="O2704" s="6" t="b">
        <v>1</v>
      </c>
      <c r="P2704" s="6" t="b">
        <v>0</v>
      </c>
      <c r="Q2704" s="6" t="s">
        <v>24</v>
      </c>
    </row>
    <row r="2705" spans="1:17" x14ac:dyDescent="0.25">
      <c r="A2705" s="3">
        <v>2018</v>
      </c>
      <c r="B2705" s="3">
        <v>9</v>
      </c>
      <c r="C2705" s="4" t="s">
        <v>54</v>
      </c>
      <c r="D2705" s="4" t="s">
        <v>46</v>
      </c>
      <c r="E2705" s="4" t="s">
        <v>58</v>
      </c>
      <c r="F2705" s="4"/>
      <c r="G2705" s="11" t="s">
        <v>21</v>
      </c>
      <c r="H2705" s="5">
        <v>77859</v>
      </c>
      <c r="I2705" s="5">
        <v>26827.408476000004</v>
      </c>
      <c r="J2705" s="3" t="s">
        <v>22</v>
      </c>
      <c r="K2705" s="3" t="s">
        <v>42</v>
      </c>
      <c r="L2705" s="47">
        <f t="shared" si="86"/>
        <v>70654.379916536069</v>
      </c>
      <c r="M2705" s="63">
        <f t="shared" si="87"/>
        <v>5.2281253638028817E-2</v>
      </c>
      <c r="N2705" s="7">
        <v>39814</v>
      </c>
      <c r="O2705" s="6" t="b">
        <v>1</v>
      </c>
      <c r="P2705" s="6" t="b">
        <v>0</v>
      </c>
      <c r="Q2705" s="6" t="s">
        <v>24</v>
      </c>
    </row>
    <row r="2706" spans="1:17" x14ac:dyDescent="0.25">
      <c r="A2706" s="3">
        <v>2018</v>
      </c>
      <c r="B2706" s="3">
        <v>9</v>
      </c>
      <c r="C2706" s="4" t="s">
        <v>54</v>
      </c>
      <c r="D2706" s="4" t="s">
        <v>46</v>
      </c>
      <c r="E2706" s="4" t="s">
        <v>61</v>
      </c>
      <c r="F2706" s="4"/>
      <c r="G2706" s="11" t="s">
        <v>21</v>
      </c>
      <c r="H2706" s="5">
        <v>79717</v>
      </c>
      <c r="I2706" s="5">
        <v>28009.365120000002</v>
      </c>
      <c r="J2706" s="3" t="s">
        <v>22</v>
      </c>
      <c r="K2706" s="3" t="s">
        <v>42</v>
      </c>
      <c r="L2706" s="47">
        <f t="shared" si="86"/>
        <v>73767.256579399676</v>
      </c>
      <c r="M2706" s="63">
        <f t="shared" si="87"/>
        <v>5.4584650745856007E-2</v>
      </c>
      <c r="N2706" s="7">
        <v>40179</v>
      </c>
      <c r="O2706" s="6" t="b">
        <v>1</v>
      </c>
      <c r="P2706" s="6" t="b">
        <v>0</v>
      </c>
      <c r="Q2706" s="6" t="s">
        <v>24</v>
      </c>
    </row>
    <row r="2707" spans="1:17" x14ac:dyDescent="0.25">
      <c r="A2707" s="3">
        <v>2018</v>
      </c>
      <c r="B2707" s="3">
        <v>9</v>
      </c>
      <c r="C2707" s="4" t="s">
        <v>54</v>
      </c>
      <c r="D2707" s="4" t="s">
        <v>46</v>
      </c>
      <c r="E2707" s="4" t="s">
        <v>77</v>
      </c>
      <c r="F2707" s="4"/>
      <c r="G2707" s="11" t="s">
        <v>21</v>
      </c>
      <c r="H2707" s="5">
        <v>78374</v>
      </c>
      <c r="I2707" s="5">
        <v>27537.48864</v>
      </c>
      <c r="J2707" s="3" t="s">
        <v>22</v>
      </c>
      <c r="K2707" s="3" t="s">
        <v>42</v>
      </c>
      <c r="L2707" s="47">
        <f t="shared" si="86"/>
        <v>72524.492481576948</v>
      </c>
      <c r="M2707" s="63">
        <f t="shared" si="87"/>
        <v>5.3665057861632011E-2</v>
      </c>
      <c r="N2707" s="7">
        <v>42005</v>
      </c>
      <c r="O2707" s="6" t="b">
        <v>0</v>
      </c>
      <c r="P2707" s="6" t="b">
        <v>0</v>
      </c>
      <c r="Q2707" s="6" t="s">
        <v>65</v>
      </c>
    </row>
    <row r="2708" spans="1:17" x14ac:dyDescent="0.25">
      <c r="A2708" s="3">
        <v>2018</v>
      </c>
      <c r="B2708" s="3">
        <v>9</v>
      </c>
      <c r="C2708" s="4" t="s">
        <v>54</v>
      </c>
      <c r="D2708" s="4" t="s">
        <v>69</v>
      </c>
      <c r="E2708" s="4" t="s">
        <v>70</v>
      </c>
      <c r="F2708" s="4" t="s">
        <v>71</v>
      </c>
      <c r="G2708" s="11" t="s">
        <v>21</v>
      </c>
      <c r="H2708" s="5">
        <v>80713</v>
      </c>
      <c r="I2708" s="5">
        <v>29334.236220472441</v>
      </c>
      <c r="J2708" s="3" t="s">
        <v>22</v>
      </c>
      <c r="K2708" s="3" t="s">
        <v>23</v>
      </c>
      <c r="L2708" s="47">
        <f t="shared" si="86"/>
        <v>77256.521901354325</v>
      </c>
      <c r="M2708" s="63">
        <f t="shared" si="87"/>
        <v>5.7166559546456698E-2</v>
      </c>
      <c r="N2708" s="7">
        <v>40760</v>
      </c>
      <c r="O2708" s="6" t="b">
        <v>0</v>
      </c>
      <c r="P2708" s="6" t="b">
        <v>0</v>
      </c>
      <c r="Q2708" s="6" t="s">
        <v>65</v>
      </c>
    </row>
    <row r="2709" spans="1:17" x14ac:dyDescent="0.25">
      <c r="A2709" s="3">
        <v>2018</v>
      </c>
      <c r="B2709" s="3">
        <v>10</v>
      </c>
      <c r="C2709" s="4" t="s">
        <v>55</v>
      </c>
      <c r="D2709" s="4" t="s">
        <v>18</v>
      </c>
      <c r="E2709" s="4" t="s">
        <v>76</v>
      </c>
      <c r="F2709" s="4"/>
      <c r="G2709" s="11" t="s">
        <v>21</v>
      </c>
      <c r="H2709" s="5">
        <v>100373</v>
      </c>
      <c r="I2709" s="5">
        <v>35853.235599999993</v>
      </c>
      <c r="J2709" s="3" t="s">
        <v>22</v>
      </c>
      <c r="K2709" s="3" t="s">
        <v>42</v>
      </c>
      <c r="L2709" s="47">
        <f t="shared" si="86"/>
        <v>94425.375883238376</v>
      </c>
      <c r="M2709" s="63">
        <f t="shared" si="87"/>
        <v>6.9870785537280003E-2</v>
      </c>
      <c r="N2709" s="7">
        <v>41348</v>
      </c>
      <c r="O2709" s="6" t="b">
        <v>0</v>
      </c>
      <c r="P2709" s="6" t="b">
        <v>0</v>
      </c>
      <c r="Q2709" s="6" t="s">
        <v>65</v>
      </c>
    </row>
    <row r="2710" spans="1:17" x14ac:dyDescent="0.25">
      <c r="A2710" s="3">
        <v>2018</v>
      </c>
      <c r="B2710" s="3">
        <v>10</v>
      </c>
      <c r="C2710" s="4" t="s">
        <v>55</v>
      </c>
      <c r="D2710" s="4" t="s">
        <v>18</v>
      </c>
      <c r="E2710" s="4" t="s">
        <v>19</v>
      </c>
      <c r="F2710" s="4" t="s">
        <v>20</v>
      </c>
      <c r="G2710" s="11" t="s">
        <v>21</v>
      </c>
      <c r="H2710" s="5">
        <v>74812.241299999994</v>
      </c>
      <c r="I2710" s="5">
        <v>27806.551181102361</v>
      </c>
      <c r="J2710" s="3" t="s">
        <v>22</v>
      </c>
      <c r="K2710" s="3" t="s">
        <v>23</v>
      </c>
      <c r="L2710" s="47">
        <f t="shared" si="86"/>
        <v>73233.112809826765</v>
      </c>
      <c r="M2710" s="63">
        <f t="shared" si="87"/>
        <v>5.4189406941732278E-2</v>
      </c>
      <c r="N2710" s="7">
        <v>35527</v>
      </c>
      <c r="O2710" s="6" t="b">
        <v>1</v>
      </c>
      <c r="P2710" s="6" t="b">
        <v>0</v>
      </c>
      <c r="Q2710" s="6" t="s">
        <v>24</v>
      </c>
    </row>
    <row r="2711" spans="1:17" x14ac:dyDescent="0.25">
      <c r="A2711" s="3">
        <v>2018</v>
      </c>
      <c r="B2711" s="3">
        <v>10</v>
      </c>
      <c r="C2711" s="4" t="s">
        <v>55</v>
      </c>
      <c r="D2711" s="4" t="s">
        <v>18</v>
      </c>
      <c r="E2711" s="4" t="s">
        <v>19</v>
      </c>
      <c r="F2711" s="4" t="s">
        <v>25</v>
      </c>
      <c r="G2711" s="11" t="s">
        <v>21</v>
      </c>
      <c r="H2711" s="5">
        <v>66899.318700000003</v>
      </c>
      <c r="I2711" s="5">
        <v>25502.267716535433</v>
      </c>
      <c r="J2711" s="3" t="s">
        <v>22</v>
      </c>
      <c r="K2711" s="3" t="s">
        <v>23</v>
      </c>
      <c r="L2711" s="47">
        <f t="shared" si="86"/>
        <v>67164.404403401568</v>
      </c>
      <c r="M2711" s="63">
        <f t="shared" si="87"/>
        <v>4.9698819325984252E-2</v>
      </c>
      <c r="N2711" s="7">
        <v>35527</v>
      </c>
      <c r="O2711" s="6" t="b">
        <v>1</v>
      </c>
      <c r="P2711" s="6" t="b">
        <v>0</v>
      </c>
      <c r="Q2711" s="6" t="s">
        <v>24</v>
      </c>
    </row>
    <row r="2712" spans="1:17" x14ac:dyDescent="0.25">
      <c r="A2712" s="3">
        <v>2018</v>
      </c>
      <c r="B2712" s="3">
        <v>10</v>
      </c>
      <c r="C2712" s="4" t="s">
        <v>55</v>
      </c>
      <c r="D2712" s="4" t="s">
        <v>18</v>
      </c>
      <c r="E2712" s="4" t="s">
        <v>41</v>
      </c>
      <c r="F2712" s="4"/>
      <c r="G2712" s="11" t="s">
        <v>21</v>
      </c>
      <c r="H2712" s="5">
        <v>18666</v>
      </c>
      <c r="I2712" s="5">
        <v>7320.3385499999986</v>
      </c>
      <c r="J2712" s="3" t="s">
        <v>22</v>
      </c>
      <c r="K2712" s="3" t="s">
        <v>42</v>
      </c>
      <c r="L2712" s="47">
        <f t="shared" si="86"/>
        <v>19279.312106947196</v>
      </c>
      <c r="M2712" s="63">
        <f t="shared" si="87"/>
        <v>1.4265875766239999E-2</v>
      </c>
      <c r="N2712" s="7">
        <v>23377</v>
      </c>
      <c r="O2712" s="6" t="b">
        <v>1</v>
      </c>
      <c r="P2712" s="6" t="b">
        <v>0</v>
      </c>
      <c r="Q2712" s="6" t="s">
        <v>24</v>
      </c>
    </row>
    <row r="2713" spans="1:17" x14ac:dyDescent="0.25">
      <c r="A2713" s="3">
        <v>2018</v>
      </c>
      <c r="B2713" s="3">
        <v>10</v>
      </c>
      <c r="C2713" s="4" t="s">
        <v>55</v>
      </c>
      <c r="D2713" s="4" t="s">
        <v>18</v>
      </c>
      <c r="E2713" s="4" t="s">
        <v>43</v>
      </c>
      <c r="F2713" s="4"/>
      <c r="G2713" s="11" t="s">
        <v>21</v>
      </c>
      <c r="H2713" s="5">
        <v>110735</v>
      </c>
      <c r="I2713" s="5">
        <v>41675.781660000001</v>
      </c>
      <c r="J2713" s="3" t="s">
        <v>22</v>
      </c>
      <c r="K2713" s="3" t="s">
        <v>42</v>
      </c>
      <c r="L2713" s="47">
        <f t="shared" ref="L2713:L2776" si="88">I2713*0.02784*94.6</f>
        <v>109760.00582980223</v>
      </c>
      <c r="M2713" s="63">
        <f t="shared" si="87"/>
        <v>8.1217763299008011E-2</v>
      </c>
      <c r="N2713" s="7">
        <v>28126</v>
      </c>
      <c r="O2713" s="6" t="b">
        <v>1</v>
      </c>
      <c r="P2713" s="6" t="b">
        <v>0</v>
      </c>
      <c r="Q2713" s="6" t="s">
        <v>24</v>
      </c>
    </row>
    <row r="2714" spans="1:17" x14ac:dyDescent="0.25">
      <c r="A2714" s="3">
        <v>2018</v>
      </c>
      <c r="B2714" s="3">
        <v>10</v>
      </c>
      <c r="C2714" s="4" t="s">
        <v>55</v>
      </c>
      <c r="D2714" s="4" t="s">
        <v>62</v>
      </c>
      <c r="E2714" s="4" t="s">
        <v>63</v>
      </c>
      <c r="F2714" s="4" t="s">
        <v>64</v>
      </c>
      <c r="G2714" s="11" t="s">
        <v>21</v>
      </c>
      <c r="H2714" s="5">
        <v>73415</v>
      </c>
      <c r="I2714" s="5">
        <v>26178.803149606301</v>
      </c>
      <c r="J2714" s="3" t="s">
        <v>22</v>
      </c>
      <c r="K2714" s="3" t="s">
        <v>23</v>
      </c>
      <c r="L2714" s="47">
        <f t="shared" si="88"/>
        <v>68946.171418204729</v>
      </c>
      <c r="M2714" s="63">
        <f t="shared" si="87"/>
        <v>5.1017251577952762E-2</v>
      </c>
      <c r="N2714" s="7">
        <v>40739</v>
      </c>
      <c r="O2714" s="6" t="b">
        <v>0</v>
      </c>
      <c r="P2714" s="6" t="b">
        <v>0</v>
      </c>
      <c r="Q2714" s="6" t="s">
        <v>65</v>
      </c>
    </row>
    <row r="2715" spans="1:17" x14ac:dyDescent="0.25">
      <c r="A2715" s="3">
        <v>2018</v>
      </c>
      <c r="B2715" s="3">
        <v>10</v>
      </c>
      <c r="C2715" s="4" t="s">
        <v>55</v>
      </c>
      <c r="D2715" s="4" t="s">
        <v>66</v>
      </c>
      <c r="E2715" s="4" t="s">
        <v>67</v>
      </c>
      <c r="F2715" s="4" t="s">
        <v>72</v>
      </c>
      <c r="G2715" s="11" t="s">
        <v>21</v>
      </c>
      <c r="H2715" s="5">
        <v>159688.1869</v>
      </c>
      <c r="I2715" s="5">
        <v>54266.834645669289</v>
      </c>
      <c r="J2715" s="3" t="s">
        <v>22</v>
      </c>
      <c r="K2715" s="3" t="s">
        <v>23</v>
      </c>
      <c r="L2715" s="47">
        <f t="shared" si="88"/>
        <v>142920.60880025197</v>
      </c>
      <c r="M2715" s="63">
        <f t="shared" si="87"/>
        <v>0.10575520735748033</v>
      </c>
      <c r="N2715" s="7">
        <v>40644</v>
      </c>
      <c r="O2715" s="6" t="b">
        <v>0</v>
      </c>
      <c r="P2715" s="6" t="b">
        <v>1</v>
      </c>
      <c r="Q2715" s="6" t="s">
        <v>15</v>
      </c>
    </row>
    <row r="2716" spans="1:17" x14ac:dyDescent="0.25">
      <c r="A2716" s="3">
        <v>2018</v>
      </c>
      <c r="B2716" s="3">
        <v>10</v>
      </c>
      <c r="C2716" s="4" t="s">
        <v>55</v>
      </c>
      <c r="D2716" s="4" t="s">
        <v>66</v>
      </c>
      <c r="E2716" s="4" t="s">
        <v>67</v>
      </c>
      <c r="F2716" s="4" t="s">
        <v>68</v>
      </c>
      <c r="G2716" s="11" t="s">
        <v>21</v>
      </c>
      <c r="H2716" s="5">
        <v>152645.9172</v>
      </c>
      <c r="I2716" s="5">
        <v>52865.763779527559</v>
      </c>
      <c r="J2716" s="3" t="s">
        <v>22</v>
      </c>
      <c r="K2716" s="3" t="s">
        <v>23</v>
      </c>
      <c r="L2716" s="47">
        <f t="shared" si="88"/>
        <v>139230.65889864566</v>
      </c>
      <c r="M2716" s="63">
        <f t="shared" si="87"/>
        <v>0.10302480045354333</v>
      </c>
      <c r="N2716" s="7">
        <v>40644</v>
      </c>
      <c r="O2716" s="6" t="b">
        <v>0</v>
      </c>
      <c r="P2716" s="6" t="b">
        <v>1</v>
      </c>
      <c r="Q2716" s="6" t="s">
        <v>15</v>
      </c>
    </row>
    <row r="2717" spans="1:17" x14ac:dyDescent="0.25">
      <c r="A2717" s="3">
        <v>2018</v>
      </c>
      <c r="B2717" s="3">
        <v>10</v>
      </c>
      <c r="C2717" s="4" t="s">
        <v>55</v>
      </c>
      <c r="D2717" s="4" t="s">
        <v>78</v>
      </c>
      <c r="E2717" s="4" t="s">
        <v>78</v>
      </c>
      <c r="F2717" s="4" t="s">
        <v>80</v>
      </c>
      <c r="G2717" s="11" t="s">
        <v>21</v>
      </c>
      <c r="H2717" s="5">
        <v>85930.182199999996</v>
      </c>
      <c r="I2717" s="5">
        <v>31027.748031496059</v>
      </c>
      <c r="J2717" s="3" t="s">
        <v>22</v>
      </c>
      <c r="K2717" s="3" t="s">
        <v>23</v>
      </c>
      <c r="L2717" s="47">
        <f t="shared" si="88"/>
        <v>81716.662991622041</v>
      </c>
      <c r="M2717" s="63">
        <f t="shared" si="87"/>
        <v>6.0466875363779531E-2</v>
      </c>
      <c r="N2717" s="7">
        <v>42560</v>
      </c>
      <c r="O2717" s="6" t="b">
        <v>0</v>
      </c>
      <c r="P2717" s="6" t="b">
        <v>0</v>
      </c>
      <c r="Q2717" s="6" t="s">
        <v>65</v>
      </c>
    </row>
    <row r="2718" spans="1:17" x14ac:dyDescent="0.25">
      <c r="A2718" s="3">
        <v>2018</v>
      </c>
      <c r="B2718" s="3">
        <v>10</v>
      </c>
      <c r="C2718" s="4" t="s">
        <v>55</v>
      </c>
      <c r="D2718" s="4" t="s">
        <v>78</v>
      </c>
      <c r="E2718" s="4" t="s">
        <v>78</v>
      </c>
      <c r="F2718" s="4" t="s">
        <v>79</v>
      </c>
      <c r="G2718" s="11" t="s">
        <v>21</v>
      </c>
      <c r="H2718" s="5">
        <v>129739.742</v>
      </c>
      <c r="I2718" s="5">
        <v>46832.692913385821</v>
      </c>
      <c r="J2718" s="3" t="s">
        <v>22</v>
      </c>
      <c r="K2718" s="3" t="s">
        <v>23</v>
      </c>
      <c r="L2718" s="47">
        <f t="shared" si="88"/>
        <v>123341.57734903936</v>
      </c>
      <c r="M2718" s="63">
        <f t="shared" si="87"/>
        <v>9.1267551949606299E-2</v>
      </c>
      <c r="N2718" s="7">
        <v>42560</v>
      </c>
      <c r="O2718" s="6" t="b">
        <v>0</v>
      </c>
      <c r="P2718" s="6" t="b">
        <v>0</v>
      </c>
      <c r="Q2718" s="6" t="s">
        <v>65</v>
      </c>
    </row>
    <row r="2719" spans="1:17" x14ac:dyDescent="0.25">
      <c r="A2719" s="3">
        <v>2018</v>
      </c>
      <c r="B2719" s="3">
        <v>10</v>
      </c>
      <c r="C2719" s="4" t="s">
        <v>55</v>
      </c>
      <c r="D2719" s="4" t="s">
        <v>73</v>
      </c>
      <c r="E2719" s="4" t="s">
        <v>74</v>
      </c>
      <c r="F2719" s="4"/>
      <c r="G2719" s="11" t="s">
        <v>21</v>
      </c>
      <c r="H2719" s="5">
        <v>248175</v>
      </c>
      <c r="I2719" s="5">
        <v>80744.629679999998</v>
      </c>
      <c r="J2719" s="3" t="s">
        <v>22</v>
      </c>
      <c r="K2719" s="3" t="s">
        <v>42</v>
      </c>
      <c r="L2719" s="47">
        <f t="shared" si="88"/>
        <v>212654.22438154751</v>
      </c>
      <c r="M2719" s="63">
        <f t="shared" si="87"/>
        <v>0.157355134320384</v>
      </c>
      <c r="N2719" s="7">
        <v>41136</v>
      </c>
      <c r="O2719" s="6" t="b">
        <v>0</v>
      </c>
      <c r="P2719" s="6" t="b">
        <v>0</v>
      </c>
      <c r="Q2719" s="6" t="s">
        <v>65</v>
      </c>
    </row>
    <row r="2720" spans="1:17" x14ac:dyDescent="0.25">
      <c r="A2720" s="3">
        <v>2018</v>
      </c>
      <c r="B2720" s="3">
        <v>10</v>
      </c>
      <c r="C2720" s="4" t="s">
        <v>55</v>
      </c>
      <c r="D2720" s="4" t="s">
        <v>29</v>
      </c>
      <c r="E2720" s="4" t="s">
        <v>30</v>
      </c>
      <c r="F2720" s="4" t="s">
        <v>31</v>
      </c>
      <c r="G2720" s="11" t="s">
        <v>21</v>
      </c>
      <c r="H2720" s="5">
        <v>43968</v>
      </c>
      <c r="I2720" s="5">
        <v>17254.393700787401</v>
      </c>
      <c r="J2720" s="3" t="s">
        <v>22</v>
      </c>
      <c r="K2720" s="3" t="s">
        <v>23</v>
      </c>
      <c r="L2720" s="47">
        <f t="shared" si="88"/>
        <v>45442.275531590552</v>
      </c>
      <c r="M2720" s="63">
        <f t="shared" si="87"/>
        <v>3.3625362444094489E-2</v>
      </c>
      <c r="N2720" s="7">
        <v>35885</v>
      </c>
      <c r="O2720" s="6" t="b">
        <v>1</v>
      </c>
      <c r="P2720" s="6" t="b">
        <v>0</v>
      </c>
      <c r="Q2720" s="6" t="s">
        <v>24</v>
      </c>
    </row>
    <row r="2721" spans="1:17" x14ac:dyDescent="0.25">
      <c r="A2721" s="3">
        <v>2018</v>
      </c>
      <c r="B2721" s="3">
        <v>10</v>
      </c>
      <c r="C2721" s="4" t="s">
        <v>55</v>
      </c>
      <c r="D2721" s="4" t="s">
        <v>29</v>
      </c>
      <c r="E2721" s="4" t="s">
        <v>34</v>
      </c>
      <c r="F2721" s="4" t="s">
        <v>37</v>
      </c>
      <c r="G2721" s="11" t="s">
        <v>21</v>
      </c>
      <c r="H2721" s="5">
        <v>14689.1204</v>
      </c>
      <c r="I2721" s="5">
        <v>5629.7952755905508</v>
      </c>
      <c r="J2721" s="3" t="s">
        <v>22</v>
      </c>
      <c r="K2721" s="3" t="s">
        <v>23</v>
      </c>
      <c r="L2721" s="47">
        <f t="shared" si="88"/>
        <v>14826.989144692912</v>
      </c>
      <c r="M2721" s="63">
        <f t="shared" si="87"/>
        <v>1.0971345033070866E-2</v>
      </c>
      <c r="N2721" s="7">
        <v>33970</v>
      </c>
      <c r="O2721" s="6" t="b">
        <v>1</v>
      </c>
      <c r="P2721" s="6" t="b">
        <v>0</v>
      </c>
      <c r="Q2721" s="6" t="s">
        <v>24</v>
      </c>
    </row>
    <row r="2722" spans="1:17" x14ac:dyDescent="0.25">
      <c r="A2722" s="3">
        <v>2018</v>
      </c>
      <c r="B2722" s="3">
        <v>10</v>
      </c>
      <c r="C2722" s="4" t="s">
        <v>55</v>
      </c>
      <c r="D2722" s="4" t="s">
        <v>29</v>
      </c>
      <c r="E2722" s="4" t="s">
        <v>34</v>
      </c>
      <c r="F2722" s="4" t="s">
        <v>39</v>
      </c>
      <c r="G2722" s="11" t="s">
        <v>21</v>
      </c>
      <c r="H2722" s="5">
        <v>21745.190999999999</v>
      </c>
      <c r="I2722" s="5">
        <v>8764.3464566929142</v>
      </c>
      <c r="J2722" s="3" t="s">
        <v>22</v>
      </c>
      <c r="K2722" s="3" t="s">
        <v>23</v>
      </c>
      <c r="L2722" s="47">
        <f t="shared" si="88"/>
        <v>23082.343746519688</v>
      </c>
      <c r="M2722" s="63">
        <f t="shared" si="87"/>
        <v>1.7079958374803157E-2</v>
      </c>
      <c r="N2722" s="7">
        <v>33970</v>
      </c>
      <c r="O2722" s="6" t="b">
        <v>1</v>
      </c>
      <c r="P2722" s="6" t="b">
        <v>0</v>
      </c>
      <c r="Q2722" s="6" t="s">
        <v>24</v>
      </c>
    </row>
    <row r="2723" spans="1:17" x14ac:dyDescent="0.25">
      <c r="A2723" s="3">
        <v>2018</v>
      </c>
      <c r="B2723" s="3">
        <v>10</v>
      </c>
      <c r="C2723" s="4" t="s">
        <v>55</v>
      </c>
      <c r="D2723" s="4" t="s">
        <v>59</v>
      </c>
      <c r="E2723" s="4" t="s">
        <v>60</v>
      </c>
      <c r="F2723" s="4"/>
      <c r="G2723" s="11" t="s">
        <v>21</v>
      </c>
      <c r="H2723" s="5">
        <v>115174</v>
      </c>
      <c r="I2723" s="5">
        <v>40063.506247999998</v>
      </c>
      <c r="J2723" s="3" t="s">
        <v>22</v>
      </c>
      <c r="K2723" s="3" t="s">
        <v>42</v>
      </c>
      <c r="L2723" s="47">
        <f t="shared" si="88"/>
        <v>105513.81411913266</v>
      </c>
      <c r="M2723" s="63">
        <f t="shared" si="87"/>
        <v>7.8075760976102401E-2</v>
      </c>
      <c r="N2723" s="7">
        <v>40220</v>
      </c>
      <c r="O2723" s="6" t="b">
        <v>1</v>
      </c>
      <c r="P2723" s="6" t="b">
        <v>0</v>
      </c>
      <c r="Q2723" s="6" t="s">
        <v>24</v>
      </c>
    </row>
    <row r="2724" spans="1:17" x14ac:dyDescent="0.25">
      <c r="A2724" s="3">
        <v>2018</v>
      </c>
      <c r="B2724" s="3">
        <v>10</v>
      </c>
      <c r="C2724" s="4" t="s">
        <v>55</v>
      </c>
      <c r="D2724" s="4" t="s">
        <v>44</v>
      </c>
      <c r="E2724" s="4" t="s">
        <v>75</v>
      </c>
      <c r="F2724" s="4"/>
      <c r="G2724" s="11" t="s">
        <v>21</v>
      </c>
      <c r="H2724" s="5">
        <v>9213</v>
      </c>
      <c r="I2724" s="5">
        <v>3207.1768466571248</v>
      </c>
      <c r="J2724" s="3" t="s">
        <v>22</v>
      </c>
      <c r="K2724" s="3" t="s">
        <v>42</v>
      </c>
      <c r="L2724" s="47">
        <f t="shared" si="88"/>
        <v>8446.6262026743898</v>
      </c>
      <c r="M2724" s="63">
        <f t="shared" si="87"/>
        <v>6.2501462387654057E-3</v>
      </c>
      <c r="N2724" s="7">
        <v>41210</v>
      </c>
      <c r="O2724" s="6" t="b">
        <v>0</v>
      </c>
      <c r="P2724" s="6" t="b">
        <v>0</v>
      </c>
      <c r="Q2724" s="6" t="s">
        <v>65</v>
      </c>
    </row>
    <row r="2725" spans="1:17" x14ac:dyDescent="0.25">
      <c r="A2725" s="3">
        <v>2018</v>
      </c>
      <c r="B2725" s="3">
        <v>10</v>
      </c>
      <c r="C2725" s="4" t="s">
        <v>55</v>
      </c>
      <c r="D2725" s="4" t="s">
        <v>46</v>
      </c>
      <c r="E2725" s="4" t="s">
        <v>47</v>
      </c>
      <c r="F2725" s="4"/>
      <c r="G2725" s="11" t="s">
        <v>21</v>
      </c>
      <c r="H2725" s="5">
        <v>82665.39</v>
      </c>
      <c r="I2725" s="5">
        <v>30771.364773600002</v>
      </c>
      <c r="J2725" s="3" t="s">
        <v>22</v>
      </c>
      <c r="K2725" s="3" t="s">
        <v>42</v>
      </c>
      <c r="L2725" s="47">
        <f t="shared" si="88"/>
        <v>81041.435635098474</v>
      </c>
      <c r="M2725" s="63">
        <f t="shared" si="87"/>
        <v>5.9967235670791687E-2</v>
      </c>
      <c r="N2725" s="7">
        <v>34700</v>
      </c>
      <c r="O2725" s="6" t="b">
        <v>1</v>
      </c>
      <c r="P2725" s="6" t="b">
        <v>0</v>
      </c>
      <c r="Q2725" s="6" t="s">
        <v>24</v>
      </c>
    </row>
    <row r="2726" spans="1:17" x14ac:dyDescent="0.25">
      <c r="A2726" s="3">
        <v>2018</v>
      </c>
      <c r="B2726" s="3">
        <v>10</v>
      </c>
      <c r="C2726" s="4" t="s">
        <v>55</v>
      </c>
      <c r="D2726" s="4" t="s">
        <v>46</v>
      </c>
      <c r="E2726" s="4" t="s">
        <v>48</v>
      </c>
      <c r="F2726" s="4"/>
      <c r="G2726" s="11" t="s">
        <v>21</v>
      </c>
      <c r="H2726" s="5">
        <v>66751.350000000006</v>
      </c>
      <c r="I2726" s="5">
        <v>24910.268793000003</v>
      </c>
      <c r="J2726" s="3" t="s">
        <v>22</v>
      </c>
      <c r="K2726" s="3" t="s">
        <v>42</v>
      </c>
      <c r="L2726" s="47">
        <f t="shared" si="88"/>
        <v>65605.278150447557</v>
      </c>
      <c r="M2726" s="63">
        <f t="shared" si="87"/>
        <v>4.854513182379841E-2</v>
      </c>
      <c r="N2726" s="7">
        <v>35065</v>
      </c>
      <c r="O2726" s="6" t="b">
        <v>1</v>
      </c>
      <c r="P2726" s="6" t="b">
        <v>0</v>
      </c>
      <c r="Q2726" s="6" t="s">
        <v>24</v>
      </c>
    </row>
    <row r="2727" spans="1:17" x14ac:dyDescent="0.25">
      <c r="A2727" s="3">
        <v>2018</v>
      </c>
      <c r="B2727" s="3">
        <v>10</v>
      </c>
      <c r="C2727" s="4" t="s">
        <v>55</v>
      </c>
      <c r="D2727" s="4" t="s">
        <v>46</v>
      </c>
      <c r="E2727" s="4" t="s">
        <v>58</v>
      </c>
      <c r="F2727" s="4"/>
      <c r="G2727" s="11" t="s">
        <v>21</v>
      </c>
      <c r="H2727" s="5">
        <v>90618</v>
      </c>
      <c r="I2727" s="5">
        <v>31223.700552000002</v>
      </c>
      <c r="J2727" s="3" t="s">
        <v>22</v>
      </c>
      <c r="K2727" s="3" t="s">
        <v>42</v>
      </c>
      <c r="L2727" s="47">
        <f t="shared" si="88"/>
        <v>82232.736090582534</v>
      </c>
      <c r="M2727" s="63">
        <f t="shared" si="87"/>
        <v>6.084874763573761E-2</v>
      </c>
      <c r="N2727" s="7">
        <v>39814</v>
      </c>
      <c r="O2727" s="6" t="b">
        <v>1</v>
      </c>
      <c r="P2727" s="6" t="b">
        <v>0</v>
      </c>
      <c r="Q2727" s="6" t="s">
        <v>24</v>
      </c>
    </row>
    <row r="2728" spans="1:17" x14ac:dyDescent="0.25">
      <c r="A2728" s="3">
        <v>2018</v>
      </c>
      <c r="B2728" s="3">
        <v>10</v>
      </c>
      <c r="C2728" s="4" t="s">
        <v>55</v>
      </c>
      <c r="D2728" s="4" t="s">
        <v>46</v>
      </c>
      <c r="E2728" s="4" t="s">
        <v>61</v>
      </c>
      <c r="F2728" s="4"/>
      <c r="G2728" s="11" t="s">
        <v>21</v>
      </c>
      <c r="H2728" s="5">
        <v>80480</v>
      </c>
      <c r="I2728" s="5">
        <v>28277.452799999999</v>
      </c>
      <c r="J2728" s="3" t="s">
        <v>22</v>
      </c>
      <c r="K2728" s="3" t="s">
        <v>42</v>
      </c>
      <c r="L2728" s="47">
        <f t="shared" si="88"/>
        <v>74473.309451059191</v>
      </c>
      <c r="M2728" s="63">
        <f t="shared" si="87"/>
        <v>5.5107100016639994E-2</v>
      </c>
      <c r="N2728" s="7">
        <v>40179</v>
      </c>
      <c r="O2728" s="6" t="b">
        <v>1</v>
      </c>
      <c r="P2728" s="6" t="b">
        <v>0</v>
      </c>
      <c r="Q2728" s="6" t="s">
        <v>24</v>
      </c>
    </row>
    <row r="2729" spans="1:17" x14ac:dyDescent="0.25">
      <c r="A2729" s="3">
        <v>2018</v>
      </c>
      <c r="B2729" s="3">
        <v>10</v>
      </c>
      <c r="C2729" s="4" t="s">
        <v>55</v>
      </c>
      <c r="D2729" s="4" t="s">
        <v>46</v>
      </c>
      <c r="E2729" s="4" t="s">
        <v>77</v>
      </c>
      <c r="F2729" s="4"/>
      <c r="G2729" s="11" t="s">
        <v>21</v>
      </c>
      <c r="H2729" s="5">
        <v>75409</v>
      </c>
      <c r="I2729" s="5">
        <v>26495.70624</v>
      </c>
      <c r="J2729" s="3" t="s">
        <v>22</v>
      </c>
      <c r="K2729" s="3" t="s">
        <v>42</v>
      </c>
      <c r="L2729" s="47">
        <f t="shared" si="88"/>
        <v>69780.787678863358</v>
      </c>
      <c r="M2729" s="63">
        <f t="shared" si="87"/>
        <v>5.1634832320512004E-2</v>
      </c>
      <c r="N2729" s="7">
        <v>42005</v>
      </c>
      <c r="O2729" s="6" t="b">
        <v>0</v>
      </c>
      <c r="P2729" s="6" t="b">
        <v>0</v>
      </c>
      <c r="Q2729" s="6" t="s">
        <v>65</v>
      </c>
    </row>
    <row r="2730" spans="1:17" x14ac:dyDescent="0.25">
      <c r="A2730" s="3">
        <v>2018</v>
      </c>
      <c r="B2730" s="3">
        <v>10</v>
      </c>
      <c r="C2730" s="4" t="s">
        <v>55</v>
      </c>
      <c r="D2730" s="4" t="s">
        <v>69</v>
      </c>
      <c r="E2730" s="4" t="s">
        <v>70</v>
      </c>
      <c r="F2730" s="4" t="s">
        <v>71</v>
      </c>
      <c r="G2730" s="11" t="s">
        <v>21</v>
      </c>
      <c r="H2730" s="5">
        <v>81430</v>
      </c>
      <c r="I2730" s="5">
        <v>29184.377952755905</v>
      </c>
      <c r="J2730" s="3" t="s">
        <v>22</v>
      </c>
      <c r="K2730" s="3" t="s">
        <v>23</v>
      </c>
      <c r="L2730" s="47">
        <f t="shared" si="88"/>
        <v>76861.84557656692</v>
      </c>
      <c r="M2730" s="63">
        <f t="shared" si="87"/>
        <v>5.6874515754330709E-2</v>
      </c>
      <c r="N2730" s="7">
        <v>40760</v>
      </c>
      <c r="O2730" s="6" t="b">
        <v>0</v>
      </c>
      <c r="P2730" s="6" t="b">
        <v>0</v>
      </c>
      <c r="Q2730" s="6" t="s">
        <v>65</v>
      </c>
    </row>
    <row r="2731" spans="1:17" x14ac:dyDescent="0.25">
      <c r="A2731" s="3">
        <v>2018</v>
      </c>
      <c r="B2731" s="3">
        <v>11</v>
      </c>
      <c r="C2731" s="4" t="s">
        <v>81</v>
      </c>
      <c r="D2731" s="4" t="s">
        <v>18</v>
      </c>
      <c r="E2731" s="4" t="s">
        <v>76</v>
      </c>
      <c r="F2731" s="4"/>
      <c r="G2731" s="11" t="s">
        <v>21</v>
      </c>
      <c r="H2731" s="5">
        <v>14537</v>
      </c>
      <c r="I2731" s="5">
        <v>5192.6000000000004</v>
      </c>
      <c r="J2731" s="3" t="s">
        <v>22</v>
      </c>
      <c r="K2731" s="3" t="s">
        <v>42</v>
      </c>
      <c r="L2731" s="47">
        <f t="shared" si="88"/>
        <v>13675.563686400001</v>
      </c>
      <c r="M2731" s="63">
        <f t="shared" si="87"/>
        <v>1.0119338880000002E-2</v>
      </c>
      <c r="N2731" s="7">
        <v>41348</v>
      </c>
      <c r="O2731" s="6" t="b">
        <v>0</v>
      </c>
      <c r="P2731" s="6" t="b">
        <v>0</v>
      </c>
      <c r="Q2731" s="6" t="s">
        <v>65</v>
      </c>
    </row>
    <row r="2732" spans="1:17" x14ac:dyDescent="0.25">
      <c r="A2732" s="3">
        <v>2018</v>
      </c>
      <c r="B2732" s="3">
        <v>11</v>
      </c>
      <c r="C2732" s="4" t="s">
        <v>81</v>
      </c>
      <c r="D2732" s="4" t="s">
        <v>18</v>
      </c>
      <c r="E2732" s="4" t="s">
        <v>19</v>
      </c>
      <c r="F2732" s="4" t="s">
        <v>25</v>
      </c>
      <c r="G2732" s="11" t="s">
        <v>21</v>
      </c>
      <c r="H2732" s="5">
        <v>80980</v>
      </c>
      <c r="I2732" s="5">
        <v>30621.1</v>
      </c>
      <c r="J2732" s="3" t="s">
        <v>22</v>
      </c>
      <c r="K2732" s="3" t="s">
        <v>23</v>
      </c>
      <c r="L2732" s="47">
        <f t="shared" si="88"/>
        <v>80645.688710399991</v>
      </c>
      <c r="M2732" s="63">
        <f t="shared" si="87"/>
        <v>5.9674399680000004E-2</v>
      </c>
      <c r="N2732" s="7">
        <v>35527</v>
      </c>
      <c r="O2732" s="6" t="b">
        <v>1</v>
      </c>
      <c r="P2732" s="6" t="b">
        <v>0</v>
      </c>
      <c r="Q2732" s="6" t="s">
        <v>24</v>
      </c>
    </row>
    <row r="2733" spans="1:17" x14ac:dyDescent="0.25">
      <c r="A2733" s="3">
        <v>2018</v>
      </c>
      <c r="B2733" s="3">
        <v>11</v>
      </c>
      <c r="C2733" s="4" t="s">
        <v>81</v>
      </c>
      <c r="D2733" s="4" t="s">
        <v>18</v>
      </c>
      <c r="E2733" s="4" t="s">
        <v>19</v>
      </c>
      <c r="F2733" s="4" t="s">
        <v>20</v>
      </c>
      <c r="G2733" s="11" t="s">
        <v>21</v>
      </c>
      <c r="H2733" s="5">
        <v>82132.3</v>
      </c>
      <c r="I2733" s="5">
        <v>30325.200000000001</v>
      </c>
      <c r="J2733" s="3" t="s">
        <v>22</v>
      </c>
      <c r="K2733" s="3" t="s">
        <v>23</v>
      </c>
      <c r="L2733" s="47">
        <f t="shared" si="88"/>
        <v>79866.387532799999</v>
      </c>
      <c r="M2733" s="63">
        <f t="shared" si="87"/>
        <v>5.9097749760000005E-2</v>
      </c>
      <c r="N2733" s="7">
        <v>35527</v>
      </c>
      <c r="O2733" s="6" t="b">
        <v>1</v>
      </c>
      <c r="P2733" s="6" t="b">
        <v>0</v>
      </c>
      <c r="Q2733" s="6" t="s">
        <v>24</v>
      </c>
    </row>
    <row r="2734" spans="1:17" x14ac:dyDescent="0.25">
      <c r="A2734" s="3">
        <v>2018</v>
      </c>
      <c r="B2734" s="3">
        <v>11</v>
      </c>
      <c r="C2734" s="4" t="s">
        <v>81</v>
      </c>
      <c r="D2734" s="4" t="s">
        <v>18</v>
      </c>
      <c r="E2734" s="4" t="s">
        <v>41</v>
      </c>
      <c r="F2734" s="4"/>
      <c r="G2734" s="11" t="s">
        <v>21</v>
      </c>
      <c r="H2734" s="5">
        <v>6351</v>
      </c>
      <c r="I2734" s="5">
        <v>2490.6999999999998</v>
      </c>
      <c r="J2734" s="3" t="s">
        <v>22</v>
      </c>
      <c r="K2734" s="3" t="s">
        <v>42</v>
      </c>
      <c r="L2734" s="47">
        <f t="shared" si="88"/>
        <v>6559.6669247999998</v>
      </c>
      <c r="M2734" s="63">
        <f t="shared" si="87"/>
        <v>4.8538761600000003E-3</v>
      </c>
      <c r="N2734" s="7">
        <v>23377</v>
      </c>
      <c r="O2734" s="6" t="b">
        <v>1</v>
      </c>
      <c r="P2734" s="6" t="b">
        <v>0</v>
      </c>
      <c r="Q2734" s="6" t="s">
        <v>24</v>
      </c>
    </row>
    <row r="2735" spans="1:17" x14ac:dyDescent="0.25">
      <c r="A2735" s="3">
        <v>2018</v>
      </c>
      <c r="B2735" s="3">
        <v>11</v>
      </c>
      <c r="C2735" s="4" t="s">
        <v>81</v>
      </c>
      <c r="D2735" s="4" t="s">
        <v>18</v>
      </c>
      <c r="E2735" s="4" t="s">
        <v>43</v>
      </c>
      <c r="F2735" s="4"/>
      <c r="G2735" s="11" t="s">
        <v>21</v>
      </c>
      <c r="H2735" s="5">
        <v>76037</v>
      </c>
      <c r="I2735" s="5">
        <v>28617</v>
      </c>
      <c r="J2735" s="3" t="s">
        <v>22</v>
      </c>
      <c r="K2735" s="3" t="s">
        <v>42</v>
      </c>
      <c r="L2735" s="47">
        <f t="shared" si="88"/>
        <v>75367.562687999991</v>
      </c>
      <c r="M2735" s="63">
        <f t="shared" si="87"/>
        <v>5.5768809600000004E-2</v>
      </c>
      <c r="N2735" s="7">
        <v>28126</v>
      </c>
      <c r="O2735" s="6" t="b">
        <v>1</v>
      </c>
      <c r="P2735" s="6" t="b">
        <v>0</v>
      </c>
      <c r="Q2735" s="6" t="s">
        <v>24</v>
      </c>
    </row>
    <row r="2736" spans="1:17" x14ac:dyDescent="0.25">
      <c r="A2736" s="3">
        <v>2018</v>
      </c>
      <c r="B2736" s="3">
        <v>11</v>
      </c>
      <c r="C2736" s="4" t="s">
        <v>81</v>
      </c>
      <c r="D2736" s="4" t="s">
        <v>62</v>
      </c>
      <c r="E2736" s="4" t="s">
        <v>63</v>
      </c>
      <c r="F2736" s="4" t="s">
        <v>64</v>
      </c>
      <c r="G2736" s="11" t="s">
        <v>21</v>
      </c>
      <c r="H2736" s="5">
        <v>93077.5</v>
      </c>
      <c r="I2736" s="5">
        <v>32998.199999999997</v>
      </c>
      <c r="J2736" s="3" t="s">
        <v>22</v>
      </c>
      <c r="K2736" s="3" t="s">
        <v>23</v>
      </c>
      <c r="L2736" s="47">
        <f t="shared" si="88"/>
        <v>86906.171404799985</v>
      </c>
      <c r="M2736" s="63">
        <f t="shared" si="87"/>
        <v>6.4306892160000004E-2</v>
      </c>
      <c r="N2736" s="7">
        <v>40739</v>
      </c>
      <c r="O2736" s="6" t="b">
        <v>0</v>
      </c>
      <c r="P2736" s="6" t="b">
        <v>0</v>
      </c>
      <c r="Q2736" s="6" t="s">
        <v>65</v>
      </c>
    </row>
    <row r="2737" spans="1:17" x14ac:dyDescent="0.25">
      <c r="A2737" s="3">
        <v>2018</v>
      </c>
      <c r="B2737" s="3">
        <v>11</v>
      </c>
      <c r="C2737" s="4" t="s">
        <v>81</v>
      </c>
      <c r="D2737" s="4" t="s">
        <v>66</v>
      </c>
      <c r="E2737" s="4" t="s">
        <v>67</v>
      </c>
      <c r="F2737" s="4" t="s">
        <v>72</v>
      </c>
      <c r="G2737" s="11" t="s">
        <v>21</v>
      </c>
      <c r="H2737" s="5">
        <v>149804.1</v>
      </c>
      <c r="I2737" s="5">
        <v>50661.1</v>
      </c>
      <c r="J2737" s="3" t="s">
        <v>22</v>
      </c>
      <c r="K2737" s="3" t="s">
        <v>23</v>
      </c>
      <c r="L2737" s="47">
        <f t="shared" si="88"/>
        <v>133424.31527039999</v>
      </c>
      <c r="M2737" s="63">
        <f t="shared" si="87"/>
        <v>9.8728351680000007E-2</v>
      </c>
      <c r="N2737" s="7">
        <v>40644</v>
      </c>
      <c r="O2737" s="6" t="b">
        <v>0</v>
      </c>
      <c r="P2737" s="6" t="b">
        <v>1</v>
      </c>
      <c r="Q2737" s="6" t="s">
        <v>15</v>
      </c>
    </row>
    <row r="2738" spans="1:17" x14ac:dyDescent="0.25">
      <c r="A2738" s="3">
        <v>2018</v>
      </c>
      <c r="B2738" s="3">
        <v>11</v>
      </c>
      <c r="C2738" s="4" t="s">
        <v>81</v>
      </c>
      <c r="D2738" s="4" t="s">
        <v>66</v>
      </c>
      <c r="E2738" s="4" t="s">
        <v>67</v>
      </c>
      <c r="F2738" s="4" t="s">
        <v>68</v>
      </c>
      <c r="G2738" s="11" t="s">
        <v>21</v>
      </c>
      <c r="H2738" s="5">
        <v>149620.1</v>
      </c>
      <c r="I2738" s="5">
        <v>51492.9</v>
      </c>
      <c r="J2738" s="3" t="s">
        <v>22</v>
      </c>
      <c r="K2738" s="3" t="s">
        <v>23</v>
      </c>
      <c r="L2738" s="47">
        <f t="shared" si="88"/>
        <v>135614.99698559998</v>
      </c>
      <c r="M2738" s="63">
        <f t="shared" si="87"/>
        <v>0.10034936352000001</v>
      </c>
      <c r="N2738" s="7">
        <v>40644</v>
      </c>
      <c r="O2738" s="6" t="b">
        <v>0</v>
      </c>
      <c r="P2738" s="6" t="b">
        <v>1</v>
      </c>
      <c r="Q2738" s="6" t="s">
        <v>15</v>
      </c>
    </row>
    <row r="2739" spans="1:17" x14ac:dyDescent="0.25">
      <c r="A2739" s="3">
        <v>2018</v>
      </c>
      <c r="B2739" s="3">
        <v>11</v>
      </c>
      <c r="C2739" s="4" t="s">
        <v>81</v>
      </c>
      <c r="D2739" s="4" t="s">
        <v>78</v>
      </c>
      <c r="E2739" s="4" t="s">
        <v>78</v>
      </c>
      <c r="F2739" s="4" t="s">
        <v>80</v>
      </c>
      <c r="G2739" s="11" t="s">
        <v>21</v>
      </c>
      <c r="H2739" s="5">
        <v>142062.20000000001</v>
      </c>
      <c r="I2739" s="5">
        <v>51427.7</v>
      </c>
      <c r="J2739" s="3" t="s">
        <v>22</v>
      </c>
      <c r="K2739" s="3" t="s">
        <v>23</v>
      </c>
      <c r="L2739" s="47">
        <f t="shared" si="88"/>
        <v>135443.28209279999</v>
      </c>
      <c r="M2739" s="63">
        <f t="shared" si="87"/>
        <v>0.10022230176000001</v>
      </c>
      <c r="N2739" s="7">
        <v>42560</v>
      </c>
      <c r="O2739" s="6" t="b">
        <v>0</v>
      </c>
      <c r="P2739" s="6" t="b">
        <v>0</v>
      </c>
      <c r="Q2739" s="6" t="s">
        <v>65</v>
      </c>
    </row>
    <row r="2740" spans="1:17" x14ac:dyDescent="0.25">
      <c r="A2740" s="3">
        <v>2018</v>
      </c>
      <c r="B2740" s="3">
        <v>11</v>
      </c>
      <c r="C2740" s="4" t="s">
        <v>81</v>
      </c>
      <c r="D2740" s="4" t="s">
        <v>78</v>
      </c>
      <c r="E2740" s="4" t="s">
        <v>78</v>
      </c>
      <c r="F2740" s="4" t="s">
        <v>79</v>
      </c>
      <c r="G2740" s="11" t="s">
        <v>21</v>
      </c>
      <c r="H2740" s="5">
        <v>68674.7</v>
      </c>
      <c r="I2740" s="5">
        <v>24853</v>
      </c>
      <c r="J2740" s="3" t="s">
        <v>22</v>
      </c>
      <c r="K2740" s="3" t="s">
        <v>23</v>
      </c>
      <c r="L2740" s="47">
        <f t="shared" si="88"/>
        <v>65454.451391999995</v>
      </c>
      <c r="M2740" s="63">
        <f t="shared" si="87"/>
        <v>4.8433526400000003E-2</v>
      </c>
      <c r="N2740" s="7">
        <v>42560</v>
      </c>
      <c r="O2740" s="6" t="b">
        <v>0</v>
      </c>
      <c r="P2740" s="6" t="b">
        <v>0</v>
      </c>
      <c r="Q2740" s="6" t="s">
        <v>65</v>
      </c>
    </row>
    <row r="2741" spans="1:17" x14ac:dyDescent="0.25">
      <c r="A2741" s="3">
        <v>2018</v>
      </c>
      <c r="B2741" s="3">
        <v>11</v>
      </c>
      <c r="C2741" s="4" t="s">
        <v>81</v>
      </c>
      <c r="D2741" s="4" t="s">
        <v>73</v>
      </c>
      <c r="E2741" s="4" t="s">
        <v>74</v>
      </c>
      <c r="F2741" s="4"/>
      <c r="G2741" s="11" t="s">
        <v>21</v>
      </c>
      <c r="H2741" s="5">
        <v>19084</v>
      </c>
      <c r="I2741" s="5">
        <v>6209</v>
      </c>
      <c r="J2741" s="3" t="s">
        <v>22</v>
      </c>
      <c r="K2741" s="3" t="s">
        <v>42</v>
      </c>
      <c r="L2741" s="47">
        <f t="shared" si="88"/>
        <v>16352.419776000001</v>
      </c>
      <c r="M2741" s="63">
        <f t="shared" si="87"/>
        <v>1.2100099200000002E-2</v>
      </c>
      <c r="N2741" s="7">
        <v>41136</v>
      </c>
      <c r="O2741" s="6" t="b">
        <v>0</v>
      </c>
      <c r="P2741" s="6" t="b">
        <v>0</v>
      </c>
      <c r="Q2741" s="6" t="s">
        <v>65</v>
      </c>
    </row>
    <row r="2742" spans="1:17" x14ac:dyDescent="0.25">
      <c r="A2742" s="3">
        <v>2018</v>
      </c>
      <c r="B2742" s="3">
        <v>11</v>
      </c>
      <c r="C2742" s="4" t="s">
        <v>81</v>
      </c>
      <c r="D2742" s="4" t="s">
        <v>29</v>
      </c>
      <c r="E2742" s="4" t="s">
        <v>30</v>
      </c>
      <c r="F2742" s="4" t="s">
        <v>31</v>
      </c>
      <c r="G2742" s="11" t="s">
        <v>21</v>
      </c>
      <c r="H2742" s="5">
        <v>10465</v>
      </c>
      <c r="I2742" s="5">
        <v>4193.1000000000004</v>
      </c>
      <c r="J2742" s="3" t="s">
        <v>22</v>
      </c>
      <c r="K2742" s="3" t="s">
        <v>23</v>
      </c>
      <c r="L2742" s="47">
        <f t="shared" si="88"/>
        <v>11043.2165184</v>
      </c>
      <c r="M2742" s="63">
        <f t="shared" si="87"/>
        <v>8.1715132800000007E-3</v>
      </c>
      <c r="N2742" s="7">
        <v>35885</v>
      </c>
      <c r="O2742" s="6" t="b">
        <v>1</v>
      </c>
      <c r="P2742" s="6" t="b">
        <v>0</v>
      </c>
      <c r="Q2742" s="6" t="s">
        <v>24</v>
      </c>
    </row>
    <row r="2743" spans="1:17" x14ac:dyDescent="0.25">
      <c r="A2743" s="3">
        <v>2018</v>
      </c>
      <c r="B2743" s="3">
        <v>11</v>
      </c>
      <c r="C2743" s="4" t="s">
        <v>81</v>
      </c>
      <c r="D2743" s="4" t="s">
        <v>29</v>
      </c>
      <c r="E2743" s="4" t="s">
        <v>30</v>
      </c>
      <c r="F2743" s="4" t="s">
        <v>33</v>
      </c>
      <c r="G2743" s="11" t="s">
        <v>21</v>
      </c>
      <c r="H2743" s="5">
        <v>20170.7</v>
      </c>
      <c r="I2743" s="5">
        <v>8509.2999999999993</v>
      </c>
      <c r="J2743" s="3" t="s">
        <v>22</v>
      </c>
      <c r="K2743" s="3" t="s">
        <v>23</v>
      </c>
      <c r="L2743" s="47">
        <f t="shared" si="88"/>
        <v>22410.637075199997</v>
      </c>
      <c r="M2743" s="63">
        <f t="shared" si="87"/>
        <v>1.658292384E-2</v>
      </c>
      <c r="N2743" s="7">
        <v>35885</v>
      </c>
      <c r="O2743" s="6" t="b">
        <v>1</v>
      </c>
      <c r="P2743" s="6" t="b">
        <v>0</v>
      </c>
      <c r="Q2743" s="6" t="s">
        <v>24</v>
      </c>
    </row>
    <row r="2744" spans="1:17" x14ac:dyDescent="0.25">
      <c r="A2744" s="3">
        <v>2018</v>
      </c>
      <c r="B2744" s="3">
        <v>11</v>
      </c>
      <c r="C2744" s="4" t="s">
        <v>81</v>
      </c>
      <c r="D2744" s="4" t="s">
        <v>29</v>
      </c>
      <c r="E2744" s="4" t="s">
        <v>34</v>
      </c>
      <c r="F2744" s="4" t="s">
        <v>37</v>
      </c>
      <c r="G2744" s="11" t="s">
        <v>21</v>
      </c>
      <c r="H2744" s="5">
        <v>21836.1</v>
      </c>
      <c r="I2744" s="5">
        <v>8614.5</v>
      </c>
      <c r="J2744" s="3" t="s">
        <v>22</v>
      </c>
      <c r="K2744" s="3" t="s">
        <v>23</v>
      </c>
      <c r="L2744" s="47">
        <f t="shared" si="88"/>
        <v>22687.698528000001</v>
      </c>
      <c r="M2744" s="63">
        <f t="shared" si="87"/>
        <v>1.6787937600000004E-2</v>
      </c>
      <c r="N2744" s="7">
        <v>33970</v>
      </c>
      <c r="O2744" s="6" t="b">
        <v>1</v>
      </c>
      <c r="P2744" s="6" t="b">
        <v>0</v>
      </c>
      <c r="Q2744" s="6" t="s">
        <v>24</v>
      </c>
    </row>
    <row r="2745" spans="1:17" x14ac:dyDescent="0.25">
      <c r="A2745" s="3">
        <v>2018</v>
      </c>
      <c r="B2745" s="3">
        <v>11</v>
      </c>
      <c r="C2745" s="4" t="s">
        <v>81</v>
      </c>
      <c r="D2745" s="4" t="s">
        <v>29</v>
      </c>
      <c r="E2745" s="4" t="s">
        <v>34</v>
      </c>
      <c r="F2745" s="4" t="s">
        <v>36</v>
      </c>
      <c r="G2745" s="11" t="s">
        <v>21</v>
      </c>
      <c r="H2745" s="5">
        <v>730.4</v>
      </c>
      <c r="I2745" s="5">
        <v>313.7</v>
      </c>
      <c r="J2745" s="3" t="s">
        <v>22</v>
      </c>
      <c r="K2745" s="3" t="s">
        <v>23</v>
      </c>
      <c r="L2745" s="47">
        <f t="shared" si="88"/>
        <v>826.18039679999981</v>
      </c>
      <c r="M2745" s="63">
        <f t="shared" si="87"/>
        <v>6.1133855999999994E-4</v>
      </c>
      <c r="N2745" s="7">
        <v>33970</v>
      </c>
      <c r="O2745" s="6" t="b">
        <v>1</v>
      </c>
      <c r="P2745" s="6" t="b">
        <v>0</v>
      </c>
      <c r="Q2745" s="6" t="s">
        <v>24</v>
      </c>
    </row>
    <row r="2746" spans="1:17" x14ac:dyDescent="0.25">
      <c r="A2746" s="3">
        <v>2018</v>
      </c>
      <c r="B2746" s="3">
        <v>11</v>
      </c>
      <c r="C2746" s="4" t="s">
        <v>81</v>
      </c>
      <c r="D2746" s="4" t="s">
        <v>29</v>
      </c>
      <c r="E2746" s="4" t="s">
        <v>34</v>
      </c>
      <c r="F2746" s="4" t="s">
        <v>39</v>
      </c>
      <c r="G2746" s="11" t="s">
        <v>21</v>
      </c>
      <c r="H2746" s="5">
        <v>22204.7</v>
      </c>
      <c r="I2746" s="5">
        <v>9123.7999999999993</v>
      </c>
      <c r="J2746" s="3" t="s">
        <v>22</v>
      </c>
      <c r="K2746" s="3" t="s">
        <v>23</v>
      </c>
      <c r="L2746" s="47">
        <f t="shared" si="88"/>
        <v>24029.023603199996</v>
      </c>
      <c r="M2746" s="63">
        <f t="shared" si="87"/>
        <v>1.7780461439999999E-2</v>
      </c>
      <c r="N2746" s="7">
        <v>33970</v>
      </c>
      <c r="O2746" s="6" t="b">
        <v>1</v>
      </c>
      <c r="P2746" s="6" t="b">
        <v>0</v>
      </c>
      <c r="Q2746" s="6" t="s">
        <v>24</v>
      </c>
    </row>
    <row r="2747" spans="1:17" x14ac:dyDescent="0.25">
      <c r="A2747" s="3">
        <v>2018</v>
      </c>
      <c r="B2747" s="3">
        <v>11</v>
      </c>
      <c r="C2747" s="4" t="s">
        <v>81</v>
      </c>
      <c r="D2747" s="4" t="s">
        <v>59</v>
      </c>
      <c r="E2747" s="4" t="s">
        <v>60</v>
      </c>
      <c r="F2747" s="4"/>
      <c r="G2747" s="11" t="s">
        <v>21</v>
      </c>
      <c r="H2747" s="5">
        <v>116519</v>
      </c>
      <c r="I2747" s="5">
        <v>40531.4</v>
      </c>
      <c r="J2747" s="3" t="s">
        <v>22</v>
      </c>
      <c r="K2747" s="3" t="s">
        <v>42</v>
      </c>
      <c r="L2747" s="47">
        <f t="shared" si="88"/>
        <v>106746.08904959999</v>
      </c>
      <c r="M2747" s="63">
        <f t="shared" si="87"/>
        <v>7.8987592320000008E-2</v>
      </c>
      <c r="N2747" s="7">
        <v>40220</v>
      </c>
      <c r="O2747" s="6" t="b">
        <v>1</v>
      </c>
      <c r="P2747" s="6" t="b">
        <v>0</v>
      </c>
      <c r="Q2747" s="6" t="s">
        <v>24</v>
      </c>
    </row>
    <row r="2748" spans="1:17" x14ac:dyDescent="0.25">
      <c r="A2748" s="3">
        <v>2018</v>
      </c>
      <c r="B2748" s="3">
        <v>11</v>
      </c>
      <c r="C2748" s="4" t="s">
        <v>81</v>
      </c>
      <c r="D2748" s="4" t="s">
        <v>44</v>
      </c>
      <c r="E2748" s="4" t="s">
        <v>75</v>
      </c>
      <c r="F2748" s="4"/>
      <c r="G2748" s="11" t="s">
        <v>21</v>
      </c>
      <c r="H2748" s="5">
        <v>117018</v>
      </c>
      <c r="I2748" s="5">
        <v>40735.599999999999</v>
      </c>
      <c r="J2748" s="3" t="s">
        <v>22</v>
      </c>
      <c r="K2748" s="3" t="s">
        <v>42</v>
      </c>
      <c r="L2748" s="47">
        <f t="shared" si="88"/>
        <v>107283.88323839998</v>
      </c>
      <c r="M2748" s="63">
        <f t="shared" si="87"/>
        <v>7.9385537280000001E-2</v>
      </c>
      <c r="N2748" s="7">
        <v>41210</v>
      </c>
      <c r="O2748" s="6" t="b">
        <v>0</v>
      </c>
      <c r="P2748" s="6" t="b">
        <v>0</v>
      </c>
      <c r="Q2748" s="6" t="s">
        <v>65</v>
      </c>
    </row>
    <row r="2749" spans="1:17" x14ac:dyDescent="0.25">
      <c r="A2749" s="3">
        <v>2018</v>
      </c>
      <c r="B2749" s="3">
        <v>11</v>
      </c>
      <c r="C2749" s="4" t="s">
        <v>81</v>
      </c>
      <c r="D2749" s="4" t="s">
        <v>46</v>
      </c>
      <c r="E2749" s="4" t="s">
        <v>47</v>
      </c>
      <c r="F2749" s="4"/>
      <c r="G2749" s="11" t="s">
        <v>21</v>
      </c>
      <c r="H2749" s="5">
        <v>54965</v>
      </c>
      <c r="I2749" s="5">
        <v>20460.2</v>
      </c>
      <c r="J2749" s="3" t="s">
        <v>22</v>
      </c>
      <c r="K2749" s="3" t="s">
        <v>42</v>
      </c>
      <c r="L2749" s="47">
        <f t="shared" si="88"/>
        <v>53885.2921728</v>
      </c>
      <c r="M2749" s="63">
        <f t="shared" si="87"/>
        <v>3.9872837760000009E-2</v>
      </c>
      <c r="N2749" s="7">
        <v>34700</v>
      </c>
      <c r="O2749" s="6" t="b">
        <v>1</v>
      </c>
      <c r="P2749" s="6" t="b">
        <v>0</v>
      </c>
      <c r="Q2749" s="6" t="s">
        <v>24</v>
      </c>
    </row>
    <row r="2750" spans="1:17" x14ac:dyDescent="0.25">
      <c r="A2750" s="3">
        <v>2018</v>
      </c>
      <c r="B2750" s="3">
        <v>11</v>
      </c>
      <c r="C2750" s="4" t="s">
        <v>81</v>
      </c>
      <c r="D2750" s="4" t="s">
        <v>46</v>
      </c>
      <c r="E2750" s="4" t="s">
        <v>48</v>
      </c>
      <c r="F2750" s="4"/>
      <c r="G2750" s="11" t="s">
        <v>21</v>
      </c>
      <c r="H2750" s="5">
        <v>69667</v>
      </c>
      <c r="I2750" s="5">
        <v>25998.3</v>
      </c>
      <c r="J2750" s="3" t="s">
        <v>22</v>
      </c>
      <c r="K2750" s="3" t="s">
        <v>42</v>
      </c>
      <c r="L2750" s="47">
        <f t="shared" si="88"/>
        <v>68470.786771200001</v>
      </c>
      <c r="M2750" s="63">
        <f t="shared" si="87"/>
        <v>5.0665487040000012E-2</v>
      </c>
      <c r="N2750" s="7">
        <v>35065</v>
      </c>
      <c r="O2750" s="6" t="b">
        <v>1</v>
      </c>
      <c r="P2750" s="6" t="b">
        <v>0</v>
      </c>
      <c r="Q2750" s="6" t="s">
        <v>24</v>
      </c>
    </row>
    <row r="2751" spans="1:17" x14ac:dyDescent="0.25">
      <c r="A2751" s="3">
        <v>2018</v>
      </c>
      <c r="B2751" s="3">
        <v>11</v>
      </c>
      <c r="C2751" s="4" t="s">
        <v>81</v>
      </c>
      <c r="D2751" s="4" t="s">
        <v>46</v>
      </c>
      <c r="E2751" s="4" t="s">
        <v>58</v>
      </c>
      <c r="F2751" s="4"/>
      <c r="G2751" s="11" t="s">
        <v>21</v>
      </c>
      <c r="H2751" s="5">
        <v>78496</v>
      </c>
      <c r="I2751" s="5">
        <v>27046.9</v>
      </c>
      <c r="J2751" s="3" t="s">
        <v>22</v>
      </c>
      <c r="K2751" s="3" t="s">
        <v>42</v>
      </c>
      <c r="L2751" s="47">
        <f t="shared" si="88"/>
        <v>71232.446841600002</v>
      </c>
      <c r="M2751" s="63">
        <f t="shared" si="87"/>
        <v>5.2708998720000011E-2</v>
      </c>
      <c r="N2751" s="7">
        <v>39814</v>
      </c>
      <c r="O2751" s="6" t="b">
        <v>1</v>
      </c>
      <c r="P2751" s="6" t="b">
        <v>0</v>
      </c>
      <c r="Q2751" s="6" t="s">
        <v>24</v>
      </c>
    </row>
    <row r="2752" spans="1:17" x14ac:dyDescent="0.25">
      <c r="A2752" s="3">
        <v>2018</v>
      </c>
      <c r="B2752" s="3">
        <v>11</v>
      </c>
      <c r="C2752" s="4" t="s">
        <v>81</v>
      </c>
      <c r="D2752" s="4" t="s">
        <v>46</v>
      </c>
      <c r="E2752" s="4" t="s">
        <v>61</v>
      </c>
      <c r="F2752" s="4"/>
      <c r="G2752" s="11" t="s">
        <v>21</v>
      </c>
      <c r="H2752" s="5">
        <v>62292</v>
      </c>
      <c r="I2752" s="5">
        <v>21886.9</v>
      </c>
      <c r="J2752" s="3" t="s">
        <v>22</v>
      </c>
      <c r="K2752" s="3" t="s">
        <v>42</v>
      </c>
      <c r="L2752" s="47">
        <f t="shared" si="88"/>
        <v>57642.740601600002</v>
      </c>
      <c r="M2752" s="63">
        <f t="shared" si="87"/>
        <v>4.2653190720000012E-2</v>
      </c>
      <c r="N2752" s="7">
        <v>40179</v>
      </c>
      <c r="O2752" s="6" t="b">
        <v>1</v>
      </c>
      <c r="P2752" s="6" t="b">
        <v>0</v>
      </c>
      <c r="Q2752" s="6" t="s">
        <v>24</v>
      </c>
    </row>
    <row r="2753" spans="1:17" x14ac:dyDescent="0.25">
      <c r="A2753" s="3">
        <v>2018</v>
      </c>
      <c r="B2753" s="3">
        <v>11</v>
      </c>
      <c r="C2753" s="4" t="s">
        <v>81</v>
      </c>
      <c r="D2753" s="4" t="s">
        <v>46</v>
      </c>
      <c r="E2753" s="4" t="s">
        <v>77</v>
      </c>
      <c r="F2753" s="4"/>
      <c r="G2753" s="11" t="s">
        <v>21</v>
      </c>
      <c r="H2753" s="5">
        <v>67517</v>
      </c>
      <c r="I2753" s="5">
        <v>23722.799999999999</v>
      </c>
      <c r="J2753" s="3" t="s">
        <v>22</v>
      </c>
      <c r="K2753" s="3" t="s">
        <v>42</v>
      </c>
      <c r="L2753" s="47">
        <f t="shared" si="88"/>
        <v>62477.884339199991</v>
      </c>
      <c r="M2753" s="63">
        <f t="shared" si="87"/>
        <v>4.6230992639999996E-2</v>
      </c>
      <c r="N2753" s="7">
        <v>42005</v>
      </c>
      <c r="O2753" s="6" t="b">
        <v>0</v>
      </c>
      <c r="P2753" s="6" t="b">
        <v>0</v>
      </c>
      <c r="Q2753" s="6" t="s">
        <v>65</v>
      </c>
    </row>
    <row r="2754" spans="1:17" x14ac:dyDescent="0.25">
      <c r="A2754" s="3">
        <v>2018</v>
      </c>
      <c r="B2754" s="3">
        <v>11</v>
      </c>
      <c r="C2754" s="4" t="s">
        <v>81</v>
      </c>
      <c r="D2754" s="4" t="s">
        <v>69</v>
      </c>
      <c r="E2754" s="4" t="s">
        <v>70</v>
      </c>
      <c r="F2754" s="4" t="s">
        <v>71</v>
      </c>
      <c r="G2754" s="11" t="s">
        <v>21</v>
      </c>
      <c r="H2754" s="5">
        <v>90589.1</v>
      </c>
      <c r="I2754" s="5">
        <v>32766</v>
      </c>
      <c r="J2754" s="3" t="s">
        <v>22</v>
      </c>
      <c r="K2754" s="3" t="s">
        <v>23</v>
      </c>
      <c r="L2754" s="47">
        <f t="shared" si="88"/>
        <v>86294.634623999984</v>
      </c>
      <c r="M2754" s="63">
        <f t="shared" ref="M2754:M2817" si="89">I2754*0.02784*0.07/1000</f>
        <v>6.3854380799999999E-2</v>
      </c>
      <c r="N2754" s="7">
        <v>40760</v>
      </c>
      <c r="O2754" s="6" t="b">
        <v>0</v>
      </c>
      <c r="P2754" s="6" t="b">
        <v>0</v>
      </c>
      <c r="Q2754" s="6" t="s">
        <v>65</v>
      </c>
    </row>
    <row r="2755" spans="1:17" x14ac:dyDescent="0.25">
      <c r="A2755" s="3">
        <v>2018</v>
      </c>
      <c r="B2755" s="3">
        <v>12</v>
      </c>
      <c r="C2755" s="4" t="s">
        <v>82</v>
      </c>
      <c r="D2755" s="4" t="s">
        <v>18</v>
      </c>
      <c r="E2755" s="4" t="s">
        <v>76</v>
      </c>
      <c r="F2755" s="4"/>
      <c r="G2755" s="11" t="s">
        <v>21</v>
      </c>
      <c r="H2755" s="5">
        <v>174144</v>
      </c>
      <c r="I2755" s="5">
        <v>62204.236799999991</v>
      </c>
      <c r="J2755" s="3" t="s">
        <v>22</v>
      </c>
      <c r="K2755" s="3" t="s">
        <v>42</v>
      </c>
      <c r="L2755" s="47">
        <f t="shared" si="88"/>
        <v>163825.05910763517</v>
      </c>
      <c r="M2755" s="63">
        <f t="shared" si="89"/>
        <v>0.12122361667583999</v>
      </c>
      <c r="N2755" s="7">
        <v>41348</v>
      </c>
      <c r="O2755" s="6" t="b">
        <v>0</v>
      </c>
      <c r="P2755" s="6" t="b">
        <v>0</v>
      </c>
      <c r="Q2755" s="6" t="s">
        <v>65</v>
      </c>
    </row>
    <row r="2756" spans="1:17" x14ac:dyDescent="0.25">
      <c r="A2756" s="3">
        <v>2018</v>
      </c>
      <c r="B2756" s="3">
        <v>12</v>
      </c>
      <c r="C2756" s="4" t="s">
        <v>82</v>
      </c>
      <c r="D2756" s="4" t="s">
        <v>18</v>
      </c>
      <c r="E2756" s="4" t="s">
        <v>19</v>
      </c>
      <c r="F2756" s="4" t="s">
        <v>25</v>
      </c>
      <c r="G2756" s="11" t="s">
        <v>21</v>
      </c>
      <c r="H2756" s="5">
        <v>80604.358300000007</v>
      </c>
      <c r="I2756" s="5">
        <v>30546.51968503937</v>
      </c>
      <c r="J2756" s="3" t="s">
        <v>22</v>
      </c>
      <c r="K2756" s="3" t="s">
        <v>23</v>
      </c>
      <c r="L2756" s="47">
        <f t="shared" si="88"/>
        <v>80449.269219779526</v>
      </c>
      <c r="M2756" s="63">
        <f t="shared" si="89"/>
        <v>5.952905756220473E-2</v>
      </c>
      <c r="N2756" s="7">
        <v>35527</v>
      </c>
      <c r="O2756" s="6" t="b">
        <v>1</v>
      </c>
      <c r="P2756" s="6" t="b">
        <v>0</v>
      </c>
      <c r="Q2756" s="6" t="s">
        <v>24</v>
      </c>
    </row>
    <row r="2757" spans="1:17" x14ac:dyDescent="0.25">
      <c r="A2757" s="3">
        <v>2018</v>
      </c>
      <c r="B2757" s="3">
        <v>12</v>
      </c>
      <c r="C2757" s="4" t="s">
        <v>82</v>
      </c>
      <c r="D2757" s="4" t="s">
        <v>18</v>
      </c>
      <c r="E2757" s="4" t="s">
        <v>19</v>
      </c>
      <c r="F2757" s="4" t="s">
        <v>20</v>
      </c>
      <c r="G2757" s="11" t="s">
        <v>21</v>
      </c>
      <c r="H2757" s="5">
        <v>74542.425600000002</v>
      </c>
      <c r="I2757" s="5">
        <v>27631.84251968504</v>
      </c>
      <c r="J2757" s="3" t="s">
        <v>22</v>
      </c>
      <c r="K2757" s="3" t="s">
        <v>23</v>
      </c>
      <c r="L2757" s="47">
        <f t="shared" si="88"/>
        <v>72772.988897763775</v>
      </c>
      <c r="M2757" s="63">
        <f t="shared" si="89"/>
        <v>5.3848934702362211E-2</v>
      </c>
      <c r="N2757" s="7">
        <v>35527</v>
      </c>
      <c r="O2757" s="6" t="b">
        <v>1</v>
      </c>
      <c r="P2757" s="6" t="b">
        <v>0</v>
      </c>
      <c r="Q2757" s="6" t="s">
        <v>24</v>
      </c>
    </row>
    <row r="2758" spans="1:17" x14ac:dyDescent="0.25">
      <c r="A2758" s="3">
        <v>2018</v>
      </c>
      <c r="B2758" s="3">
        <v>12</v>
      </c>
      <c r="C2758" s="4" t="s">
        <v>82</v>
      </c>
      <c r="D2758" s="4" t="s">
        <v>18</v>
      </c>
      <c r="E2758" s="4" t="s">
        <v>41</v>
      </c>
      <c r="F2758" s="4"/>
      <c r="G2758" s="11" t="s">
        <v>21</v>
      </c>
      <c r="H2758" s="5">
        <v>15302</v>
      </c>
      <c r="I2758" s="5">
        <v>6001.0618499999991</v>
      </c>
      <c r="J2758" s="3" t="s">
        <v>22</v>
      </c>
      <c r="K2758" s="3" t="s">
        <v>42</v>
      </c>
      <c r="L2758" s="47">
        <f t="shared" si="88"/>
        <v>15804.780556118398</v>
      </c>
      <c r="M2758" s="63">
        <f t="shared" si="89"/>
        <v>1.1694869333279999E-2</v>
      </c>
      <c r="N2758" s="7">
        <v>23377</v>
      </c>
      <c r="O2758" s="6" t="b">
        <v>1</v>
      </c>
      <c r="P2758" s="6" t="b">
        <v>0</v>
      </c>
      <c r="Q2758" s="6" t="s">
        <v>24</v>
      </c>
    </row>
    <row r="2759" spans="1:17" x14ac:dyDescent="0.25">
      <c r="A2759" s="3">
        <v>2018</v>
      </c>
      <c r="B2759" s="3">
        <v>12</v>
      </c>
      <c r="C2759" s="4" t="s">
        <v>82</v>
      </c>
      <c r="D2759" s="4" t="s">
        <v>18</v>
      </c>
      <c r="E2759" s="4" t="s">
        <v>43</v>
      </c>
      <c r="F2759" s="4"/>
      <c r="G2759" s="11" t="s">
        <v>21</v>
      </c>
      <c r="H2759" s="5">
        <v>74941</v>
      </c>
      <c r="I2759" s="5">
        <v>28204.494996000001</v>
      </c>
      <c r="J2759" s="3" t="s">
        <v>22</v>
      </c>
      <c r="K2759" s="3" t="s">
        <v>42</v>
      </c>
      <c r="L2759" s="47">
        <f t="shared" si="88"/>
        <v>74281.163109145346</v>
      </c>
      <c r="M2759" s="63">
        <f t="shared" si="89"/>
        <v>5.4964919848204806E-2</v>
      </c>
      <c r="N2759" s="7">
        <v>28126</v>
      </c>
      <c r="O2759" s="6" t="b">
        <v>1</v>
      </c>
      <c r="P2759" s="6" t="b">
        <v>0</v>
      </c>
      <c r="Q2759" s="6" t="s">
        <v>24</v>
      </c>
    </row>
    <row r="2760" spans="1:17" x14ac:dyDescent="0.25">
      <c r="A2760" s="3">
        <v>2018</v>
      </c>
      <c r="B2760" s="3">
        <v>12</v>
      </c>
      <c r="C2760" s="4" t="s">
        <v>82</v>
      </c>
      <c r="D2760" s="4" t="s">
        <v>62</v>
      </c>
      <c r="E2760" s="4" t="s">
        <v>63</v>
      </c>
      <c r="F2760" s="4" t="s">
        <v>64</v>
      </c>
      <c r="G2760" s="11" t="s">
        <v>21</v>
      </c>
      <c r="H2760" s="5">
        <v>75495.844800000006</v>
      </c>
      <c r="I2760" s="5">
        <v>27009.63779527559</v>
      </c>
      <c r="J2760" s="3" t="s">
        <v>22</v>
      </c>
      <c r="K2760" s="3" t="s">
        <v>23</v>
      </c>
      <c r="L2760" s="47">
        <f t="shared" si="88"/>
        <v>71134.310714456689</v>
      </c>
      <c r="M2760" s="63">
        <f t="shared" si="89"/>
        <v>5.2636382135433077E-2</v>
      </c>
      <c r="N2760" s="7">
        <v>40739</v>
      </c>
      <c r="O2760" s="6" t="b">
        <v>0</v>
      </c>
      <c r="P2760" s="6" t="b">
        <v>0</v>
      </c>
      <c r="Q2760" s="6" t="s">
        <v>65</v>
      </c>
    </row>
    <row r="2761" spans="1:17" x14ac:dyDescent="0.25">
      <c r="A2761" s="3">
        <v>2018</v>
      </c>
      <c r="B2761" s="3">
        <v>12</v>
      </c>
      <c r="C2761" s="4" t="s">
        <v>82</v>
      </c>
      <c r="D2761" s="4" t="s">
        <v>66</v>
      </c>
      <c r="E2761" s="4" t="s">
        <v>67</v>
      </c>
      <c r="F2761" s="4" t="s">
        <v>68</v>
      </c>
      <c r="G2761" s="11" t="s">
        <v>21</v>
      </c>
      <c r="H2761" s="5">
        <v>88102.812900000004</v>
      </c>
      <c r="I2761" s="5">
        <v>30366.330708661419</v>
      </c>
      <c r="J2761" s="3" t="s">
        <v>22</v>
      </c>
      <c r="K2761" s="3" t="s">
        <v>23</v>
      </c>
      <c r="L2761" s="47">
        <f t="shared" si="88"/>
        <v>79974.711999496052</v>
      </c>
      <c r="M2761" s="63">
        <f t="shared" si="89"/>
        <v>5.917790528503937E-2</v>
      </c>
      <c r="N2761" s="7">
        <v>40644</v>
      </c>
      <c r="O2761" s="6" t="b">
        <v>0</v>
      </c>
      <c r="P2761" s="6" t="b">
        <v>1</v>
      </c>
      <c r="Q2761" s="6" t="s">
        <v>15</v>
      </c>
    </row>
    <row r="2762" spans="1:17" x14ac:dyDescent="0.25">
      <c r="A2762" s="3">
        <v>2018</v>
      </c>
      <c r="B2762" s="3">
        <v>12</v>
      </c>
      <c r="C2762" s="4" t="s">
        <v>82</v>
      </c>
      <c r="D2762" s="4" t="s">
        <v>66</v>
      </c>
      <c r="E2762" s="4" t="s">
        <v>67</v>
      </c>
      <c r="F2762" s="4" t="s">
        <v>72</v>
      </c>
      <c r="G2762" s="11" t="s">
        <v>21</v>
      </c>
      <c r="H2762" s="5">
        <v>172915.07810000001</v>
      </c>
      <c r="I2762" s="5">
        <v>58387.559055118109</v>
      </c>
      <c r="J2762" s="3" t="s">
        <v>22</v>
      </c>
      <c r="K2762" s="3" t="s">
        <v>23</v>
      </c>
      <c r="L2762" s="47">
        <f t="shared" si="88"/>
        <v>153773.21233133855</v>
      </c>
      <c r="M2762" s="63">
        <f t="shared" si="89"/>
        <v>0.11378567508661418</v>
      </c>
      <c r="N2762" s="7">
        <v>40644</v>
      </c>
      <c r="O2762" s="6" t="b">
        <v>0</v>
      </c>
      <c r="P2762" s="6" t="b">
        <v>1</v>
      </c>
      <c r="Q2762" s="6" t="s">
        <v>15</v>
      </c>
    </row>
    <row r="2763" spans="1:17" x14ac:dyDescent="0.25">
      <c r="A2763" s="3">
        <v>2018</v>
      </c>
      <c r="B2763" s="3">
        <v>12</v>
      </c>
      <c r="C2763" s="4" t="s">
        <v>82</v>
      </c>
      <c r="D2763" s="4" t="s">
        <v>78</v>
      </c>
      <c r="E2763" s="4" t="s">
        <v>78</v>
      </c>
      <c r="F2763" s="4" t="s">
        <v>79</v>
      </c>
      <c r="G2763" s="11" t="s">
        <v>21</v>
      </c>
      <c r="H2763" s="5">
        <v>145932.24960000001</v>
      </c>
      <c r="I2763" s="5">
        <v>52902.803149606298</v>
      </c>
      <c r="J2763" s="3" t="s">
        <v>22</v>
      </c>
      <c r="K2763" s="3" t="s">
        <v>23</v>
      </c>
      <c r="L2763" s="47">
        <f t="shared" si="88"/>
        <v>139328.20815420471</v>
      </c>
      <c r="M2763" s="63">
        <f t="shared" si="89"/>
        <v>0.10309698277795276</v>
      </c>
      <c r="N2763" s="7">
        <v>42560</v>
      </c>
      <c r="O2763" s="6" t="b">
        <v>0</v>
      </c>
      <c r="P2763" s="6" t="b">
        <v>0</v>
      </c>
      <c r="Q2763" s="6" t="s">
        <v>65</v>
      </c>
    </row>
    <row r="2764" spans="1:17" x14ac:dyDescent="0.25">
      <c r="A2764" s="3">
        <v>2018</v>
      </c>
      <c r="B2764" s="3">
        <v>12</v>
      </c>
      <c r="C2764" s="4" t="s">
        <v>82</v>
      </c>
      <c r="D2764" s="4" t="s">
        <v>78</v>
      </c>
      <c r="E2764" s="4" t="s">
        <v>78</v>
      </c>
      <c r="F2764" s="4" t="s">
        <v>80</v>
      </c>
      <c r="G2764" s="11" t="s">
        <v>21</v>
      </c>
      <c r="H2764" s="5">
        <v>127533.1793</v>
      </c>
      <c r="I2764" s="5">
        <v>46398.992125984252</v>
      </c>
      <c r="J2764" s="3" t="s">
        <v>22</v>
      </c>
      <c r="K2764" s="3" t="s">
        <v>23</v>
      </c>
      <c r="L2764" s="47">
        <f t="shared" si="88"/>
        <v>122199.35519848818</v>
      </c>
      <c r="M2764" s="63">
        <f t="shared" si="89"/>
        <v>9.0422355855118125E-2</v>
      </c>
      <c r="N2764" s="7">
        <v>42560</v>
      </c>
      <c r="O2764" s="6" t="b">
        <v>0</v>
      </c>
      <c r="P2764" s="6" t="b">
        <v>0</v>
      </c>
      <c r="Q2764" s="6" t="s">
        <v>65</v>
      </c>
    </row>
    <row r="2765" spans="1:17" x14ac:dyDescent="0.25">
      <c r="A2765" s="3">
        <v>2018</v>
      </c>
      <c r="B2765" s="3">
        <v>12</v>
      </c>
      <c r="C2765" s="4" t="s">
        <v>82</v>
      </c>
      <c r="D2765" s="4" t="s">
        <v>73</v>
      </c>
      <c r="E2765" s="4" t="s">
        <v>74</v>
      </c>
      <c r="F2765" s="4"/>
      <c r="G2765" s="11" t="s">
        <v>21</v>
      </c>
      <c r="H2765" s="5">
        <v>228462</v>
      </c>
      <c r="I2765" s="5">
        <v>74330.934163199985</v>
      </c>
      <c r="J2765" s="3" t="s">
        <v>22</v>
      </c>
      <c r="K2765" s="3" t="s">
        <v>42</v>
      </c>
      <c r="L2765" s="47">
        <f t="shared" si="88"/>
        <v>195762.7053919899</v>
      </c>
      <c r="M2765" s="63">
        <f t="shared" si="89"/>
        <v>0.14485612449724414</v>
      </c>
      <c r="N2765" s="7">
        <v>41136</v>
      </c>
      <c r="O2765" s="6" t="b">
        <v>0</v>
      </c>
      <c r="P2765" s="6" t="b">
        <v>0</v>
      </c>
      <c r="Q2765" s="6" t="s">
        <v>65</v>
      </c>
    </row>
    <row r="2766" spans="1:17" x14ac:dyDescent="0.25">
      <c r="A2766" s="3">
        <v>2018</v>
      </c>
      <c r="B2766" s="3">
        <v>12</v>
      </c>
      <c r="C2766" s="4" t="s">
        <v>82</v>
      </c>
      <c r="D2766" s="4" t="s">
        <v>29</v>
      </c>
      <c r="E2766" s="4" t="s">
        <v>30</v>
      </c>
      <c r="F2766" s="4" t="s">
        <v>33</v>
      </c>
      <c r="G2766" s="11" t="s">
        <v>21</v>
      </c>
      <c r="H2766" s="5">
        <v>18899.852200000001</v>
      </c>
      <c r="I2766" s="5">
        <v>8081.1023622047242</v>
      </c>
      <c r="J2766" s="3" t="s">
        <v>22</v>
      </c>
      <c r="K2766" s="3" t="s">
        <v>23</v>
      </c>
      <c r="L2766" s="47">
        <f t="shared" si="88"/>
        <v>21282.908371653542</v>
      </c>
      <c r="M2766" s="63">
        <f t="shared" si="89"/>
        <v>1.5748452283464567E-2</v>
      </c>
      <c r="N2766" s="7">
        <v>35885</v>
      </c>
      <c r="O2766" s="6" t="b">
        <v>1</v>
      </c>
      <c r="P2766" s="6" t="b">
        <v>0</v>
      </c>
      <c r="Q2766" s="6" t="s">
        <v>24</v>
      </c>
    </row>
    <row r="2767" spans="1:17" x14ac:dyDescent="0.25">
      <c r="A2767" s="3">
        <v>2018</v>
      </c>
      <c r="B2767" s="3">
        <v>12</v>
      </c>
      <c r="C2767" s="4" t="s">
        <v>82</v>
      </c>
      <c r="D2767" s="4" t="s">
        <v>29</v>
      </c>
      <c r="E2767" s="4" t="s">
        <v>30</v>
      </c>
      <c r="F2767" s="4" t="s">
        <v>31</v>
      </c>
      <c r="G2767" s="11" t="s">
        <v>21</v>
      </c>
      <c r="H2767" s="5">
        <v>56609.464899999999</v>
      </c>
      <c r="I2767" s="5">
        <v>22612.440944881888</v>
      </c>
      <c r="J2767" s="3" t="s">
        <v>22</v>
      </c>
      <c r="K2767" s="3" t="s">
        <v>23</v>
      </c>
      <c r="L2767" s="47">
        <f t="shared" si="88"/>
        <v>59553.571668661411</v>
      </c>
      <c r="M2767" s="63">
        <f t="shared" si="89"/>
        <v>4.4067124913385831E-2</v>
      </c>
      <c r="N2767" s="7">
        <v>35885</v>
      </c>
      <c r="O2767" s="6" t="b">
        <v>1</v>
      </c>
      <c r="P2767" s="6" t="b">
        <v>0</v>
      </c>
      <c r="Q2767" s="6" t="s">
        <v>24</v>
      </c>
    </row>
    <row r="2768" spans="1:17" x14ac:dyDescent="0.25">
      <c r="A2768" s="3">
        <v>2018</v>
      </c>
      <c r="B2768" s="3">
        <v>12</v>
      </c>
      <c r="C2768" s="4" t="s">
        <v>82</v>
      </c>
      <c r="D2768" s="4" t="s">
        <v>29</v>
      </c>
      <c r="E2768" s="4" t="s">
        <v>34</v>
      </c>
      <c r="F2768" s="4" t="s">
        <v>37</v>
      </c>
      <c r="G2768" s="11" t="s">
        <v>21</v>
      </c>
      <c r="H2768" s="5">
        <v>35142.828300000001</v>
      </c>
      <c r="I2768" s="5">
        <v>13927.653543307088</v>
      </c>
      <c r="J2768" s="3" t="s">
        <v>22</v>
      </c>
      <c r="K2768" s="3" t="s">
        <v>23</v>
      </c>
      <c r="L2768" s="47">
        <f t="shared" si="88"/>
        <v>36680.759741480317</v>
      </c>
      <c r="M2768" s="63">
        <f t="shared" si="89"/>
        <v>2.7142211225196857E-2</v>
      </c>
      <c r="N2768" s="7">
        <v>33970</v>
      </c>
      <c r="O2768" s="6" t="b">
        <v>1</v>
      </c>
      <c r="P2768" s="6" t="b">
        <v>0</v>
      </c>
      <c r="Q2768" s="6" t="s">
        <v>24</v>
      </c>
    </row>
    <row r="2769" spans="1:17" x14ac:dyDescent="0.25">
      <c r="A2769" s="3">
        <v>2018</v>
      </c>
      <c r="B2769" s="3">
        <v>12</v>
      </c>
      <c r="C2769" s="4" t="s">
        <v>82</v>
      </c>
      <c r="D2769" s="4" t="s">
        <v>29</v>
      </c>
      <c r="E2769" s="4" t="s">
        <v>34</v>
      </c>
      <c r="F2769" s="4" t="s">
        <v>36</v>
      </c>
      <c r="G2769" s="11" t="s">
        <v>21</v>
      </c>
      <c r="H2769" s="5">
        <v>4154.8437999999996</v>
      </c>
      <c r="I2769" s="5">
        <v>1836.8503937007874</v>
      </c>
      <c r="J2769" s="3" t="s">
        <v>22</v>
      </c>
      <c r="K2769" s="3" t="s">
        <v>23</v>
      </c>
      <c r="L2769" s="47">
        <f t="shared" si="88"/>
        <v>4837.6467552755903</v>
      </c>
      <c r="M2769" s="63">
        <f t="shared" si="89"/>
        <v>3.5796540472440952E-3</v>
      </c>
      <c r="N2769" s="7">
        <v>33970</v>
      </c>
      <c r="O2769" s="6" t="b">
        <v>1</v>
      </c>
      <c r="P2769" s="6" t="b">
        <v>0</v>
      </c>
      <c r="Q2769" s="6" t="s">
        <v>24</v>
      </c>
    </row>
    <row r="2770" spans="1:17" x14ac:dyDescent="0.25">
      <c r="A2770" s="3">
        <v>2018</v>
      </c>
      <c r="B2770" s="3">
        <v>12</v>
      </c>
      <c r="C2770" s="4" t="s">
        <v>82</v>
      </c>
      <c r="D2770" s="4" t="s">
        <v>29</v>
      </c>
      <c r="E2770" s="4" t="s">
        <v>34</v>
      </c>
      <c r="F2770" s="4" t="s">
        <v>39</v>
      </c>
      <c r="G2770" s="11" t="s">
        <v>21</v>
      </c>
      <c r="H2770" s="5">
        <v>12457.5028</v>
      </c>
      <c r="I2770" s="5">
        <v>5264.5039370078739</v>
      </c>
      <c r="J2770" s="3" t="s">
        <v>22</v>
      </c>
      <c r="K2770" s="3" t="s">
        <v>23</v>
      </c>
      <c r="L2770" s="47">
        <f t="shared" si="88"/>
        <v>13864.934496755906</v>
      </c>
      <c r="M2770" s="63">
        <f t="shared" si="89"/>
        <v>1.0259465272440947E-2</v>
      </c>
      <c r="N2770" s="7">
        <v>33970</v>
      </c>
      <c r="O2770" s="6" t="b">
        <v>1</v>
      </c>
      <c r="P2770" s="6" t="b">
        <v>0</v>
      </c>
      <c r="Q2770" s="6" t="s">
        <v>24</v>
      </c>
    </row>
    <row r="2771" spans="1:17" x14ac:dyDescent="0.25">
      <c r="A2771" s="3">
        <v>2018</v>
      </c>
      <c r="B2771" s="3">
        <v>12</v>
      </c>
      <c r="C2771" s="4" t="s">
        <v>82</v>
      </c>
      <c r="D2771" s="4" t="s">
        <v>59</v>
      </c>
      <c r="E2771" s="4" t="s">
        <v>60</v>
      </c>
      <c r="F2771" s="4"/>
      <c r="G2771" s="11" t="s">
        <v>21</v>
      </c>
      <c r="H2771" s="5">
        <v>173957</v>
      </c>
      <c r="I2771" s="5">
        <v>60511.290364</v>
      </c>
      <c r="J2771" s="3" t="s">
        <v>22</v>
      </c>
      <c r="K2771" s="3" t="s">
        <v>42</v>
      </c>
      <c r="L2771" s="47">
        <f t="shared" si="88"/>
        <v>159366.4070252137</v>
      </c>
      <c r="M2771" s="63">
        <f t="shared" si="89"/>
        <v>0.11792440266136321</v>
      </c>
      <c r="N2771" s="7">
        <v>40220</v>
      </c>
      <c r="O2771" s="6" t="b">
        <v>1</v>
      </c>
      <c r="P2771" s="6" t="b">
        <v>0</v>
      </c>
      <c r="Q2771" s="6" t="s">
        <v>24</v>
      </c>
    </row>
    <row r="2772" spans="1:17" x14ac:dyDescent="0.25">
      <c r="A2772" s="3">
        <v>2018</v>
      </c>
      <c r="B2772" s="3">
        <v>12</v>
      </c>
      <c r="C2772" s="4" t="s">
        <v>82</v>
      </c>
      <c r="D2772" s="4" t="s">
        <v>44</v>
      </c>
      <c r="E2772" s="4" t="s">
        <v>75</v>
      </c>
      <c r="F2772" s="4"/>
      <c r="G2772" s="11" t="s">
        <v>21</v>
      </c>
      <c r="H2772" s="5">
        <v>68963</v>
      </c>
      <c r="I2772" s="5">
        <v>24007.00497948717</v>
      </c>
      <c r="J2772" s="3" t="s">
        <v>22</v>
      </c>
      <c r="K2772" s="3" t="s">
        <v>42</v>
      </c>
      <c r="L2772" s="47">
        <f t="shared" si="88"/>
        <v>63226.384762296097</v>
      </c>
      <c r="M2772" s="63">
        <f t="shared" si="89"/>
        <v>4.6784851304024606E-2</v>
      </c>
      <c r="N2772" s="7">
        <v>41210</v>
      </c>
      <c r="O2772" s="6" t="b">
        <v>0</v>
      </c>
      <c r="P2772" s="6" t="b">
        <v>0</v>
      </c>
      <c r="Q2772" s="6" t="s">
        <v>65</v>
      </c>
    </row>
    <row r="2773" spans="1:17" x14ac:dyDescent="0.25">
      <c r="A2773" s="3">
        <v>2018</v>
      </c>
      <c r="B2773" s="3">
        <v>12</v>
      </c>
      <c r="C2773" s="4" t="s">
        <v>82</v>
      </c>
      <c r="D2773" s="4" t="s">
        <v>83</v>
      </c>
      <c r="E2773" s="4" t="s">
        <v>27</v>
      </c>
      <c r="F2773" s="4" t="s">
        <v>28</v>
      </c>
      <c r="G2773" s="11" t="s">
        <v>21</v>
      </c>
      <c r="H2773" s="5">
        <v>12078.68</v>
      </c>
      <c r="I2773" s="5">
        <v>4872.6614173228345</v>
      </c>
      <c r="J2773" s="3" t="s">
        <v>22</v>
      </c>
      <c r="K2773" s="3" t="s">
        <v>23</v>
      </c>
      <c r="L2773" s="47">
        <f t="shared" si="88"/>
        <v>12832.952958992124</v>
      </c>
      <c r="M2773" s="63">
        <f t="shared" si="89"/>
        <v>9.495842570078742E-3</v>
      </c>
      <c r="N2773" s="7">
        <v>34700</v>
      </c>
      <c r="O2773" s="6" t="b">
        <v>1</v>
      </c>
      <c r="P2773" s="6" t="b">
        <v>0</v>
      </c>
      <c r="Q2773" s="6" t="s">
        <v>24</v>
      </c>
    </row>
    <row r="2774" spans="1:17" x14ac:dyDescent="0.25">
      <c r="A2774" s="3">
        <v>2018</v>
      </c>
      <c r="B2774" s="3">
        <v>12</v>
      </c>
      <c r="C2774" s="4" t="s">
        <v>82</v>
      </c>
      <c r="D2774" s="4" t="s">
        <v>46</v>
      </c>
      <c r="E2774" s="4" t="s">
        <v>47</v>
      </c>
      <c r="F2774" s="4"/>
      <c r="G2774" s="11" t="s">
        <v>21</v>
      </c>
      <c r="H2774" s="5">
        <v>63579</v>
      </c>
      <c r="I2774" s="5">
        <v>23738.175838110234</v>
      </c>
      <c r="J2774" s="3" t="s">
        <v>22</v>
      </c>
      <c r="K2774" s="3" t="s">
        <v>42</v>
      </c>
      <c r="L2774" s="47">
        <f t="shared" si="88"/>
        <v>62518.37913050074</v>
      </c>
      <c r="M2774" s="63">
        <f t="shared" si="89"/>
        <v>4.6260957073309218E-2</v>
      </c>
      <c r="N2774" s="7">
        <v>34700</v>
      </c>
      <c r="O2774" s="6" t="b">
        <v>1</v>
      </c>
      <c r="P2774" s="6" t="b">
        <v>0</v>
      </c>
      <c r="Q2774" s="6" t="s">
        <v>24</v>
      </c>
    </row>
    <row r="2775" spans="1:17" x14ac:dyDescent="0.25">
      <c r="A2775" s="3">
        <v>2018</v>
      </c>
      <c r="B2775" s="3">
        <v>12</v>
      </c>
      <c r="C2775" s="4" t="s">
        <v>82</v>
      </c>
      <c r="D2775" s="4" t="s">
        <v>46</v>
      </c>
      <c r="E2775" s="4" t="s">
        <v>48</v>
      </c>
      <c r="F2775" s="4"/>
      <c r="G2775" s="11" t="s">
        <v>21</v>
      </c>
      <c r="H2775" s="5">
        <v>59443</v>
      </c>
      <c r="I2775" s="5">
        <v>22574.953623622045</v>
      </c>
      <c r="J2775" s="3" t="s">
        <v>22</v>
      </c>
      <c r="K2775" s="3" t="s">
        <v>42</v>
      </c>
      <c r="L2775" s="47">
        <f t="shared" si="88"/>
        <v>59454.842660202921</v>
      </c>
      <c r="M2775" s="63">
        <f t="shared" si="89"/>
        <v>4.3994069621714642E-2</v>
      </c>
      <c r="N2775" s="7">
        <v>35065</v>
      </c>
      <c r="O2775" s="6" t="b">
        <v>1</v>
      </c>
      <c r="P2775" s="6" t="b">
        <v>0</v>
      </c>
      <c r="Q2775" s="6" t="s">
        <v>24</v>
      </c>
    </row>
    <row r="2776" spans="1:17" x14ac:dyDescent="0.25">
      <c r="A2776" s="3">
        <v>2018</v>
      </c>
      <c r="B2776" s="3">
        <v>12</v>
      </c>
      <c r="C2776" s="4" t="s">
        <v>82</v>
      </c>
      <c r="D2776" s="4" t="s">
        <v>46</v>
      </c>
      <c r="E2776" s="4" t="s">
        <v>58</v>
      </c>
      <c r="F2776" s="4"/>
      <c r="G2776" s="11" t="s">
        <v>21</v>
      </c>
      <c r="H2776" s="5">
        <v>66132.2</v>
      </c>
      <c r="I2776" s="5">
        <v>22268.232259874017</v>
      </c>
      <c r="J2776" s="3" t="s">
        <v>22</v>
      </c>
      <c r="K2776" s="3" t="s">
        <v>42</v>
      </c>
      <c r="L2776" s="47">
        <f t="shared" si="88"/>
        <v>58647.041646468839</v>
      </c>
      <c r="M2776" s="63">
        <f t="shared" si="89"/>
        <v>4.3396331028042488E-2</v>
      </c>
      <c r="N2776" s="7">
        <v>39814</v>
      </c>
      <c r="O2776" s="6" t="b">
        <v>1</v>
      </c>
      <c r="P2776" s="6" t="b">
        <v>0</v>
      </c>
      <c r="Q2776" s="6" t="s">
        <v>24</v>
      </c>
    </row>
    <row r="2777" spans="1:17" x14ac:dyDescent="0.25">
      <c r="A2777" s="3">
        <v>2018</v>
      </c>
      <c r="B2777" s="3">
        <v>12</v>
      </c>
      <c r="C2777" s="4" t="s">
        <v>82</v>
      </c>
      <c r="D2777" s="4" t="s">
        <v>46</v>
      </c>
      <c r="E2777" s="4" t="s">
        <v>61</v>
      </c>
      <c r="F2777" s="4"/>
      <c r="G2777" s="11" t="s">
        <v>21</v>
      </c>
      <c r="H2777" s="5">
        <v>73391</v>
      </c>
      <c r="I2777" s="5">
        <v>25399.608027874019</v>
      </c>
      <c r="J2777" s="3" t="s">
        <v>22</v>
      </c>
      <c r="K2777" s="3" t="s">
        <v>42</v>
      </c>
      <c r="L2777" s="47">
        <f t="shared" ref="L2777:L2840" si="90">I2777*0.02784*94.6</f>
        <v>66894.033277122799</v>
      </c>
      <c r="M2777" s="63">
        <f t="shared" si="89"/>
        <v>4.9498756124720898E-2</v>
      </c>
      <c r="N2777" s="7">
        <v>40179</v>
      </c>
      <c r="O2777" s="6" t="b">
        <v>1</v>
      </c>
      <c r="P2777" s="6" t="b">
        <v>0</v>
      </c>
      <c r="Q2777" s="6" t="s">
        <v>24</v>
      </c>
    </row>
    <row r="2778" spans="1:17" x14ac:dyDescent="0.25">
      <c r="A2778" s="3">
        <v>2018</v>
      </c>
      <c r="B2778" s="3">
        <v>12</v>
      </c>
      <c r="C2778" s="4" t="s">
        <v>82</v>
      </c>
      <c r="D2778" s="4" t="s">
        <v>46</v>
      </c>
      <c r="E2778" s="4" t="s">
        <v>77</v>
      </c>
      <c r="F2778" s="4"/>
      <c r="G2778" s="11" t="s">
        <v>21</v>
      </c>
      <c r="H2778" s="5">
        <v>59632</v>
      </c>
      <c r="I2778" s="5">
        <v>19738.159131968503</v>
      </c>
      <c r="J2778" s="3" t="s">
        <v>22</v>
      </c>
      <c r="K2778" s="3" t="s">
        <v>42</v>
      </c>
      <c r="L2778" s="47">
        <f t="shared" si="90"/>
        <v>51983.679132136691</v>
      </c>
      <c r="M2778" s="63">
        <f t="shared" si="89"/>
        <v>3.8465724516380223E-2</v>
      </c>
      <c r="N2778" s="7">
        <v>42005</v>
      </c>
      <c r="O2778" s="6" t="b">
        <v>0</v>
      </c>
      <c r="P2778" s="6" t="b">
        <v>0</v>
      </c>
      <c r="Q2778" s="6" t="s">
        <v>65</v>
      </c>
    </row>
    <row r="2779" spans="1:17" x14ac:dyDescent="0.25">
      <c r="A2779" s="3">
        <v>2018</v>
      </c>
      <c r="B2779" s="3">
        <v>12</v>
      </c>
      <c r="C2779" s="4" t="s">
        <v>82</v>
      </c>
      <c r="D2779" s="4" t="s">
        <v>69</v>
      </c>
      <c r="E2779" s="4" t="s">
        <v>70</v>
      </c>
      <c r="F2779" s="4" t="s">
        <v>71</v>
      </c>
      <c r="G2779" s="11" t="s">
        <v>21</v>
      </c>
      <c r="H2779" s="5">
        <v>62928.266199999998</v>
      </c>
      <c r="I2779" s="5">
        <v>22849.889763779527</v>
      </c>
      <c r="J2779" s="3" t="s">
        <v>22</v>
      </c>
      <c r="K2779" s="3" t="s">
        <v>23</v>
      </c>
      <c r="L2779" s="47">
        <f t="shared" si="90"/>
        <v>60178.932074834636</v>
      </c>
      <c r="M2779" s="63">
        <f t="shared" si="89"/>
        <v>4.452986517165354E-2</v>
      </c>
      <c r="N2779" s="7">
        <v>40760</v>
      </c>
      <c r="O2779" s="6" t="b">
        <v>0</v>
      </c>
      <c r="P2779" s="6" t="b">
        <v>0</v>
      </c>
      <c r="Q2779" s="6" t="s">
        <v>65</v>
      </c>
    </row>
    <row r="2780" spans="1:17" x14ac:dyDescent="0.25">
      <c r="A2780" s="12">
        <v>2019</v>
      </c>
      <c r="B2780" s="12">
        <v>1</v>
      </c>
      <c r="C2780" s="13" t="s">
        <v>84</v>
      </c>
      <c r="D2780" s="13" t="s">
        <v>18</v>
      </c>
      <c r="E2780" s="13" t="s">
        <v>76</v>
      </c>
      <c r="F2780" s="13"/>
      <c r="G2780" s="14" t="s">
        <v>21</v>
      </c>
      <c r="H2780" s="15">
        <v>135759</v>
      </c>
      <c r="I2780" s="15">
        <v>48493.114799999996</v>
      </c>
      <c r="J2780" s="12" t="s">
        <v>22</v>
      </c>
      <c r="K2780" s="12" t="s">
        <v>42</v>
      </c>
      <c r="L2780" s="47">
        <f t="shared" si="90"/>
        <v>127714.5706966272</v>
      </c>
      <c r="M2780" s="63">
        <f t="shared" si="89"/>
        <v>9.4503382122240007E-2</v>
      </c>
      <c r="N2780" s="7">
        <v>41348</v>
      </c>
      <c r="O2780" s="6" t="b">
        <v>0</v>
      </c>
      <c r="P2780" s="6" t="b">
        <v>0</v>
      </c>
      <c r="Q2780" s="6" t="s">
        <v>65</v>
      </c>
    </row>
    <row r="2781" spans="1:17" x14ac:dyDescent="0.25">
      <c r="A2781" s="3">
        <v>2019</v>
      </c>
      <c r="B2781" s="3">
        <v>1</v>
      </c>
      <c r="C2781" s="4" t="s">
        <v>84</v>
      </c>
      <c r="D2781" s="4" t="s">
        <v>18</v>
      </c>
      <c r="E2781" s="4" t="s">
        <v>19</v>
      </c>
      <c r="F2781" s="4" t="s">
        <v>20</v>
      </c>
      <c r="G2781" s="11" t="s">
        <v>21</v>
      </c>
      <c r="H2781" s="5">
        <v>79346.039999999994</v>
      </c>
      <c r="I2781" s="5">
        <v>29449.133858267716</v>
      </c>
      <c r="J2781" s="3" t="s">
        <v>22</v>
      </c>
      <c r="K2781" s="3" t="s">
        <v>23</v>
      </c>
      <c r="L2781" s="47">
        <f t="shared" si="90"/>
        <v>77559.123673700786</v>
      </c>
      <c r="M2781" s="63">
        <f t="shared" si="89"/>
        <v>5.739047206299213E-2</v>
      </c>
      <c r="N2781" s="7">
        <v>35527</v>
      </c>
      <c r="O2781" s="6" t="b">
        <v>1</v>
      </c>
      <c r="P2781" s="6" t="b">
        <v>0</v>
      </c>
      <c r="Q2781" s="6" t="s">
        <v>24</v>
      </c>
    </row>
    <row r="2782" spans="1:17" x14ac:dyDescent="0.25">
      <c r="A2782" s="3">
        <v>2019</v>
      </c>
      <c r="B2782" s="3">
        <v>1</v>
      </c>
      <c r="C2782" s="4" t="s">
        <v>84</v>
      </c>
      <c r="D2782" s="4" t="s">
        <v>18</v>
      </c>
      <c r="E2782" s="4" t="s">
        <v>19</v>
      </c>
      <c r="F2782" s="4" t="s">
        <v>25</v>
      </c>
      <c r="G2782" s="11" t="s">
        <v>21</v>
      </c>
      <c r="H2782" s="5">
        <v>79946.805999999997</v>
      </c>
      <c r="I2782" s="5">
        <v>30338.834645669289</v>
      </c>
      <c r="J2782" s="3" t="s">
        <v>22</v>
      </c>
      <c r="K2782" s="3" t="s">
        <v>23</v>
      </c>
      <c r="L2782" s="47">
        <f t="shared" si="90"/>
        <v>79902.296608251956</v>
      </c>
      <c r="M2782" s="63">
        <f t="shared" si="89"/>
        <v>5.9124320957480318E-2</v>
      </c>
      <c r="N2782" s="7">
        <v>35527</v>
      </c>
      <c r="O2782" s="6" t="b">
        <v>1</v>
      </c>
      <c r="P2782" s="6" t="b">
        <v>0</v>
      </c>
      <c r="Q2782" s="6" t="s">
        <v>24</v>
      </c>
    </row>
    <row r="2783" spans="1:17" x14ac:dyDescent="0.25">
      <c r="A2783" s="3">
        <v>2019</v>
      </c>
      <c r="B2783" s="3">
        <v>1</v>
      </c>
      <c r="C2783" s="4" t="s">
        <v>84</v>
      </c>
      <c r="D2783" s="4" t="s">
        <v>18</v>
      </c>
      <c r="E2783" s="4" t="s">
        <v>41</v>
      </c>
      <c r="F2783" s="4"/>
      <c r="G2783" s="11" t="s">
        <v>21</v>
      </c>
      <c r="H2783" s="5">
        <v>38634</v>
      </c>
      <c r="I2783" s="5">
        <v>15151.288949999998</v>
      </c>
      <c r="J2783" s="3" t="s">
        <v>22</v>
      </c>
      <c r="K2783" s="3" t="s">
        <v>42</v>
      </c>
      <c r="L2783" s="47">
        <f t="shared" si="90"/>
        <v>39903.404261212789</v>
      </c>
      <c r="M2783" s="63">
        <f t="shared" si="89"/>
        <v>2.9526831905759998E-2</v>
      </c>
      <c r="N2783" s="7">
        <v>23377</v>
      </c>
      <c r="O2783" s="6" t="b">
        <v>1</v>
      </c>
      <c r="P2783" s="6" t="b">
        <v>0</v>
      </c>
      <c r="Q2783" s="6" t="s">
        <v>24</v>
      </c>
    </row>
    <row r="2784" spans="1:17" x14ac:dyDescent="0.25">
      <c r="A2784" s="3">
        <v>2019</v>
      </c>
      <c r="B2784" s="3">
        <v>1</v>
      </c>
      <c r="C2784" s="4" t="s">
        <v>84</v>
      </c>
      <c r="D2784" s="4" t="s">
        <v>18</v>
      </c>
      <c r="E2784" s="4" t="s">
        <v>43</v>
      </c>
      <c r="F2784" s="4"/>
      <c r="G2784" s="11" t="s">
        <v>21</v>
      </c>
      <c r="H2784" s="5">
        <v>90330</v>
      </c>
      <c r="I2784" s="5">
        <v>33996.237480000003</v>
      </c>
      <c r="J2784" s="3" t="s">
        <v>22</v>
      </c>
      <c r="K2784" s="3" t="s">
        <v>42</v>
      </c>
      <c r="L2784" s="47">
        <f t="shared" si="90"/>
        <v>89534.666786526723</v>
      </c>
      <c r="M2784" s="63">
        <f t="shared" si="89"/>
        <v>6.6251867601024014E-2</v>
      </c>
      <c r="N2784" s="7">
        <v>28126</v>
      </c>
      <c r="O2784" s="6" t="b">
        <v>1</v>
      </c>
      <c r="P2784" s="6" t="b">
        <v>0</v>
      </c>
      <c r="Q2784" s="6" t="s">
        <v>24</v>
      </c>
    </row>
    <row r="2785" spans="1:17" x14ac:dyDescent="0.25">
      <c r="A2785" s="3">
        <v>2019</v>
      </c>
      <c r="B2785" s="3">
        <v>1</v>
      </c>
      <c r="C2785" s="4" t="s">
        <v>84</v>
      </c>
      <c r="D2785" s="4" t="s">
        <v>62</v>
      </c>
      <c r="E2785" s="4" t="s">
        <v>63</v>
      </c>
      <c r="F2785" s="4" t="s">
        <v>64</v>
      </c>
      <c r="G2785" s="11" t="s">
        <v>21</v>
      </c>
      <c r="H2785" s="5">
        <v>95208.160999999993</v>
      </c>
      <c r="I2785" s="5">
        <v>33986.362204724413</v>
      </c>
      <c r="J2785" s="3" t="s">
        <v>22</v>
      </c>
      <c r="K2785" s="3" t="s">
        <v>23</v>
      </c>
      <c r="L2785" s="47">
        <f t="shared" si="90"/>
        <v>89508.658629543323</v>
      </c>
      <c r="M2785" s="63">
        <f t="shared" si="89"/>
        <v>6.6232622664566948E-2</v>
      </c>
      <c r="N2785" s="7">
        <v>40739</v>
      </c>
      <c r="O2785" s="6" t="b">
        <v>0</v>
      </c>
      <c r="P2785" s="6" t="b">
        <v>0</v>
      </c>
      <c r="Q2785" s="6" t="s">
        <v>65</v>
      </c>
    </row>
    <row r="2786" spans="1:17" x14ac:dyDescent="0.25">
      <c r="A2786" s="3">
        <v>2019</v>
      </c>
      <c r="B2786" s="3">
        <v>1</v>
      </c>
      <c r="C2786" s="4" t="s">
        <v>84</v>
      </c>
      <c r="D2786" s="4" t="s">
        <v>66</v>
      </c>
      <c r="E2786" s="4" t="s">
        <v>67</v>
      </c>
      <c r="F2786" s="4" t="s">
        <v>68</v>
      </c>
      <c r="G2786" s="11" t="s">
        <v>21</v>
      </c>
      <c r="H2786" s="5">
        <v>173437.03210000001</v>
      </c>
      <c r="I2786" s="5">
        <v>59193.921259842522</v>
      </c>
      <c r="J2786" s="3" t="s">
        <v>22</v>
      </c>
      <c r="K2786" s="3" t="s">
        <v>23</v>
      </c>
      <c r="L2786" s="47">
        <f t="shared" si="90"/>
        <v>155896.89944088188</v>
      </c>
      <c r="M2786" s="63">
        <f t="shared" si="89"/>
        <v>0.11535711375118111</v>
      </c>
      <c r="N2786" s="7">
        <v>40644</v>
      </c>
      <c r="O2786" s="6" t="b">
        <v>0</v>
      </c>
      <c r="P2786" s="6" t="b">
        <v>1</v>
      </c>
      <c r="Q2786" s="6" t="s">
        <v>15</v>
      </c>
    </row>
    <row r="2787" spans="1:17" x14ac:dyDescent="0.25">
      <c r="A2787" s="3">
        <v>2019</v>
      </c>
      <c r="B2787" s="3">
        <v>1</v>
      </c>
      <c r="C2787" s="4" t="s">
        <v>84</v>
      </c>
      <c r="D2787" s="4" t="s">
        <v>66</v>
      </c>
      <c r="E2787" s="4" t="s">
        <v>67</v>
      </c>
      <c r="F2787" s="4" t="s">
        <v>72</v>
      </c>
      <c r="G2787" s="11" t="s">
        <v>21</v>
      </c>
      <c r="H2787" s="5">
        <v>171135.886</v>
      </c>
      <c r="I2787" s="5">
        <v>57643.370078740161</v>
      </c>
      <c r="J2787" s="3" t="s">
        <v>22</v>
      </c>
      <c r="K2787" s="3" t="s">
        <v>23</v>
      </c>
      <c r="L2787" s="47">
        <f t="shared" si="90"/>
        <v>151813.26861505513</v>
      </c>
      <c r="M2787" s="63">
        <f t="shared" si="89"/>
        <v>0.11233539960944884</v>
      </c>
      <c r="N2787" s="7">
        <v>40644</v>
      </c>
      <c r="O2787" s="6" t="b">
        <v>0</v>
      </c>
      <c r="P2787" s="6" t="b">
        <v>1</v>
      </c>
      <c r="Q2787" s="6" t="s">
        <v>15</v>
      </c>
    </row>
    <row r="2788" spans="1:17" x14ac:dyDescent="0.25">
      <c r="A2788" s="3">
        <v>2019</v>
      </c>
      <c r="B2788" s="3">
        <v>1</v>
      </c>
      <c r="C2788" s="4" t="s">
        <v>84</v>
      </c>
      <c r="D2788" s="4" t="s">
        <v>78</v>
      </c>
      <c r="E2788" s="4" t="s">
        <v>78</v>
      </c>
      <c r="F2788" s="4" t="s">
        <v>79</v>
      </c>
      <c r="G2788" s="11" t="s">
        <v>21</v>
      </c>
      <c r="H2788" s="5">
        <v>137511.4627</v>
      </c>
      <c r="I2788" s="5">
        <v>50406.51968503937</v>
      </c>
      <c r="J2788" s="3" t="s">
        <v>22</v>
      </c>
      <c r="K2788" s="3" t="s">
        <v>23</v>
      </c>
      <c r="L2788" s="47">
        <f t="shared" si="90"/>
        <v>132753.83625977952</v>
      </c>
      <c r="M2788" s="63">
        <f t="shared" si="89"/>
        <v>9.8232225562204734E-2</v>
      </c>
      <c r="N2788" s="7">
        <v>42560</v>
      </c>
      <c r="O2788" s="6" t="b">
        <v>0</v>
      </c>
      <c r="P2788" s="6" t="b">
        <v>0</v>
      </c>
      <c r="Q2788" s="6" t="s">
        <v>65</v>
      </c>
    </row>
    <row r="2789" spans="1:17" x14ac:dyDescent="0.25">
      <c r="A2789" s="3">
        <v>2019</v>
      </c>
      <c r="B2789" s="3">
        <v>1</v>
      </c>
      <c r="C2789" s="4" t="s">
        <v>84</v>
      </c>
      <c r="D2789" s="4" t="s">
        <v>78</v>
      </c>
      <c r="E2789" s="4" t="s">
        <v>78</v>
      </c>
      <c r="F2789" s="4" t="s">
        <v>80</v>
      </c>
      <c r="G2789" s="11" t="s">
        <v>21</v>
      </c>
      <c r="H2789" s="5">
        <v>140398.94899999999</v>
      </c>
      <c r="I2789" s="5">
        <v>51258.236220472441</v>
      </c>
      <c r="J2789" s="3" t="s">
        <v>22</v>
      </c>
      <c r="K2789" s="3" t="s">
        <v>23</v>
      </c>
      <c r="L2789" s="47">
        <f t="shared" si="90"/>
        <v>134996.97143735431</v>
      </c>
      <c r="M2789" s="63">
        <f t="shared" si="89"/>
        <v>9.9892050746456698E-2</v>
      </c>
      <c r="N2789" s="7">
        <v>42560</v>
      </c>
      <c r="O2789" s="6" t="b">
        <v>0</v>
      </c>
      <c r="P2789" s="6" t="b">
        <v>0</v>
      </c>
      <c r="Q2789" s="6" t="s">
        <v>65</v>
      </c>
    </row>
    <row r="2790" spans="1:17" x14ac:dyDescent="0.25">
      <c r="A2790" s="3">
        <v>2019</v>
      </c>
      <c r="B2790" s="3">
        <v>1</v>
      </c>
      <c r="C2790" s="4" t="s">
        <v>84</v>
      </c>
      <c r="D2790" s="4" t="s">
        <v>73</v>
      </c>
      <c r="E2790" s="4" t="s">
        <v>74</v>
      </c>
      <c r="F2790" s="4"/>
      <c r="G2790" s="11" t="s">
        <v>21</v>
      </c>
      <c r="H2790" s="5">
        <v>214968</v>
      </c>
      <c r="I2790" s="5">
        <v>69940.612684799999</v>
      </c>
      <c r="J2790" s="3" t="s">
        <v>22</v>
      </c>
      <c r="K2790" s="3" t="s">
        <v>42</v>
      </c>
      <c r="L2790" s="47">
        <f t="shared" si="90"/>
        <v>184200.07376590109</v>
      </c>
      <c r="M2790" s="63">
        <f t="shared" si="89"/>
        <v>0.13630026600013825</v>
      </c>
      <c r="N2790" s="7">
        <v>41136</v>
      </c>
      <c r="O2790" s="6" t="b">
        <v>0</v>
      </c>
      <c r="P2790" s="6" t="b">
        <v>0</v>
      </c>
      <c r="Q2790" s="6" t="s">
        <v>65</v>
      </c>
    </row>
    <row r="2791" spans="1:17" x14ac:dyDescent="0.25">
      <c r="A2791" s="3">
        <v>2019</v>
      </c>
      <c r="B2791" s="3">
        <v>1</v>
      </c>
      <c r="C2791" s="4" t="s">
        <v>84</v>
      </c>
      <c r="D2791" s="4" t="s">
        <v>29</v>
      </c>
      <c r="E2791" s="4" t="s">
        <v>30</v>
      </c>
      <c r="F2791" s="4" t="s">
        <v>31</v>
      </c>
      <c r="G2791" s="11" t="s">
        <v>21</v>
      </c>
      <c r="H2791" s="5">
        <v>22092.908100000001</v>
      </c>
      <c r="I2791" s="5">
        <v>8879.6220472440946</v>
      </c>
      <c r="J2791" s="3" t="s">
        <v>22</v>
      </c>
      <c r="K2791" s="3" t="s">
        <v>23</v>
      </c>
      <c r="L2791" s="47">
        <f t="shared" si="90"/>
        <v>23385.940919433069</v>
      </c>
      <c r="M2791" s="63">
        <f t="shared" si="89"/>
        <v>1.7304607445669293E-2</v>
      </c>
      <c r="N2791" s="7">
        <v>35885</v>
      </c>
      <c r="O2791" s="6" t="b">
        <v>1</v>
      </c>
      <c r="P2791" s="6" t="b">
        <v>0</v>
      </c>
      <c r="Q2791" s="6" t="s">
        <v>24</v>
      </c>
    </row>
    <row r="2792" spans="1:17" x14ac:dyDescent="0.25">
      <c r="A2792" s="3">
        <v>2019</v>
      </c>
      <c r="B2792" s="3">
        <v>1</v>
      </c>
      <c r="C2792" s="4" t="s">
        <v>84</v>
      </c>
      <c r="D2792" s="4" t="s">
        <v>29</v>
      </c>
      <c r="E2792" s="4" t="s">
        <v>30</v>
      </c>
      <c r="F2792" s="4" t="s">
        <v>33</v>
      </c>
      <c r="G2792" s="11" t="s">
        <v>21</v>
      </c>
      <c r="H2792" s="5">
        <v>4052</v>
      </c>
      <c r="I2792" s="5">
        <v>1750.6771653543306</v>
      </c>
      <c r="J2792" s="3" t="s">
        <v>22</v>
      </c>
      <c r="K2792" s="3" t="s">
        <v>23</v>
      </c>
      <c r="L2792" s="47">
        <f t="shared" si="90"/>
        <v>4610.6954260157472</v>
      </c>
      <c r="M2792" s="63">
        <f t="shared" si="89"/>
        <v>3.4117196598425193E-3</v>
      </c>
      <c r="N2792" s="7">
        <v>35885</v>
      </c>
      <c r="O2792" s="6" t="b">
        <v>1</v>
      </c>
      <c r="P2792" s="6" t="b">
        <v>0</v>
      </c>
      <c r="Q2792" s="6" t="s">
        <v>24</v>
      </c>
    </row>
    <row r="2793" spans="1:17" x14ac:dyDescent="0.25">
      <c r="A2793" s="3">
        <v>2019</v>
      </c>
      <c r="B2793" s="3">
        <v>1</v>
      </c>
      <c r="C2793" s="4" t="s">
        <v>84</v>
      </c>
      <c r="D2793" s="4" t="s">
        <v>29</v>
      </c>
      <c r="E2793" s="4" t="s">
        <v>34</v>
      </c>
      <c r="F2793" s="4" t="s">
        <v>39</v>
      </c>
      <c r="G2793" s="11" t="s">
        <v>21</v>
      </c>
      <c r="H2793" s="5">
        <v>14319.5926</v>
      </c>
      <c r="I2793" s="5">
        <v>6041.4803149606296</v>
      </c>
      <c r="J2793" s="3" t="s">
        <v>22</v>
      </c>
      <c r="K2793" s="3" t="s">
        <v>23</v>
      </c>
      <c r="L2793" s="47">
        <f t="shared" si="90"/>
        <v>15911.229212220471</v>
      </c>
      <c r="M2793" s="63">
        <f t="shared" si="89"/>
        <v>1.1773636837795276E-2</v>
      </c>
      <c r="N2793" s="7">
        <v>33970</v>
      </c>
      <c r="O2793" s="6" t="b">
        <v>1</v>
      </c>
      <c r="P2793" s="6" t="b">
        <v>0</v>
      </c>
      <c r="Q2793" s="6" t="s">
        <v>24</v>
      </c>
    </row>
    <row r="2794" spans="1:17" x14ac:dyDescent="0.25">
      <c r="A2794" s="3">
        <v>2019</v>
      </c>
      <c r="B2794" s="3">
        <v>1</v>
      </c>
      <c r="C2794" s="4" t="s">
        <v>84</v>
      </c>
      <c r="D2794" s="4" t="s">
        <v>29</v>
      </c>
      <c r="E2794" s="4" t="s">
        <v>34</v>
      </c>
      <c r="F2794" s="4" t="s">
        <v>37</v>
      </c>
      <c r="G2794" s="11" t="s">
        <v>21</v>
      </c>
      <c r="H2794" s="5">
        <v>34045.201099999998</v>
      </c>
      <c r="I2794" s="5">
        <v>13355.149606299214</v>
      </c>
      <c r="J2794" s="3" t="s">
        <v>22</v>
      </c>
      <c r="K2794" s="3" t="s">
        <v>23</v>
      </c>
      <c r="L2794" s="47">
        <f t="shared" si="90"/>
        <v>35172.976732724412</v>
      </c>
      <c r="M2794" s="63">
        <f t="shared" si="89"/>
        <v>2.6026515552755911E-2</v>
      </c>
      <c r="N2794" s="7">
        <v>33970</v>
      </c>
      <c r="O2794" s="6" t="b">
        <v>1</v>
      </c>
      <c r="P2794" s="6" t="b">
        <v>0</v>
      </c>
      <c r="Q2794" s="6" t="s">
        <v>24</v>
      </c>
    </row>
    <row r="2795" spans="1:17" x14ac:dyDescent="0.25">
      <c r="A2795" s="3">
        <v>2019</v>
      </c>
      <c r="B2795" s="3">
        <v>1</v>
      </c>
      <c r="C2795" s="4" t="s">
        <v>84</v>
      </c>
      <c r="D2795" s="4" t="s">
        <v>44</v>
      </c>
      <c r="E2795" s="4" t="s">
        <v>45</v>
      </c>
      <c r="F2795" s="4"/>
      <c r="G2795" s="11" t="s">
        <v>21</v>
      </c>
      <c r="H2795" s="5">
        <v>20496</v>
      </c>
      <c r="I2795" s="5">
        <v>7321.1711999999989</v>
      </c>
      <c r="J2795" s="3" t="s">
        <v>22</v>
      </c>
      <c r="K2795" s="3" t="s">
        <v>42</v>
      </c>
      <c r="L2795" s="47">
        <f t="shared" si="90"/>
        <v>19281.505027276795</v>
      </c>
      <c r="M2795" s="63">
        <f t="shared" si="89"/>
        <v>1.4267498434559999E-2</v>
      </c>
      <c r="N2795" s="7">
        <v>25569</v>
      </c>
      <c r="O2795" s="6" t="b">
        <v>1</v>
      </c>
      <c r="P2795" s="6" t="b">
        <v>0</v>
      </c>
      <c r="Q2795" s="6" t="s">
        <v>24</v>
      </c>
    </row>
    <row r="2796" spans="1:17" x14ac:dyDescent="0.25">
      <c r="A2796" s="3">
        <v>2019</v>
      </c>
      <c r="B2796" s="3">
        <v>1</v>
      </c>
      <c r="C2796" s="4" t="s">
        <v>84</v>
      </c>
      <c r="D2796" s="4" t="s">
        <v>44</v>
      </c>
      <c r="E2796" s="4" t="s">
        <v>75</v>
      </c>
      <c r="F2796" s="4"/>
      <c r="G2796" s="11" t="s">
        <v>21</v>
      </c>
      <c r="H2796" s="5">
        <v>130298</v>
      </c>
      <c r="I2796" s="5">
        <v>45358.59424353957</v>
      </c>
      <c r="J2796" s="3" t="s">
        <v>22</v>
      </c>
      <c r="K2796" s="3" t="s">
        <v>42</v>
      </c>
      <c r="L2796" s="47">
        <f t="shared" si="90"/>
        <v>119459.29674981738</v>
      </c>
      <c r="M2796" s="63">
        <f t="shared" si="89"/>
        <v>8.8394828461809918E-2</v>
      </c>
      <c r="N2796" s="7">
        <v>41210</v>
      </c>
      <c r="O2796" s="6" t="b">
        <v>0</v>
      </c>
      <c r="P2796" s="6" t="b">
        <v>0</v>
      </c>
      <c r="Q2796" s="6" t="s">
        <v>65</v>
      </c>
    </row>
    <row r="2797" spans="1:17" x14ac:dyDescent="0.25">
      <c r="A2797" s="3">
        <v>2019</v>
      </c>
      <c r="B2797" s="3">
        <v>1</v>
      </c>
      <c r="C2797" s="4" t="s">
        <v>84</v>
      </c>
      <c r="D2797" s="4" t="s">
        <v>83</v>
      </c>
      <c r="E2797" s="4" t="s">
        <v>27</v>
      </c>
      <c r="F2797" s="4" t="s">
        <v>28</v>
      </c>
      <c r="G2797" s="11" t="s">
        <v>21</v>
      </c>
      <c r="H2797" s="5">
        <v>61826</v>
      </c>
      <c r="I2797" s="5">
        <v>23276.881889763779</v>
      </c>
      <c r="J2797" s="3" t="s">
        <v>22</v>
      </c>
      <c r="K2797" s="3" t="s">
        <v>23</v>
      </c>
      <c r="L2797" s="47">
        <f t="shared" si="90"/>
        <v>61303.485865322837</v>
      </c>
      <c r="M2797" s="63">
        <f t="shared" si="89"/>
        <v>4.5361987426771659E-2</v>
      </c>
      <c r="N2797" s="7">
        <v>34700</v>
      </c>
      <c r="O2797" s="6" t="b">
        <v>1</v>
      </c>
      <c r="P2797" s="6" t="b">
        <v>0</v>
      </c>
      <c r="Q2797" s="6" t="s">
        <v>24</v>
      </c>
    </row>
    <row r="2798" spans="1:17" x14ac:dyDescent="0.25">
      <c r="A2798" s="3">
        <v>2019</v>
      </c>
      <c r="B2798" s="3">
        <v>1</v>
      </c>
      <c r="C2798" s="4" t="s">
        <v>84</v>
      </c>
      <c r="D2798" s="4" t="s">
        <v>46</v>
      </c>
      <c r="E2798" s="4" t="s">
        <v>47</v>
      </c>
      <c r="F2798" s="4"/>
      <c r="G2798" s="11" t="s">
        <v>21</v>
      </c>
      <c r="H2798" s="5">
        <v>75006</v>
      </c>
      <c r="I2798" s="5">
        <v>28004.618142992123</v>
      </c>
      <c r="J2798" s="3" t="s">
        <v>22</v>
      </c>
      <c r="K2798" s="3" t="s">
        <v>42</v>
      </c>
      <c r="L2798" s="47">
        <f t="shared" si="90"/>
        <v>73754.754636945203</v>
      </c>
      <c r="M2798" s="63">
        <f t="shared" si="89"/>
        <v>5.4575399837063061E-2</v>
      </c>
      <c r="N2798" s="7">
        <v>34700</v>
      </c>
      <c r="O2798" s="6" t="b">
        <v>1</v>
      </c>
      <c r="P2798" s="6" t="b">
        <v>0</v>
      </c>
      <c r="Q2798" s="6" t="s">
        <v>24</v>
      </c>
    </row>
    <row r="2799" spans="1:17" x14ac:dyDescent="0.25">
      <c r="A2799" s="3">
        <v>2019</v>
      </c>
      <c r="B2799" s="3">
        <v>1</v>
      </c>
      <c r="C2799" s="4" t="s">
        <v>84</v>
      </c>
      <c r="D2799" s="4" t="s">
        <v>46</v>
      </c>
      <c r="E2799" s="4" t="s">
        <v>48</v>
      </c>
      <c r="F2799" s="4"/>
      <c r="G2799" s="11" t="s">
        <v>21</v>
      </c>
      <c r="H2799" s="5">
        <v>52641</v>
      </c>
      <c r="I2799" s="5">
        <v>19991.725412598422</v>
      </c>
      <c r="J2799" s="3" t="s">
        <v>22</v>
      </c>
      <c r="K2799" s="3" t="s">
        <v>42</v>
      </c>
      <c r="L2799" s="47">
        <f t="shared" si="90"/>
        <v>52651.4875170456</v>
      </c>
      <c r="M2799" s="63">
        <f t="shared" si="89"/>
        <v>3.8959874484071802E-2</v>
      </c>
      <c r="N2799" s="7">
        <v>35065</v>
      </c>
      <c r="O2799" s="6" t="b">
        <v>1</v>
      </c>
      <c r="P2799" s="6" t="b">
        <v>0</v>
      </c>
      <c r="Q2799" s="6" t="s">
        <v>24</v>
      </c>
    </row>
    <row r="2800" spans="1:17" x14ac:dyDescent="0.25">
      <c r="A2800" s="3">
        <v>2019</v>
      </c>
      <c r="B2800" s="3">
        <v>1</v>
      </c>
      <c r="C2800" s="4" t="s">
        <v>84</v>
      </c>
      <c r="D2800" s="4" t="s">
        <v>46</v>
      </c>
      <c r="E2800" s="4" t="s">
        <v>58</v>
      </c>
      <c r="F2800" s="4"/>
      <c r="G2800" s="11" t="s">
        <v>21</v>
      </c>
      <c r="H2800" s="5">
        <v>80914.399999999994</v>
      </c>
      <c r="I2800" s="5">
        <v>27245.738874078739</v>
      </c>
      <c r="J2800" s="3" t="s">
        <v>22</v>
      </c>
      <c r="K2800" s="3" t="s">
        <v>42</v>
      </c>
      <c r="L2800" s="47">
        <f t="shared" si="90"/>
        <v>71756.121626061708</v>
      </c>
      <c r="M2800" s="63">
        <f t="shared" si="89"/>
        <v>5.3096495917804652E-2</v>
      </c>
      <c r="N2800" s="7">
        <v>39814</v>
      </c>
      <c r="O2800" s="6" t="b">
        <v>1</v>
      </c>
      <c r="P2800" s="6" t="b">
        <v>0</v>
      </c>
      <c r="Q2800" s="6" t="s">
        <v>24</v>
      </c>
    </row>
    <row r="2801" spans="1:17" x14ac:dyDescent="0.25">
      <c r="A2801" s="3">
        <v>2019</v>
      </c>
      <c r="B2801" s="3">
        <v>1</v>
      </c>
      <c r="C2801" s="4" t="s">
        <v>84</v>
      </c>
      <c r="D2801" s="4" t="s">
        <v>46</v>
      </c>
      <c r="E2801" s="4" t="s">
        <v>61</v>
      </c>
      <c r="F2801" s="4"/>
      <c r="G2801" s="11" t="s">
        <v>21</v>
      </c>
      <c r="H2801" s="5">
        <v>75550</v>
      </c>
      <c r="I2801" s="5">
        <v>26146.80800787402</v>
      </c>
      <c r="J2801" s="3" t="s">
        <v>22</v>
      </c>
      <c r="K2801" s="3" t="s">
        <v>42</v>
      </c>
      <c r="L2801" s="47">
        <f t="shared" si="90"/>
        <v>68861.906965249524</v>
      </c>
      <c r="M2801" s="63">
        <f t="shared" si="89"/>
        <v>5.095489944574489E-2</v>
      </c>
      <c r="N2801" s="7">
        <v>40179</v>
      </c>
      <c r="O2801" s="6" t="b">
        <v>1</v>
      </c>
      <c r="P2801" s="6" t="b">
        <v>0</v>
      </c>
      <c r="Q2801" s="6" t="s">
        <v>24</v>
      </c>
    </row>
    <row r="2802" spans="1:17" x14ac:dyDescent="0.25">
      <c r="A2802" s="3">
        <v>2019</v>
      </c>
      <c r="B2802" s="3">
        <v>1</v>
      </c>
      <c r="C2802" s="4" t="s">
        <v>84</v>
      </c>
      <c r="D2802" s="4" t="s">
        <v>46</v>
      </c>
      <c r="E2802" s="4" t="s">
        <v>77</v>
      </c>
      <c r="F2802" s="4"/>
      <c r="G2802" s="11" t="s">
        <v>21</v>
      </c>
      <c r="H2802" s="5">
        <v>84971</v>
      </c>
      <c r="I2802" s="5">
        <v>28125.35416559055</v>
      </c>
      <c r="J2802" s="3" t="s">
        <v>22</v>
      </c>
      <c r="K2802" s="3" t="s">
        <v>42</v>
      </c>
      <c r="L2802" s="47">
        <f t="shared" si="90"/>
        <v>74072.732753165867</v>
      </c>
      <c r="M2802" s="63">
        <f t="shared" si="89"/>
        <v>5.481069019790287E-2</v>
      </c>
      <c r="N2802" s="7">
        <v>42005</v>
      </c>
      <c r="O2802" s="6" t="b">
        <v>0</v>
      </c>
      <c r="P2802" s="6" t="b">
        <v>0</v>
      </c>
      <c r="Q2802" s="6" t="s">
        <v>65</v>
      </c>
    </row>
    <row r="2803" spans="1:17" x14ac:dyDescent="0.25">
      <c r="A2803" s="3">
        <v>2019</v>
      </c>
      <c r="B2803" s="3">
        <v>1</v>
      </c>
      <c r="C2803" s="4" t="s">
        <v>84</v>
      </c>
      <c r="D2803" s="4" t="s">
        <v>69</v>
      </c>
      <c r="E2803" s="4" t="s">
        <v>70</v>
      </c>
      <c r="F2803" s="4" t="s">
        <v>71</v>
      </c>
      <c r="G2803" s="11" t="s">
        <v>21</v>
      </c>
      <c r="H2803" s="5">
        <v>87231.133499999996</v>
      </c>
      <c r="I2803" s="5">
        <v>31978.110236220473</v>
      </c>
      <c r="J2803" s="3" t="s">
        <v>22</v>
      </c>
      <c r="K2803" s="3" t="s">
        <v>23</v>
      </c>
      <c r="L2803" s="47">
        <f t="shared" si="90"/>
        <v>84219.59771716535</v>
      </c>
      <c r="M2803" s="63">
        <f t="shared" si="89"/>
        <v>6.2318941228346469E-2</v>
      </c>
      <c r="N2803" s="7">
        <v>40760</v>
      </c>
      <c r="O2803" s="6" t="b">
        <v>0</v>
      </c>
      <c r="P2803" s="6" t="b">
        <v>0</v>
      </c>
      <c r="Q2803" s="6" t="s">
        <v>65</v>
      </c>
    </row>
    <row r="2804" spans="1:17" x14ac:dyDescent="0.25">
      <c r="A2804" s="8">
        <v>2019</v>
      </c>
      <c r="B2804" s="8">
        <v>2</v>
      </c>
      <c r="C2804" s="9" t="s">
        <v>85</v>
      </c>
      <c r="D2804" s="9" t="s">
        <v>18</v>
      </c>
      <c r="E2804" s="9" t="s">
        <v>76</v>
      </c>
      <c r="F2804" s="9"/>
      <c r="G2804" s="16" t="s">
        <v>21</v>
      </c>
      <c r="H2804" s="10">
        <v>155241</v>
      </c>
      <c r="I2804" s="10">
        <v>55452.085199999994</v>
      </c>
      <c r="J2804" s="8" t="s">
        <v>22</v>
      </c>
      <c r="K2804" s="8" t="s">
        <v>42</v>
      </c>
      <c r="L2804" s="47">
        <f t="shared" si="90"/>
        <v>146042.16051617276</v>
      </c>
      <c r="M2804" s="63">
        <f t="shared" si="89"/>
        <v>0.10806502363775999</v>
      </c>
      <c r="N2804" s="7">
        <v>41348</v>
      </c>
      <c r="O2804" s="6" t="b">
        <v>0</v>
      </c>
      <c r="P2804" s="6" t="b">
        <v>0</v>
      </c>
      <c r="Q2804" s="6" t="s">
        <v>65</v>
      </c>
    </row>
    <row r="2805" spans="1:17" x14ac:dyDescent="0.25">
      <c r="A2805" s="8">
        <v>2019</v>
      </c>
      <c r="B2805" s="8">
        <v>2</v>
      </c>
      <c r="C2805" s="9" t="s">
        <v>85</v>
      </c>
      <c r="D2805" s="9" t="s">
        <v>18</v>
      </c>
      <c r="E2805" s="9" t="s">
        <v>19</v>
      </c>
      <c r="F2805" s="9" t="s">
        <v>20</v>
      </c>
      <c r="G2805" s="16" t="s">
        <v>21</v>
      </c>
      <c r="H2805" s="10">
        <v>20475.718499999999</v>
      </c>
      <c r="I2805" s="10">
        <v>7788.2834645669291</v>
      </c>
      <c r="J2805" s="8" t="s">
        <v>22</v>
      </c>
      <c r="K2805" s="8" t="s">
        <v>23</v>
      </c>
      <c r="L2805" s="47">
        <f t="shared" si="90"/>
        <v>20511.721782425193</v>
      </c>
      <c r="M2805" s="63">
        <f t="shared" si="89"/>
        <v>1.5177806815748034E-2</v>
      </c>
      <c r="N2805" s="7">
        <v>35527</v>
      </c>
      <c r="O2805" s="6" t="b">
        <v>1</v>
      </c>
      <c r="P2805" s="6" t="b">
        <v>0</v>
      </c>
      <c r="Q2805" s="6" t="s">
        <v>24</v>
      </c>
    </row>
    <row r="2806" spans="1:17" x14ac:dyDescent="0.25">
      <c r="A2806" s="8">
        <v>2019</v>
      </c>
      <c r="B2806" s="8">
        <v>2</v>
      </c>
      <c r="C2806" s="9" t="s">
        <v>85</v>
      </c>
      <c r="D2806" s="9" t="s">
        <v>18</v>
      </c>
      <c r="E2806" s="9" t="s">
        <v>19</v>
      </c>
      <c r="F2806" s="9" t="s">
        <v>25</v>
      </c>
      <c r="G2806" s="16" t="s">
        <v>21</v>
      </c>
      <c r="H2806" s="10">
        <v>51311.5461</v>
      </c>
      <c r="I2806" s="10">
        <v>19857.259842519685</v>
      </c>
      <c r="J2806" s="8" t="s">
        <v>22</v>
      </c>
      <c r="K2806" s="8" t="s">
        <v>23</v>
      </c>
      <c r="L2806" s="47">
        <f t="shared" si="90"/>
        <v>52297.350385889753</v>
      </c>
      <c r="M2806" s="63">
        <f t="shared" si="89"/>
        <v>3.8697827981102363E-2</v>
      </c>
      <c r="N2806" s="7">
        <v>35527</v>
      </c>
      <c r="O2806" s="6" t="b">
        <v>1</v>
      </c>
      <c r="P2806" s="6" t="b">
        <v>0</v>
      </c>
      <c r="Q2806" s="6" t="s">
        <v>24</v>
      </c>
    </row>
    <row r="2807" spans="1:17" x14ac:dyDescent="0.25">
      <c r="A2807" s="8">
        <v>2019</v>
      </c>
      <c r="B2807" s="8">
        <v>2</v>
      </c>
      <c r="C2807" s="9" t="s">
        <v>85</v>
      </c>
      <c r="D2807" s="9" t="s">
        <v>18</v>
      </c>
      <c r="E2807" s="9" t="s">
        <v>41</v>
      </c>
      <c r="F2807" s="9"/>
      <c r="G2807" s="16" t="s">
        <v>21</v>
      </c>
      <c r="H2807" s="10">
        <v>34527</v>
      </c>
      <c r="I2807" s="10">
        <v>13540.626224999998</v>
      </c>
      <c r="J2807" s="8" t="s">
        <v>22</v>
      </c>
      <c r="K2807" s="8" t="s">
        <v>42</v>
      </c>
      <c r="L2807" s="47">
        <f t="shared" si="90"/>
        <v>35661.459826238395</v>
      </c>
      <c r="M2807" s="63">
        <f t="shared" si="89"/>
        <v>2.6387972387279999E-2</v>
      </c>
      <c r="N2807" s="7">
        <v>23377</v>
      </c>
      <c r="O2807" s="6" t="b">
        <v>1</v>
      </c>
      <c r="P2807" s="6" t="b">
        <v>0</v>
      </c>
      <c r="Q2807" s="6" t="s">
        <v>24</v>
      </c>
    </row>
    <row r="2808" spans="1:17" x14ac:dyDescent="0.25">
      <c r="A2808" s="8">
        <v>2019</v>
      </c>
      <c r="B2808" s="8">
        <v>2</v>
      </c>
      <c r="C2808" s="9" t="s">
        <v>85</v>
      </c>
      <c r="D2808" s="9" t="s">
        <v>18</v>
      </c>
      <c r="E2808" s="9" t="s">
        <v>43</v>
      </c>
      <c r="F2808" s="9"/>
      <c r="G2808" s="16" t="s">
        <v>21</v>
      </c>
      <c r="H2808" s="10">
        <v>83399</v>
      </c>
      <c r="I2808" s="10">
        <v>31387.714044</v>
      </c>
      <c r="J2808" s="8" t="s">
        <v>22</v>
      </c>
      <c r="K2808" s="8" t="s">
        <v>42</v>
      </c>
      <c r="L2808" s="47">
        <f t="shared" si="90"/>
        <v>82664.692519977209</v>
      </c>
      <c r="M2808" s="63">
        <f t="shared" si="89"/>
        <v>6.1168377128947203E-2</v>
      </c>
      <c r="N2808" s="7">
        <v>28126</v>
      </c>
      <c r="O2808" s="6" t="b">
        <v>1</v>
      </c>
      <c r="P2808" s="6" t="b">
        <v>0</v>
      </c>
      <c r="Q2808" s="6" t="s">
        <v>24</v>
      </c>
    </row>
    <row r="2809" spans="1:17" x14ac:dyDescent="0.25">
      <c r="A2809" s="8">
        <v>2019</v>
      </c>
      <c r="B2809" s="8">
        <v>2</v>
      </c>
      <c r="C2809" s="9" t="s">
        <v>85</v>
      </c>
      <c r="D2809" s="9" t="s">
        <v>62</v>
      </c>
      <c r="E2809" s="9" t="s">
        <v>63</v>
      </c>
      <c r="F2809" s="9" t="s">
        <v>64</v>
      </c>
      <c r="G2809" s="16" t="s">
        <v>21</v>
      </c>
      <c r="H2809" s="10">
        <v>32457.417399999998</v>
      </c>
      <c r="I2809" s="10">
        <v>13994.551181102363</v>
      </c>
      <c r="J2809" s="8" t="s">
        <v>22</v>
      </c>
      <c r="K2809" s="8" t="s">
        <v>23</v>
      </c>
      <c r="L2809" s="47">
        <f t="shared" si="90"/>
        <v>36856.945641826765</v>
      </c>
      <c r="M2809" s="63">
        <f t="shared" si="89"/>
        <v>2.7272581341732285E-2</v>
      </c>
      <c r="N2809" s="7">
        <v>40739</v>
      </c>
      <c r="O2809" s="6" t="b">
        <v>0</v>
      </c>
      <c r="P2809" s="6" t="b">
        <v>0</v>
      </c>
      <c r="Q2809" s="6" t="s">
        <v>65</v>
      </c>
    </row>
    <row r="2810" spans="1:17" x14ac:dyDescent="0.25">
      <c r="A2810" s="8">
        <v>2019</v>
      </c>
      <c r="B2810" s="8">
        <v>2</v>
      </c>
      <c r="C2810" s="9" t="s">
        <v>85</v>
      </c>
      <c r="D2810" s="9" t="s">
        <v>66</v>
      </c>
      <c r="E2810" s="9" t="s">
        <v>67</v>
      </c>
      <c r="F2810" s="9" t="s">
        <v>72</v>
      </c>
      <c r="G2810" s="16" t="s">
        <v>21</v>
      </c>
      <c r="H2810" s="10">
        <v>147121.07879999999</v>
      </c>
      <c r="I2810" s="10">
        <v>49861.700787401576</v>
      </c>
      <c r="J2810" s="8" t="s">
        <v>22</v>
      </c>
      <c r="K2810" s="8" t="s">
        <v>23</v>
      </c>
      <c r="L2810" s="47">
        <f t="shared" si="90"/>
        <v>131318.96634255117</v>
      </c>
      <c r="M2810" s="63">
        <f t="shared" si="89"/>
        <v>9.7170482494488203E-2</v>
      </c>
      <c r="N2810" s="7">
        <v>40644</v>
      </c>
      <c r="O2810" s="6" t="b">
        <v>0</v>
      </c>
      <c r="P2810" s="6" t="b">
        <v>1</v>
      </c>
      <c r="Q2810" s="6" t="s">
        <v>15</v>
      </c>
    </row>
    <row r="2811" spans="1:17" x14ac:dyDescent="0.25">
      <c r="A2811" s="8">
        <v>2019</v>
      </c>
      <c r="B2811" s="8">
        <v>2</v>
      </c>
      <c r="C2811" s="9" t="s">
        <v>85</v>
      </c>
      <c r="D2811" s="9" t="s">
        <v>66</v>
      </c>
      <c r="E2811" s="9" t="s">
        <v>67</v>
      </c>
      <c r="F2811" s="9" t="s">
        <v>68</v>
      </c>
      <c r="G2811" s="16" t="s">
        <v>21</v>
      </c>
      <c r="H2811" s="10">
        <v>153934.49340000001</v>
      </c>
      <c r="I2811" s="10">
        <v>52646.078740157478</v>
      </c>
      <c r="J2811" s="8" t="s">
        <v>22</v>
      </c>
      <c r="K2811" s="8" t="s">
        <v>23</v>
      </c>
      <c r="L2811" s="47">
        <f t="shared" si="90"/>
        <v>138652.08231911811</v>
      </c>
      <c r="M2811" s="63">
        <f t="shared" si="89"/>
        <v>0.10259667824881891</v>
      </c>
      <c r="N2811" s="7">
        <v>40644</v>
      </c>
      <c r="O2811" s="6" t="b">
        <v>0</v>
      </c>
      <c r="P2811" s="6" t="b">
        <v>1</v>
      </c>
      <c r="Q2811" s="6" t="s">
        <v>15</v>
      </c>
    </row>
    <row r="2812" spans="1:17" x14ac:dyDescent="0.25">
      <c r="A2812" s="8">
        <v>2019</v>
      </c>
      <c r="B2812" s="8">
        <v>2</v>
      </c>
      <c r="C2812" s="9" t="s">
        <v>85</v>
      </c>
      <c r="D2812" s="9" t="s">
        <v>78</v>
      </c>
      <c r="E2812" s="9" t="s">
        <v>78</v>
      </c>
      <c r="F2812" s="9" t="s">
        <v>80</v>
      </c>
      <c r="G2812" s="16" t="s">
        <v>21</v>
      </c>
      <c r="H2812" s="10">
        <v>119467.10920000001</v>
      </c>
      <c r="I2812" s="10">
        <v>44131.370078740154</v>
      </c>
      <c r="J2812" s="8" t="s">
        <v>22</v>
      </c>
      <c r="K2812" s="8" t="s">
        <v>23</v>
      </c>
      <c r="L2812" s="47">
        <f t="shared" si="90"/>
        <v>116227.20064705511</v>
      </c>
      <c r="M2812" s="63">
        <f t="shared" si="89"/>
        <v>8.6003214009448825E-2</v>
      </c>
      <c r="N2812" s="7">
        <v>42560</v>
      </c>
      <c r="O2812" s="6" t="b">
        <v>0</v>
      </c>
      <c r="P2812" s="6" t="b">
        <v>0</v>
      </c>
      <c r="Q2812" s="6" t="s">
        <v>65</v>
      </c>
    </row>
    <row r="2813" spans="1:17" x14ac:dyDescent="0.25">
      <c r="A2813" s="8">
        <v>2019</v>
      </c>
      <c r="B2813" s="8">
        <v>2</v>
      </c>
      <c r="C2813" s="9" t="s">
        <v>85</v>
      </c>
      <c r="D2813" s="9" t="s">
        <v>78</v>
      </c>
      <c r="E2813" s="9" t="s">
        <v>78</v>
      </c>
      <c r="F2813" s="9" t="s">
        <v>79</v>
      </c>
      <c r="G2813" s="16" t="s">
        <v>21</v>
      </c>
      <c r="H2813" s="10">
        <v>118005.79369999999</v>
      </c>
      <c r="I2813" s="10">
        <v>43698.803149606298</v>
      </c>
      <c r="J2813" s="8" t="s">
        <v>22</v>
      </c>
      <c r="K2813" s="8" t="s">
        <v>23</v>
      </c>
      <c r="L2813" s="47">
        <f t="shared" si="90"/>
        <v>115087.96469820473</v>
      </c>
      <c r="M2813" s="63">
        <f t="shared" si="89"/>
        <v>8.5160227577952774E-2</v>
      </c>
      <c r="N2813" s="7">
        <v>42560</v>
      </c>
      <c r="O2813" s="6" t="b">
        <v>0</v>
      </c>
      <c r="P2813" s="6" t="b">
        <v>0</v>
      </c>
      <c r="Q2813" s="6" t="s">
        <v>65</v>
      </c>
    </row>
    <row r="2814" spans="1:17" x14ac:dyDescent="0.25">
      <c r="A2814" s="8">
        <v>2019</v>
      </c>
      <c r="B2814" s="8">
        <v>2</v>
      </c>
      <c r="C2814" s="9" t="s">
        <v>85</v>
      </c>
      <c r="D2814" s="9" t="s">
        <v>73</v>
      </c>
      <c r="E2814" s="9" t="s">
        <v>74</v>
      </c>
      <c r="F2814" s="9"/>
      <c r="G2814" s="16" t="s">
        <v>21</v>
      </c>
      <c r="H2814" s="10">
        <v>227521</v>
      </c>
      <c r="I2814" s="10">
        <v>74024.776425599994</v>
      </c>
      <c r="J2814" s="8" t="s">
        <v>22</v>
      </c>
      <c r="K2814" s="8" t="s">
        <v>42</v>
      </c>
      <c r="L2814" s="47">
        <f t="shared" si="90"/>
        <v>194956.38878015135</v>
      </c>
      <c r="M2814" s="63">
        <f t="shared" si="89"/>
        <v>0.14425948429820926</v>
      </c>
      <c r="N2814" s="7">
        <v>41136</v>
      </c>
      <c r="O2814" s="6" t="b">
        <v>0</v>
      </c>
      <c r="P2814" s="6" t="b">
        <v>0</v>
      </c>
      <c r="Q2814" s="6" t="s">
        <v>65</v>
      </c>
    </row>
    <row r="2815" spans="1:17" x14ac:dyDescent="0.25">
      <c r="A2815" s="8">
        <v>2019</v>
      </c>
      <c r="B2815" s="8">
        <v>2</v>
      </c>
      <c r="C2815" s="9" t="s">
        <v>85</v>
      </c>
      <c r="D2815" s="9" t="s">
        <v>29</v>
      </c>
      <c r="E2815" s="9" t="s">
        <v>30</v>
      </c>
      <c r="F2815" s="9" t="s">
        <v>31</v>
      </c>
      <c r="G2815" s="16" t="s">
        <v>21</v>
      </c>
      <c r="H2815" s="10">
        <v>45362.337899999999</v>
      </c>
      <c r="I2815" s="10">
        <v>17712</v>
      </c>
      <c r="J2815" s="8" t="s">
        <v>22</v>
      </c>
      <c r="K2815" s="8" t="s">
        <v>23</v>
      </c>
      <c r="L2815" s="47">
        <f t="shared" si="90"/>
        <v>46647.456767999996</v>
      </c>
      <c r="M2815" s="63">
        <f t="shared" si="89"/>
        <v>3.4517145600000007E-2</v>
      </c>
      <c r="N2815" s="7">
        <v>35885</v>
      </c>
      <c r="O2815" s="6" t="b">
        <v>1</v>
      </c>
      <c r="P2815" s="6" t="b">
        <v>0</v>
      </c>
      <c r="Q2815" s="6" t="s">
        <v>24</v>
      </c>
    </row>
    <row r="2816" spans="1:17" x14ac:dyDescent="0.25">
      <c r="A2816" s="8">
        <v>2019</v>
      </c>
      <c r="B2816" s="8">
        <v>2</v>
      </c>
      <c r="C2816" s="9" t="s">
        <v>85</v>
      </c>
      <c r="D2816" s="9" t="s">
        <v>29</v>
      </c>
      <c r="E2816" s="9" t="s">
        <v>30</v>
      </c>
      <c r="F2816" s="9" t="s">
        <v>33</v>
      </c>
      <c r="G2816" s="16" t="s">
        <v>21</v>
      </c>
      <c r="H2816" s="10">
        <v>16935.326499999999</v>
      </c>
      <c r="I2816" s="10">
        <v>7433.5748031496059</v>
      </c>
      <c r="J2816" s="8" t="s">
        <v>22</v>
      </c>
      <c r="K2816" s="8" t="s">
        <v>23</v>
      </c>
      <c r="L2816" s="47">
        <f t="shared" si="90"/>
        <v>19577.538350362203</v>
      </c>
      <c r="M2816" s="63">
        <f t="shared" si="89"/>
        <v>1.4486550576377953E-2</v>
      </c>
      <c r="N2816" s="7">
        <v>35885</v>
      </c>
      <c r="O2816" s="6" t="b">
        <v>1</v>
      </c>
      <c r="P2816" s="6" t="b">
        <v>0</v>
      </c>
      <c r="Q2816" s="6" t="s">
        <v>24</v>
      </c>
    </row>
    <row r="2817" spans="1:17" x14ac:dyDescent="0.25">
      <c r="A2817" s="8">
        <v>2019</v>
      </c>
      <c r="B2817" s="8">
        <v>2</v>
      </c>
      <c r="C2817" s="9" t="s">
        <v>85</v>
      </c>
      <c r="D2817" s="9" t="s">
        <v>29</v>
      </c>
      <c r="E2817" s="9" t="s">
        <v>34</v>
      </c>
      <c r="F2817" s="9" t="s">
        <v>37</v>
      </c>
      <c r="G2817" s="16" t="s">
        <v>21</v>
      </c>
      <c r="H2817" s="10">
        <v>2525.2179000000001</v>
      </c>
      <c r="I2817" s="10">
        <v>982.3937007874016</v>
      </c>
      <c r="J2817" s="8" t="s">
        <v>22</v>
      </c>
      <c r="K2817" s="8" t="s">
        <v>23</v>
      </c>
      <c r="L2817" s="47">
        <f t="shared" si="90"/>
        <v>2587.2949235905512</v>
      </c>
      <c r="M2817" s="63">
        <f t="shared" si="89"/>
        <v>1.9144888440944885E-3</v>
      </c>
      <c r="N2817" s="7">
        <v>33970</v>
      </c>
      <c r="O2817" s="6" t="b">
        <v>1</v>
      </c>
      <c r="P2817" s="6" t="b">
        <v>0</v>
      </c>
      <c r="Q2817" s="6" t="s">
        <v>24</v>
      </c>
    </row>
    <row r="2818" spans="1:17" x14ac:dyDescent="0.25">
      <c r="A2818" s="8">
        <v>2019</v>
      </c>
      <c r="B2818" s="8">
        <v>2</v>
      </c>
      <c r="C2818" s="9" t="s">
        <v>85</v>
      </c>
      <c r="D2818" s="9" t="s">
        <v>29</v>
      </c>
      <c r="E2818" s="9" t="s">
        <v>34</v>
      </c>
      <c r="F2818" s="9" t="s">
        <v>39</v>
      </c>
      <c r="G2818" s="16" t="s">
        <v>21</v>
      </c>
      <c r="H2818" s="10">
        <v>2231.9159</v>
      </c>
      <c r="I2818" s="10">
        <v>941.10236220472439</v>
      </c>
      <c r="J2818" s="8" t="s">
        <v>22</v>
      </c>
      <c r="K2818" s="8" t="s">
        <v>23</v>
      </c>
      <c r="L2818" s="47">
        <f t="shared" si="90"/>
        <v>2478.5474116535429</v>
      </c>
      <c r="M2818" s="63">
        <f t="shared" ref="M2818:M2881" si="91">I2818*0.02784*0.07/1000</f>
        <v>1.8340202834645671E-3</v>
      </c>
      <c r="N2818" s="7">
        <v>33970</v>
      </c>
      <c r="O2818" s="6" t="b">
        <v>1</v>
      </c>
      <c r="P2818" s="6" t="b">
        <v>0</v>
      </c>
      <c r="Q2818" s="6" t="s">
        <v>24</v>
      </c>
    </row>
    <row r="2819" spans="1:17" x14ac:dyDescent="0.25">
      <c r="A2819" s="8">
        <v>2019</v>
      </c>
      <c r="B2819" s="8">
        <v>2</v>
      </c>
      <c r="C2819" s="9" t="s">
        <v>85</v>
      </c>
      <c r="D2819" s="9" t="s">
        <v>29</v>
      </c>
      <c r="E2819" s="9" t="s">
        <v>34</v>
      </c>
      <c r="F2819" s="9" t="s">
        <v>36</v>
      </c>
      <c r="G2819" s="16" t="s">
        <v>21</v>
      </c>
      <c r="H2819" s="10">
        <v>5268.2340000000004</v>
      </c>
      <c r="I2819" s="10">
        <v>2293.322834645669</v>
      </c>
      <c r="J2819" s="8" t="s">
        <v>22</v>
      </c>
      <c r="K2819" s="8" t="s">
        <v>23</v>
      </c>
      <c r="L2819" s="47">
        <f t="shared" si="90"/>
        <v>6039.8417899842516</v>
      </c>
      <c r="M2819" s="63">
        <f t="shared" si="91"/>
        <v>4.4692275401574805E-3</v>
      </c>
      <c r="N2819" s="7">
        <v>33970</v>
      </c>
      <c r="O2819" s="6" t="b">
        <v>1</v>
      </c>
      <c r="P2819" s="6" t="b">
        <v>0</v>
      </c>
      <c r="Q2819" s="6" t="s">
        <v>24</v>
      </c>
    </row>
    <row r="2820" spans="1:17" x14ac:dyDescent="0.25">
      <c r="A2820" s="8">
        <v>2019</v>
      </c>
      <c r="B2820" s="8">
        <v>2</v>
      </c>
      <c r="C2820" s="9" t="s">
        <v>85</v>
      </c>
      <c r="D2820" s="9" t="s">
        <v>59</v>
      </c>
      <c r="E2820" s="9" t="s">
        <v>60</v>
      </c>
      <c r="F2820" s="9"/>
      <c r="G2820" s="16" t="s">
        <v>21</v>
      </c>
      <c r="H2820" s="10">
        <v>108476</v>
      </c>
      <c r="I2820" s="10">
        <v>37733.593551999998</v>
      </c>
      <c r="J2820" s="8" t="s">
        <v>22</v>
      </c>
      <c r="K2820" s="8" t="s">
        <v>42</v>
      </c>
      <c r="L2820" s="47">
        <f t="shared" si="90"/>
        <v>99377.606928534515</v>
      </c>
      <c r="M2820" s="63">
        <f t="shared" si="91"/>
        <v>7.3535227114137597E-2</v>
      </c>
      <c r="N2820" s="7">
        <v>40220</v>
      </c>
      <c r="O2820" s="6" t="b">
        <v>1</v>
      </c>
      <c r="P2820" s="6" t="b">
        <v>0</v>
      </c>
      <c r="Q2820" s="6" t="s">
        <v>24</v>
      </c>
    </row>
    <row r="2821" spans="1:17" x14ac:dyDescent="0.25">
      <c r="A2821" s="8">
        <v>2019</v>
      </c>
      <c r="B2821" s="8">
        <v>2</v>
      </c>
      <c r="C2821" s="9" t="s">
        <v>85</v>
      </c>
      <c r="D2821" s="9" t="s">
        <v>44</v>
      </c>
      <c r="E2821" s="9" t="s">
        <v>45</v>
      </c>
      <c r="F2821" s="9"/>
      <c r="G2821" s="16" t="s">
        <v>21</v>
      </c>
      <c r="H2821" s="10">
        <v>50257</v>
      </c>
      <c r="I2821" s="10">
        <v>17951.800399999996</v>
      </c>
      <c r="J2821" s="8" t="s">
        <v>22</v>
      </c>
      <c r="K2821" s="8" t="s">
        <v>42</v>
      </c>
      <c r="L2821" s="47">
        <f t="shared" si="90"/>
        <v>47279.010448665591</v>
      </c>
      <c r="M2821" s="63">
        <f t="shared" si="91"/>
        <v>3.4984468619520002E-2</v>
      </c>
      <c r="N2821" s="7">
        <v>25569</v>
      </c>
      <c r="O2821" s="6" t="b">
        <v>1</v>
      </c>
      <c r="P2821" s="6" t="b">
        <v>0</v>
      </c>
      <c r="Q2821" s="6" t="s">
        <v>24</v>
      </c>
    </row>
    <row r="2822" spans="1:17" x14ac:dyDescent="0.25">
      <c r="A2822" s="8">
        <v>2019</v>
      </c>
      <c r="B2822" s="8">
        <v>2</v>
      </c>
      <c r="C2822" s="9" t="s">
        <v>85</v>
      </c>
      <c r="D2822" s="9" t="s">
        <v>44</v>
      </c>
      <c r="E2822" s="9" t="s">
        <v>75</v>
      </c>
      <c r="F2822" s="9"/>
      <c r="G2822" s="16" t="s">
        <v>21</v>
      </c>
      <c r="H2822" s="10">
        <v>193193</v>
      </c>
      <c r="I2822" s="10">
        <v>67253.241781854973</v>
      </c>
      <c r="J2822" s="8" t="s">
        <v>22</v>
      </c>
      <c r="K2822" s="8" t="s">
        <v>42</v>
      </c>
      <c r="L2822" s="47">
        <f t="shared" si="90"/>
        <v>177122.44176416728</v>
      </c>
      <c r="M2822" s="63">
        <f t="shared" si="91"/>
        <v>0.131063117584479</v>
      </c>
      <c r="N2822" s="7">
        <v>41210</v>
      </c>
      <c r="O2822" s="6" t="b">
        <v>0</v>
      </c>
      <c r="P2822" s="6" t="b">
        <v>0</v>
      </c>
      <c r="Q2822" s="6" t="s">
        <v>65</v>
      </c>
    </row>
    <row r="2823" spans="1:17" x14ac:dyDescent="0.25">
      <c r="A2823" s="8">
        <v>2019</v>
      </c>
      <c r="B2823" s="8">
        <v>2</v>
      </c>
      <c r="C2823" s="9" t="s">
        <v>85</v>
      </c>
      <c r="D2823" s="9" t="s">
        <v>83</v>
      </c>
      <c r="E2823" s="9" t="s">
        <v>27</v>
      </c>
      <c r="F2823" s="9" t="s">
        <v>28</v>
      </c>
      <c r="G2823" s="16" t="s">
        <v>21</v>
      </c>
      <c r="H2823" s="10">
        <v>51048.26</v>
      </c>
      <c r="I2823" s="10">
        <v>20018.456692913387</v>
      </c>
      <c r="J2823" s="8" t="s">
        <v>22</v>
      </c>
      <c r="K2823" s="8" t="s">
        <v>23</v>
      </c>
      <c r="L2823" s="47">
        <f t="shared" si="90"/>
        <v>52721.888727685036</v>
      </c>
      <c r="M2823" s="63">
        <f t="shared" si="91"/>
        <v>3.9011968403149612E-2</v>
      </c>
      <c r="N2823" s="7">
        <v>34700</v>
      </c>
      <c r="O2823" s="6" t="b">
        <v>1</v>
      </c>
      <c r="P2823" s="6" t="b">
        <v>0</v>
      </c>
      <c r="Q2823" s="6" t="s">
        <v>24</v>
      </c>
    </row>
    <row r="2824" spans="1:17" x14ac:dyDescent="0.25">
      <c r="A2824" s="8">
        <v>2019</v>
      </c>
      <c r="B2824" s="8">
        <v>2</v>
      </c>
      <c r="C2824" s="9" t="s">
        <v>85</v>
      </c>
      <c r="D2824" s="9" t="s">
        <v>46</v>
      </c>
      <c r="E2824" s="9" t="s">
        <v>47</v>
      </c>
      <c r="F2824" s="9"/>
      <c r="G2824" s="16" t="s">
        <v>21</v>
      </c>
      <c r="H2824" s="10">
        <v>73218</v>
      </c>
      <c r="I2824" s="10">
        <v>27337.041452598423</v>
      </c>
      <c r="J2824" s="8" t="s">
        <v>22</v>
      </c>
      <c r="K2824" s="8" t="s">
        <v>42</v>
      </c>
      <c r="L2824" s="47">
        <f t="shared" si="90"/>
        <v>71996.581940216172</v>
      </c>
      <c r="M2824" s="63">
        <f t="shared" si="91"/>
        <v>5.3274426382823821E-2</v>
      </c>
      <c r="N2824" s="7">
        <v>34700</v>
      </c>
      <c r="O2824" s="6" t="b">
        <v>1</v>
      </c>
      <c r="P2824" s="6" t="b">
        <v>0</v>
      </c>
      <c r="Q2824" s="6" t="s">
        <v>24</v>
      </c>
    </row>
    <row r="2825" spans="1:17" x14ac:dyDescent="0.25">
      <c r="A2825" s="8">
        <v>2019</v>
      </c>
      <c r="B2825" s="8">
        <v>2</v>
      </c>
      <c r="C2825" s="9" t="s">
        <v>85</v>
      </c>
      <c r="D2825" s="9" t="s">
        <v>46</v>
      </c>
      <c r="E2825" s="9" t="s">
        <v>48</v>
      </c>
      <c r="F2825" s="9"/>
      <c r="G2825" s="16" t="s">
        <v>21</v>
      </c>
      <c r="H2825" s="10">
        <v>60479.000000000007</v>
      </c>
      <c r="I2825" s="10">
        <v>22968.400319685039</v>
      </c>
      <c r="J2825" s="8" t="s">
        <v>22</v>
      </c>
      <c r="K2825" s="8" t="s">
        <v>42</v>
      </c>
      <c r="L2825" s="47">
        <f t="shared" si="90"/>
        <v>60491.049059542973</v>
      </c>
      <c r="M2825" s="63">
        <f t="shared" si="91"/>
        <v>4.4760818543002207E-2</v>
      </c>
      <c r="N2825" s="7">
        <v>35065</v>
      </c>
      <c r="O2825" s="6" t="b">
        <v>1</v>
      </c>
      <c r="P2825" s="6" t="b">
        <v>0</v>
      </c>
      <c r="Q2825" s="6" t="s">
        <v>24</v>
      </c>
    </row>
    <row r="2826" spans="1:17" x14ac:dyDescent="0.25">
      <c r="A2826" s="8">
        <v>2019</v>
      </c>
      <c r="B2826" s="8">
        <v>2</v>
      </c>
      <c r="C2826" s="9" t="s">
        <v>85</v>
      </c>
      <c r="D2826" s="9" t="s">
        <v>46</v>
      </c>
      <c r="E2826" s="9" t="s">
        <v>58</v>
      </c>
      <c r="F2826" s="9"/>
      <c r="G2826" s="16" t="s">
        <v>21</v>
      </c>
      <c r="H2826" s="10">
        <v>56682</v>
      </c>
      <c r="I2826" s="10">
        <v>19086.132639685042</v>
      </c>
      <c r="J2826" s="8" t="s">
        <v>22</v>
      </c>
      <c r="K2826" s="8" t="s">
        <v>42</v>
      </c>
      <c r="L2826" s="47">
        <f t="shared" si="90"/>
        <v>50266.460432363456</v>
      </c>
      <c r="M2826" s="63">
        <f t="shared" si="91"/>
        <v>3.7195055288218204E-2</v>
      </c>
      <c r="N2826" s="7">
        <v>39814</v>
      </c>
      <c r="O2826" s="6" t="b">
        <v>1</v>
      </c>
      <c r="P2826" s="6" t="b">
        <v>0</v>
      </c>
      <c r="Q2826" s="6" t="s">
        <v>24</v>
      </c>
    </row>
    <row r="2827" spans="1:17" x14ac:dyDescent="0.25">
      <c r="A2827" s="8">
        <v>2019</v>
      </c>
      <c r="B2827" s="8">
        <v>2</v>
      </c>
      <c r="C2827" s="9" t="s">
        <v>85</v>
      </c>
      <c r="D2827" s="9" t="s">
        <v>46</v>
      </c>
      <c r="E2827" s="9" t="s">
        <v>61</v>
      </c>
      <c r="F2827" s="9"/>
      <c r="G2827" s="16" t="s">
        <v>21</v>
      </c>
      <c r="H2827" s="10">
        <v>77973</v>
      </c>
      <c r="I2827" s="10">
        <v>26985.374729291343</v>
      </c>
      <c r="J2827" s="8" t="s">
        <v>22</v>
      </c>
      <c r="K2827" s="8" t="s">
        <v>42</v>
      </c>
      <c r="L2827" s="47">
        <f t="shared" si="90"/>
        <v>71070.409951044348</v>
      </c>
      <c r="M2827" s="63">
        <f t="shared" si="91"/>
        <v>5.2589098272442972E-2</v>
      </c>
      <c r="N2827" s="7">
        <v>40179</v>
      </c>
      <c r="O2827" s="6" t="b">
        <v>1</v>
      </c>
      <c r="P2827" s="6" t="b">
        <v>0</v>
      </c>
      <c r="Q2827" s="6" t="s">
        <v>24</v>
      </c>
    </row>
    <row r="2828" spans="1:17" x14ac:dyDescent="0.25">
      <c r="A2828" s="8">
        <v>2019</v>
      </c>
      <c r="B2828" s="8">
        <v>2</v>
      </c>
      <c r="C2828" s="9" t="s">
        <v>85</v>
      </c>
      <c r="D2828" s="9" t="s">
        <v>46</v>
      </c>
      <c r="E2828" s="9" t="s">
        <v>77</v>
      </c>
      <c r="F2828" s="9"/>
      <c r="G2828" s="16" t="s">
        <v>21</v>
      </c>
      <c r="H2828" s="10">
        <v>91099</v>
      </c>
      <c r="I2828" s="10">
        <v>30153.718787952756</v>
      </c>
      <c r="J2828" s="8" t="s">
        <v>22</v>
      </c>
      <c r="K2828" s="8" t="s">
        <v>42</v>
      </c>
      <c r="L2828" s="47">
        <f t="shared" si="90"/>
        <v>79414.763637954806</v>
      </c>
      <c r="M2828" s="63">
        <f t="shared" si="91"/>
        <v>5.8763567173962333E-2</v>
      </c>
      <c r="N2828" s="7">
        <v>42005</v>
      </c>
      <c r="O2828" s="6" t="b">
        <v>0</v>
      </c>
      <c r="P2828" s="6" t="b">
        <v>0</v>
      </c>
      <c r="Q2828" s="6" t="s">
        <v>65</v>
      </c>
    </row>
    <row r="2829" spans="1:17" x14ac:dyDescent="0.25">
      <c r="A2829" s="8">
        <v>2019</v>
      </c>
      <c r="B2829" s="8">
        <v>2</v>
      </c>
      <c r="C2829" s="9" t="s">
        <v>85</v>
      </c>
      <c r="D2829" s="9" t="s">
        <v>69</v>
      </c>
      <c r="E2829" s="9" t="s">
        <v>70</v>
      </c>
      <c r="F2829" s="9" t="s">
        <v>71</v>
      </c>
      <c r="G2829" s="16" t="s">
        <v>21</v>
      </c>
      <c r="H2829" s="10">
        <v>55861.948700000001</v>
      </c>
      <c r="I2829" s="10">
        <v>20255.149606299212</v>
      </c>
      <c r="J2829" s="8" t="s">
        <v>22</v>
      </c>
      <c r="K2829" s="8" t="s">
        <v>23</v>
      </c>
      <c r="L2829" s="47">
        <f t="shared" si="90"/>
        <v>53345.258332724407</v>
      </c>
      <c r="M2829" s="63">
        <f t="shared" si="91"/>
        <v>3.9473235552755906E-2</v>
      </c>
      <c r="N2829" s="7">
        <v>40760</v>
      </c>
      <c r="O2829" s="6" t="b">
        <v>0</v>
      </c>
      <c r="P2829" s="6" t="b">
        <v>0</v>
      </c>
      <c r="Q2829" s="6" t="s">
        <v>65</v>
      </c>
    </row>
    <row r="2830" spans="1:17" x14ac:dyDescent="0.25">
      <c r="A2830" s="3">
        <v>2019</v>
      </c>
      <c r="B2830" s="3">
        <v>3</v>
      </c>
      <c r="C2830" s="4" t="s">
        <v>86</v>
      </c>
      <c r="D2830" s="4" t="s">
        <v>18</v>
      </c>
      <c r="E2830" s="4" t="s">
        <v>76</v>
      </c>
      <c r="F2830" s="4"/>
      <c r="G2830" s="11" t="s">
        <v>21</v>
      </c>
      <c r="H2830" s="5">
        <v>191752</v>
      </c>
      <c r="I2830" s="5">
        <v>68493.814399999988</v>
      </c>
      <c r="J2830" s="3" t="s">
        <v>22</v>
      </c>
      <c r="K2830" s="3" t="s">
        <v>42</v>
      </c>
      <c r="L2830" s="47">
        <f t="shared" si="90"/>
        <v>180389.69320796157</v>
      </c>
      <c r="M2830" s="63">
        <f t="shared" si="91"/>
        <v>0.13348074550271999</v>
      </c>
      <c r="N2830" s="7">
        <v>41348</v>
      </c>
      <c r="O2830" s="6" t="b">
        <v>0</v>
      </c>
      <c r="P2830" s="6" t="b">
        <v>0</v>
      </c>
      <c r="Q2830" s="6" t="s">
        <v>65</v>
      </c>
    </row>
    <row r="2831" spans="1:17" x14ac:dyDescent="0.25">
      <c r="A2831" s="3">
        <v>2019</v>
      </c>
      <c r="B2831" s="3">
        <v>3</v>
      </c>
      <c r="C2831" s="4" t="s">
        <v>86</v>
      </c>
      <c r="D2831" s="4" t="s">
        <v>18</v>
      </c>
      <c r="E2831" s="4" t="s">
        <v>19</v>
      </c>
      <c r="F2831" s="4" t="s">
        <v>20</v>
      </c>
      <c r="G2831" s="11" t="s">
        <v>21</v>
      </c>
      <c r="H2831" s="5">
        <v>56938.985000000001</v>
      </c>
      <c r="I2831" s="5">
        <v>21506.173228346455</v>
      </c>
      <c r="J2831" s="3" t="s">
        <v>22</v>
      </c>
      <c r="K2831" s="3" t="s">
        <v>23</v>
      </c>
      <c r="L2831" s="47">
        <f t="shared" si="90"/>
        <v>56640.034209259829</v>
      </c>
      <c r="M2831" s="63">
        <f t="shared" si="91"/>
        <v>4.1911230387401577E-2</v>
      </c>
      <c r="N2831" s="7">
        <v>35527</v>
      </c>
      <c r="O2831" s="6" t="b">
        <v>1</v>
      </c>
      <c r="P2831" s="6" t="b">
        <v>0</v>
      </c>
      <c r="Q2831" s="6" t="s">
        <v>24</v>
      </c>
    </row>
    <row r="2832" spans="1:17" x14ac:dyDescent="0.25">
      <c r="A2832" s="3">
        <v>2019</v>
      </c>
      <c r="B2832" s="3">
        <v>3</v>
      </c>
      <c r="C2832" s="4" t="s">
        <v>86</v>
      </c>
      <c r="D2832" s="4" t="s">
        <v>18</v>
      </c>
      <c r="E2832" s="4" t="s">
        <v>19</v>
      </c>
      <c r="F2832" s="4" t="s">
        <v>25</v>
      </c>
      <c r="G2832" s="11" t="s">
        <v>21</v>
      </c>
      <c r="H2832" s="5">
        <v>65872.847599999994</v>
      </c>
      <c r="I2832" s="5">
        <v>25502.173228346455</v>
      </c>
      <c r="J2832" s="3" t="s">
        <v>22</v>
      </c>
      <c r="K2832" s="3" t="s">
        <v>23</v>
      </c>
      <c r="L2832" s="47">
        <f t="shared" si="90"/>
        <v>67164.155553259829</v>
      </c>
      <c r="M2832" s="63">
        <f t="shared" si="91"/>
        <v>4.9698635187401578E-2</v>
      </c>
      <c r="N2832" s="7">
        <v>35527</v>
      </c>
      <c r="O2832" s="6" t="b">
        <v>1</v>
      </c>
      <c r="P2832" s="6" t="b">
        <v>0</v>
      </c>
      <c r="Q2832" s="6" t="s">
        <v>24</v>
      </c>
    </row>
    <row r="2833" spans="1:17" x14ac:dyDescent="0.25">
      <c r="A2833" s="3">
        <v>2019</v>
      </c>
      <c r="B2833" s="3">
        <v>3</v>
      </c>
      <c r="C2833" s="4" t="s">
        <v>86</v>
      </c>
      <c r="D2833" s="4" t="s">
        <v>18</v>
      </c>
      <c r="E2833" s="4" t="s">
        <v>41</v>
      </c>
      <c r="F2833" s="4"/>
      <c r="G2833" s="11" t="s">
        <v>21</v>
      </c>
      <c r="H2833" s="5">
        <v>52283</v>
      </c>
      <c r="I2833" s="5">
        <v>20504.085524999999</v>
      </c>
      <c r="J2833" s="3" t="s">
        <v>22</v>
      </c>
      <c r="K2833" s="3" t="s">
        <v>42</v>
      </c>
      <c r="L2833" s="47">
        <f t="shared" si="90"/>
        <v>54000.871900113598</v>
      </c>
      <c r="M2833" s="63">
        <f t="shared" si="91"/>
        <v>3.9958361871120007E-2</v>
      </c>
      <c r="N2833" s="7">
        <v>23377</v>
      </c>
      <c r="O2833" s="6" t="b">
        <v>1</v>
      </c>
      <c r="P2833" s="6" t="b">
        <v>0</v>
      </c>
      <c r="Q2833" s="6" t="s">
        <v>24</v>
      </c>
    </row>
    <row r="2834" spans="1:17" x14ac:dyDescent="0.25">
      <c r="A2834" s="3">
        <v>2019</v>
      </c>
      <c r="B2834" s="3">
        <v>3</v>
      </c>
      <c r="C2834" s="4" t="s">
        <v>86</v>
      </c>
      <c r="D2834" s="4" t="s">
        <v>18</v>
      </c>
      <c r="E2834" s="4" t="s">
        <v>43</v>
      </c>
      <c r="F2834" s="4"/>
      <c r="G2834" s="11" t="s">
        <v>21</v>
      </c>
      <c r="H2834" s="5">
        <v>14427</v>
      </c>
      <c r="I2834" s="5">
        <v>5429.6880120000005</v>
      </c>
      <c r="J2834" s="3" t="s">
        <v>22</v>
      </c>
      <c r="K2834" s="3" t="s">
        <v>42</v>
      </c>
      <c r="L2834" s="47">
        <f t="shared" si="90"/>
        <v>14299.973848435968</v>
      </c>
      <c r="M2834" s="63">
        <f t="shared" si="91"/>
        <v>1.0581375997785601E-2</v>
      </c>
      <c r="N2834" s="7">
        <v>28126</v>
      </c>
      <c r="O2834" s="6" t="b">
        <v>1</v>
      </c>
      <c r="P2834" s="6" t="b">
        <v>0</v>
      </c>
      <c r="Q2834" s="6" t="s">
        <v>24</v>
      </c>
    </row>
    <row r="2835" spans="1:17" x14ac:dyDescent="0.25">
      <c r="A2835" s="3">
        <v>2019</v>
      </c>
      <c r="B2835" s="3">
        <v>3</v>
      </c>
      <c r="C2835" s="4" t="s">
        <v>86</v>
      </c>
      <c r="D2835" s="4" t="s">
        <v>62</v>
      </c>
      <c r="E2835" s="4" t="s">
        <v>63</v>
      </c>
      <c r="F2835" s="4" t="s">
        <v>64</v>
      </c>
      <c r="G2835" s="11" t="s">
        <v>21</v>
      </c>
      <c r="H2835" s="5">
        <v>13998.5906</v>
      </c>
      <c r="I2835" s="5">
        <v>6087.4960629921261</v>
      </c>
      <c r="J2835" s="3" t="s">
        <v>22</v>
      </c>
      <c r="K2835" s="3" t="s">
        <v>23</v>
      </c>
      <c r="L2835" s="47">
        <f t="shared" si="90"/>
        <v>16032.419231244094</v>
      </c>
      <c r="M2835" s="63">
        <f t="shared" si="91"/>
        <v>1.1863312327559055E-2</v>
      </c>
      <c r="N2835" s="7">
        <v>40739</v>
      </c>
      <c r="O2835" s="6" t="b">
        <v>0</v>
      </c>
      <c r="P2835" s="6" t="b">
        <v>0</v>
      </c>
      <c r="Q2835" s="6" t="s">
        <v>65</v>
      </c>
    </row>
    <row r="2836" spans="1:17" x14ac:dyDescent="0.25">
      <c r="A2836" s="3">
        <v>2019</v>
      </c>
      <c r="B2836" s="3">
        <v>3</v>
      </c>
      <c r="C2836" s="4" t="s">
        <v>86</v>
      </c>
      <c r="D2836" s="4" t="s">
        <v>66</v>
      </c>
      <c r="E2836" s="4" t="s">
        <v>67</v>
      </c>
      <c r="F2836" s="4" t="s">
        <v>68</v>
      </c>
      <c r="G2836" s="11" t="s">
        <v>21</v>
      </c>
      <c r="H2836" s="5">
        <v>164896.67989999999</v>
      </c>
      <c r="I2836" s="5">
        <v>56475.968503937009</v>
      </c>
      <c r="J2836" s="3" t="s">
        <v>22</v>
      </c>
      <c r="K2836" s="3" t="s">
        <v>23</v>
      </c>
      <c r="L2836" s="47">
        <f t="shared" si="90"/>
        <v>148738.72511395277</v>
      </c>
      <c r="M2836" s="63">
        <f t="shared" si="91"/>
        <v>0.11006036742047245</v>
      </c>
      <c r="N2836" s="7">
        <v>40644</v>
      </c>
      <c r="O2836" s="6" t="b">
        <v>0</v>
      </c>
      <c r="P2836" s="6" t="b">
        <v>1</v>
      </c>
      <c r="Q2836" s="6" t="s">
        <v>15</v>
      </c>
    </row>
    <row r="2837" spans="1:17" x14ac:dyDescent="0.25">
      <c r="A2837" s="3">
        <v>2019</v>
      </c>
      <c r="B2837" s="3">
        <v>3</v>
      </c>
      <c r="C2837" s="4" t="s">
        <v>86</v>
      </c>
      <c r="D2837" s="4" t="s">
        <v>66</v>
      </c>
      <c r="E2837" s="4" t="s">
        <v>67</v>
      </c>
      <c r="F2837" s="4" t="s">
        <v>72</v>
      </c>
      <c r="G2837" s="11" t="s">
        <v>21</v>
      </c>
      <c r="H2837" s="5">
        <v>175965.5336</v>
      </c>
      <c r="I2837" s="5">
        <v>59342.740157480315</v>
      </c>
      <c r="J2837" s="3" t="s">
        <v>22</v>
      </c>
      <c r="K2837" s="3" t="s">
        <v>23</v>
      </c>
      <c r="L2837" s="47">
        <f t="shared" si="90"/>
        <v>156288.83841411024</v>
      </c>
      <c r="M2837" s="63">
        <f t="shared" si="91"/>
        <v>0.11564713201889765</v>
      </c>
      <c r="N2837" s="7">
        <v>40644</v>
      </c>
      <c r="O2837" s="6" t="b">
        <v>0</v>
      </c>
      <c r="P2837" s="6" t="b">
        <v>1</v>
      </c>
      <c r="Q2837" s="6" t="s">
        <v>15</v>
      </c>
    </row>
    <row r="2838" spans="1:17" x14ac:dyDescent="0.25">
      <c r="A2838" s="3">
        <v>2019</v>
      </c>
      <c r="B2838" s="3">
        <v>3</v>
      </c>
      <c r="C2838" s="4" t="s">
        <v>86</v>
      </c>
      <c r="D2838" s="4" t="s">
        <v>78</v>
      </c>
      <c r="E2838" s="4" t="s">
        <v>78</v>
      </c>
      <c r="F2838" s="4" t="s">
        <v>79</v>
      </c>
      <c r="G2838" s="11" t="s">
        <v>21</v>
      </c>
      <c r="H2838" s="5">
        <v>108853.56600000001</v>
      </c>
      <c r="I2838" s="5">
        <v>41899.559055118109</v>
      </c>
      <c r="J2838" s="3" t="s">
        <v>22</v>
      </c>
      <c r="K2838" s="3" t="s">
        <v>23</v>
      </c>
      <c r="L2838" s="47">
        <f t="shared" si="90"/>
        <v>110349.36029933859</v>
      </c>
      <c r="M2838" s="63">
        <f t="shared" si="91"/>
        <v>8.1653860686614177E-2</v>
      </c>
      <c r="N2838" s="7">
        <v>42560</v>
      </c>
      <c r="O2838" s="6" t="b">
        <v>0</v>
      </c>
      <c r="P2838" s="6" t="b">
        <v>0</v>
      </c>
      <c r="Q2838" s="6" t="s">
        <v>65</v>
      </c>
    </row>
    <row r="2839" spans="1:17" x14ac:dyDescent="0.25">
      <c r="A2839" s="3">
        <v>2019</v>
      </c>
      <c r="B2839" s="3">
        <v>3</v>
      </c>
      <c r="C2839" s="4" t="s">
        <v>86</v>
      </c>
      <c r="D2839" s="4" t="s">
        <v>78</v>
      </c>
      <c r="E2839" s="4" t="s">
        <v>78</v>
      </c>
      <c r="F2839" s="4" t="s">
        <v>80</v>
      </c>
      <c r="G2839" s="11" t="s">
        <v>21</v>
      </c>
      <c r="H2839" s="5">
        <v>115567.10279999999</v>
      </c>
      <c r="I2839" s="5">
        <v>43898.267716535433</v>
      </c>
      <c r="J2839" s="3" t="s">
        <v>22</v>
      </c>
      <c r="K2839" s="3" t="s">
        <v>23</v>
      </c>
      <c r="L2839" s="47">
        <f t="shared" si="90"/>
        <v>115613.28734740158</v>
      </c>
      <c r="M2839" s="63">
        <f t="shared" si="91"/>
        <v>8.5548944125984266E-2</v>
      </c>
      <c r="N2839" s="7">
        <v>42560</v>
      </c>
      <c r="O2839" s="6" t="b">
        <v>0</v>
      </c>
      <c r="P2839" s="6" t="b">
        <v>0</v>
      </c>
      <c r="Q2839" s="6" t="s">
        <v>65</v>
      </c>
    </row>
    <row r="2840" spans="1:17" x14ac:dyDescent="0.25">
      <c r="A2840" s="3">
        <v>2019</v>
      </c>
      <c r="B2840" s="3">
        <v>3</v>
      </c>
      <c r="C2840" s="4" t="s">
        <v>86</v>
      </c>
      <c r="D2840" s="4" t="s">
        <v>73</v>
      </c>
      <c r="E2840" s="4" t="s">
        <v>74</v>
      </c>
      <c r="F2840" s="4"/>
      <c r="G2840" s="11" t="s">
        <v>21</v>
      </c>
      <c r="H2840" s="5">
        <v>256797</v>
      </c>
      <c r="I2840" s="5">
        <v>83549.828419199985</v>
      </c>
      <c r="J2840" s="3" t="s">
        <v>22</v>
      </c>
      <c r="K2840" s="3" t="s">
        <v>42</v>
      </c>
      <c r="L2840" s="47">
        <f t="shared" si="90"/>
        <v>220042.17531382389</v>
      </c>
      <c r="M2840" s="63">
        <f t="shared" si="91"/>
        <v>0.16282190562333693</v>
      </c>
      <c r="N2840" s="7">
        <v>41136</v>
      </c>
      <c r="O2840" s="6" t="b">
        <v>0</v>
      </c>
      <c r="P2840" s="6" t="b">
        <v>0</v>
      </c>
      <c r="Q2840" s="6" t="s">
        <v>65</v>
      </c>
    </row>
    <row r="2841" spans="1:17" x14ac:dyDescent="0.25">
      <c r="A2841" s="3">
        <v>2019</v>
      </c>
      <c r="B2841" s="3">
        <v>3</v>
      </c>
      <c r="C2841" s="4" t="s">
        <v>86</v>
      </c>
      <c r="D2841" s="4" t="s">
        <v>29</v>
      </c>
      <c r="E2841" s="4" t="s">
        <v>30</v>
      </c>
      <c r="F2841" s="4" t="s">
        <v>31</v>
      </c>
      <c r="G2841" s="11" t="s">
        <v>21</v>
      </c>
      <c r="H2841" s="5">
        <v>29870.386900000001</v>
      </c>
      <c r="I2841" s="5">
        <v>11923.086614173228</v>
      </c>
      <c r="J2841" s="3" t="s">
        <v>22</v>
      </c>
      <c r="K2841" s="3" t="s">
        <v>23</v>
      </c>
      <c r="L2841" s="47">
        <f t="shared" ref="L2841:L2904" si="92">I2841*0.02784*94.6</f>
        <v>31401.40398462992</v>
      </c>
      <c r="M2841" s="63">
        <f t="shared" si="91"/>
        <v>2.3235711193700791E-2</v>
      </c>
      <c r="N2841" s="7">
        <v>35885</v>
      </c>
      <c r="O2841" s="6" t="b">
        <v>1</v>
      </c>
      <c r="P2841" s="6" t="b">
        <v>0</v>
      </c>
      <c r="Q2841" s="6" t="s">
        <v>24</v>
      </c>
    </row>
    <row r="2842" spans="1:17" x14ac:dyDescent="0.25">
      <c r="A2842" s="3">
        <v>2019</v>
      </c>
      <c r="B2842" s="3">
        <v>3</v>
      </c>
      <c r="C2842" s="4" t="s">
        <v>86</v>
      </c>
      <c r="D2842" s="4" t="s">
        <v>29</v>
      </c>
      <c r="E2842" s="4" t="s">
        <v>30</v>
      </c>
      <c r="F2842" s="4" t="s">
        <v>33</v>
      </c>
      <c r="G2842" s="11" t="s">
        <v>21</v>
      </c>
      <c r="H2842" s="5">
        <v>20870.847699999998</v>
      </c>
      <c r="I2842" s="5">
        <v>9135.2125984251979</v>
      </c>
      <c r="J2842" s="3" t="s">
        <v>22</v>
      </c>
      <c r="K2842" s="3" t="s">
        <v>23</v>
      </c>
      <c r="L2842" s="47">
        <f t="shared" si="92"/>
        <v>24059.080552818898</v>
      </c>
      <c r="M2842" s="63">
        <f t="shared" si="91"/>
        <v>1.7802702311811028E-2</v>
      </c>
      <c r="N2842" s="7">
        <v>35885</v>
      </c>
      <c r="O2842" s="6" t="b">
        <v>1</v>
      </c>
      <c r="P2842" s="6" t="b">
        <v>0</v>
      </c>
      <c r="Q2842" s="6" t="s">
        <v>24</v>
      </c>
    </row>
    <row r="2843" spans="1:17" x14ac:dyDescent="0.25">
      <c r="A2843" s="3">
        <v>2019</v>
      </c>
      <c r="B2843" s="3">
        <v>3</v>
      </c>
      <c r="C2843" s="4" t="s">
        <v>86</v>
      </c>
      <c r="D2843" s="4" t="s">
        <v>29</v>
      </c>
      <c r="E2843" s="4" t="s">
        <v>34</v>
      </c>
      <c r="F2843" s="4" t="s">
        <v>37</v>
      </c>
      <c r="G2843" s="11" t="s">
        <v>21</v>
      </c>
      <c r="H2843" s="5">
        <v>11645.9341</v>
      </c>
      <c r="I2843" s="5">
        <v>4673.6692913385832</v>
      </c>
      <c r="J2843" s="3" t="s">
        <v>22</v>
      </c>
      <c r="K2843" s="3" t="s">
        <v>23</v>
      </c>
      <c r="L2843" s="47">
        <f t="shared" si="92"/>
        <v>12308.874560503938</v>
      </c>
      <c r="M2843" s="63">
        <f t="shared" si="91"/>
        <v>9.1080467149606322E-3</v>
      </c>
      <c r="N2843" s="7">
        <v>33970</v>
      </c>
      <c r="O2843" s="6" t="b">
        <v>1</v>
      </c>
      <c r="P2843" s="6" t="b">
        <v>0</v>
      </c>
      <c r="Q2843" s="6" t="s">
        <v>24</v>
      </c>
    </row>
    <row r="2844" spans="1:17" x14ac:dyDescent="0.25">
      <c r="A2844" s="3">
        <v>2019</v>
      </c>
      <c r="B2844" s="3">
        <v>3</v>
      </c>
      <c r="C2844" s="4" t="s">
        <v>86</v>
      </c>
      <c r="D2844" s="4" t="s">
        <v>29</v>
      </c>
      <c r="E2844" s="4" t="s">
        <v>34</v>
      </c>
      <c r="F2844" s="4" t="s">
        <v>36</v>
      </c>
      <c r="G2844" s="11" t="s">
        <v>21</v>
      </c>
      <c r="H2844" s="5">
        <v>3775.509</v>
      </c>
      <c r="I2844" s="5">
        <v>1652.7874015748032</v>
      </c>
      <c r="J2844" s="3" t="s">
        <v>22</v>
      </c>
      <c r="K2844" s="3" t="s">
        <v>23</v>
      </c>
      <c r="L2844" s="47">
        <f t="shared" si="92"/>
        <v>4352.8866791811024</v>
      </c>
      <c r="M2844" s="63">
        <f t="shared" si="91"/>
        <v>3.220952088188977E-3</v>
      </c>
      <c r="N2844" s="7">
        <v>33970</v>
      </c>
      <c r="O2844" s="6" t="b">
        <v>1</v>
      </c>
      <c r="P2844" s="6" t="b">
        <v>0</v>
      </c>
      <c r="Q2844" s="6" t="s">
        <v>24</v>
      </c>
    </row>
    <row r="2845" spans="1:17" x14ac:dyDescent="0.25">
      <c r="A2845" s="3">
        <v>2019</v>
      </c>
      <c r="B2845" s="3">
        <v>3</v>
      </c>
      <c r="C2845" s="4" t="s">
        <v>86</v>
      </c>
      <c r="D2845" s="4" t="s">
        <v>29</v>
      </c>
      <c r="E2845" s="4" t="s">
        <v>34</v>
      </c>
      <c r="F2845" s="4" t="s">
        <v>39</v>
      </c>
      <c r="G2845" s="11" t="s">
        <v>21</v>
      </c>
      <c r="H2845" s="5">
        <v>11409.026099999999</v>
      </c>
      <c r="I2845" s="5">
        <v>4794.2362204724404</v>
      </c>
      <c r="J2845" s="3" t="s">
        <v>22</v>
      </c>
      <c r="K2845" s="3" t="s">
        <v>23</v>
      </c>
      <c r="L2845" s="47">
        <f t="shared" si="92"/>
        <v>12626.407341354328</v>
      </c>
      <c r="M2845" s="63">
        <f t="shared" si="91"/>
        <v>9.3430075464566911E-3</v>
      </c>
      <c r="N2845" s="7">
        <v>33970</v>
      </c>
      <c r="O2845" s="6" t="b">
        <v>1</v>
      </c>
      <c r="P2845" s="6" t="b">
        <v>0</v>
      </c>
      <c r="Q2845" s="6" t="s">
        <v>24</v>
      </c>
    </row>
    <row r="2846" spans="1:17" x14ac:dyDescent="0.25">
      <c r="A2846" s="3">
        <v>2019</v>
      </c>
      <c r="B2846" s="3">
        <v>3</v>
      </c>
      <c r="C2846" s="4" t="s">
        <v>86</v>
      </c>
      <c r="D2846" s="4" t="s">
        <v>59</v>
      </c>
      <c r="E2846" s="4" t="s">
        <v>60</v>
      </c>
      <c r="F2846" s="4"/>
      <c r="G2846" s="11" t="s">
        <v>21</v>
      </c>
      <c r="H2846" s="5">
        <v>188859</v>
      </c>
      <c r="I2846" s="5">
        <v>65694.980867999999</v>
      </c>
      <c r="J2846" s="3" t="s">
        <v>22</v>
      </c>
      <c r="K2846" s="3" t="s">
        <v>42</v>
      </c>
      <c r="L2846" s="47">
        <f t="shared" si="92"/>
        <v>173018.50609274034</v>
      </c>
      <c r="M2846" s="63">
        <f t="shared" si="91"/>
        <v>0.12802637871555841</v>
      </c>
      <c r="N2846" s="7">
        <v>40220</v>
      </c>
      <c r="O2846" s="6" t="b">
        <v>1</v>
      </c>
      <c r="P2846" s="6" t="b">
        <v>0</v>
      </c>
      <c r="Q2846" s="6" t="s">
        <v>24</v>
      </c>
    </row>
    <row r="2847" spans="1:17" x14ac:dyDescent="0.25">
      <c r="A2847" s="3">
        <v>2019</v>
      </c>
      <c r="B2847" s="3">
        <v>3</v>
      </c>
      <c r="C2847" s="4" t="s">
        <v>86</v>
      </c>
      <c r="D2847" s="4" t="s">
        <v>44</v>
      </c>
      <c r="E2847" s="4" t="s">
        <v>45</v>
      </c>
      <c r="F2847" s="4"/>
      <c r="G2847" s="11" t="s">
        <v>21</v>
      </c>
      <c r="H2847" s="5">
        <v>78319</v>
      </c>
      <c r="I2847" s="5">
        <v>27975.546799999996</v>
      </c>
      <c r="J2847" s="3" t="s">
        <v>22</v>
      </c>
      <c r="K2847" s="3" t="s">
        <v>42</v>
      </c>
      <c r="L2847" s="47">
        <f t="shared" si="92"/>
        <v>73678.190487475178</v>
      </c>
      <c r="M2847" s="63">
        <f t="shared" si="91"/>
        <v>5.4518745603839999E-2</v>
      </c>
      <c r="N2847" s="7">
        <v>25569</v>
      </c>
      <c r="O2847" s="6" t="b">
        <v>1</v>
      </c>
      <c r="P2847" s="6" t="b">
        <v>0</v>
      </c>
      <c r="Q2847" s="6" t="s">
        <v>24</v>
      </c>
    </row>
    <row r="2848" spans="1:17" x14ac:dyDescent="0.25">
      <c r="A2848" s="3">
        <v>2019</v>
      </c>
      <c r="B2848" s="3">
        <v>3</v>
      </c>
      <c r="C2848" s="4" t="s">
        <v>86</v>
      </c>
      <c r="D2848" s="4" t="s">
        <v>44</v>
      </c>
      <c r="E2848" s="4" t="s">
        <v>75</v>
      </c>
      <c r="F2848" s="4"/>
      <c r="G2848" s="11" t="s">
        <v>21</v>
      </c>
      <c r="H2848" s="5">
        <v>237879</v>
      </c>
      <c r="I2848" s="5">
        <v>82809.076425263236</v>
      </c>
      <c r="J2848" s="3" t="s">
        <v>22</v>
      </c>
      <c r="K2848" s="3" t="s">
        <v>42</v>
      </c>
      <c r="L2848" s="47">
        <f t="shared" si="92"/>
        <v>218091.28345446449</v>
      </c>
      <c r="M2848" s="63">
        <f t="shared" si="91"/>
        <v>0.16137832813755301</v>
      </c>
      <c r="N2848" s="7">
        <v>41210</v>
      </c>
      <c r="O2848" s="6" t="b">
        <v>0</v>
      </c>
      <c r="P2848" s="6" t="b">
        <v>0</v>
      </c>
      <c r="Q2848" s="6" t="s">
        <v>65</v>
      </c>
    </row>
    <row r="2849" spans="1:17" x14ac:dyDescent="0.25">
      <c r="A2849" s="3">
        <v>2019</v>
      </c>
      <c r="B2849" s="3">
        <v>3</v>
      </c>
      <c r="C2849" s="4" t="s">
        <v>86</v>
      </c>
      <c r="D2849" s="4" t="s">
        <v>83</v>
      </c>
      <c r="E2849" s="4" t="s">
        <v>27</v>
      </c>
      <c r="F2849" s="4" t="s">
        <v>28</v>
      </c>
      <c r="G2849" s="11" t="s">
        <v>21</v>
      </c>
      <c r="H2849" s="5">
        <v>69602.17</v>
      </c>
      <c r="I2849" s="5">
        <v>25970.740157480315</v>
      </c>
      <c r="J2849" s="3" t="s">
        <v>22</v>
      </c>
      <c r="K2849" s="3" t="s">
        <v>23</v>
      </c>
      <c r="L2849" s="47">
        <f t="shared" si="92"/>
        <v>68398.203406110231</v>
      </c>
      <c r="M2849" s="63">
        <f t="shared" si="91"/>
        <v>5.0611778418897642E-2</v>
      </c>
      <c r="N2849" s="7">
        <v>34700</v>
      </c>
      <c r="O2849" s="6" t="b">
        <v>1</v>
      </c>
      <c r="P2849" s="6" t="b">
        <v>0</v>
      </c>
      <c r="Q2849" s="6" t="s">
        <v>24</v>
      </c>
    </row>
    <row r="2850" spans="1:17" x14ac:dyDescent="0.25">
      <c r="A2850" s="3">
        <v>2019</v>
      </c>
      <c r="B2850" s="3">
        <v>3</v>
      </c>
      <c r="C2850" s="4" t="s">
        <v>86</v>
      </c>
      <c r="D2850" s="4" t="s">
        <v>46</v>
      </c>
      <c r="E2850" s="4" t="s">
        <v>47</v>
      </c>
      <c r="F2850" s="4"/>
      <c r="G2850" s="11" t="s">
        <v>21</v>
      </c>
      <c r="H2850" s="5">
        <v>72183</v>
      </c>
      <c r="I2850" s="5">
        <v>26950.608636850389</v>
      </c>
      <c r="J2850" s="3" t="s">
        <v>22</v>
      </c>
      <c r="K2850" s="3" t="s">
        <v>42</v>
      </c>
      <c r="L2850" s="47">
        <f t="shared" si="92"/>
        <v>70978.847744961939</v>
      </c>
      <c r="M2850" s="63">
        <f t="shared" si="91"/>
        <v>5.2521346111494047E-2</v>
      </c>
      <c r="N2850" s="7">
        <v>34700</v>
      </c>
      <c r="O2850" s="6" t="b">
        <v>1</v>
      </c>
      <c r="P2850" s="6" t="b">
        <v>0</v>
      </c>
      <c r="Q2850" s="6" t="s">
        <v>24</v>
      </c>
    </row>
    <row r="2851" spans="1:17" x14ac:dyDescent="0.25">
      <c r="A2851" s="3">
        <v>2019</v>
      </c>
      <c r="B2851" s="3">
        <v>3</v>
      </c>
      <c r="C2851" s="4" t="s">
        <v>86</v>
      </c>
      <c r="D2851" s="4" t="s">
        <v>46</v>
      </c>
      <c r="E2851" s="4" t="s">
        <v>48</v>
      </c>
      <c r="F2851" s="4"/>
      <c r="G2851" s="11" t="s">
        <v>21</v>
      </c>
      <c r="H2851" s="5">
        <v>72132</v>
      </c>
      <c r="I2851" s="5">
        <v>27393.916100787399</v>
      </c>
      <c r="J2851" s="3" t="s">
        <v>22</v>
      </c>
      <c r="K2851" s="3" t="s">
        <v>42</v>
      </c>
      <c r="L2851" s="47">
        <f t="shared" si="92"/>
        <v>72146.37065366414</v>
      </c>
      <c r="M2851" s="63">
        <f t="shared" si="91"/>
        <v>5.338526369721449E-2</v>
      </c>
      <c r="N2851" s="7">
        <v>35065</v>
      </c>
      <c r="O2851" s="6" t="b">
        <v>1</v>
      </c>
      <c r="P2851" s="6" t="b">
        <v>0</v>
      </c>
      <c r="Q2851" s="6" t="s">
        <v>24</v>
      </c>
    </row>
    <row r="2852" spans="1:17" x14ac:dyDescent="0.25">
      <c r="A2852" s="3">
        <v>2019</v>
      </c>
      <c r="B2852" s="3">
        <v>3</v>
      </c>
      <c r="C2852" s="4" t="s">
        <v>86</v>
      </c>
      <c r="D2852" s="4" t="s">
        <v>46</v>
      </c>
      <c r="E2852" s="4" t="s">
        <v>58</v>
      </c>
      <c r="F2852" s="4"/>
      <c r="G2852" s="11" t="s">
        <v>21</v>
      </c>
      <c r="H2852" s="5">
        <v>84201</v>
      </c>
      <c r="I2852" s="5">
        <v>28352.412660000002</v>
      </c>
      <c r="J2852" s="3" t="s">
        <v>22</v>
      </c>
      <c r="K2852" s="3" t="s">
        <v>42</v>
      </c>
      <c r="L2852" s="47">
        <f t="shared" si="92"/>
        <v>74670.728535786242</v>
      </c>
      <c r="M2852" s="63">
        <f t="shared" si="91"/>
        <v>5.5253181791808013E-2</v>
      </c>
      <c r="N2852" s="7">
        <v>39814</v>
      </c>
      <c r="O2852" s="6" t="b">
        <v>1</v>
      </c>
      <c r="P2852" s="6" t="b">
        <v>0</v>
      </c>
      <c r="Q2852" s="6" t="s">
        <v>24</v>
      </c>
    </row>
    <row r="2853" spans="1:17" x14ac:dyDescent="0.25">
      <c r="A2853" s="3">
        <v>2019</v>
      </c>
      <c r="B2853" s="3">
        <v>3</v>
      </c>
      <c r="C2853" s="4" t="s">
        <v>86</v>
      </c>
      <c r="D2853" s="4" t="s">
        <v>46</v>
      </c>
      <c r="E2853" s="4" t="s">
        <v>61</v>
      </c>
      <c r="F2853" s="4"/>
      <c r="G2853" s="11" t="s">
        <v>21</v>
      </c>
      <c r="H2853" s="5">
        <v>77176</v>
      </c>
      <c r="I2853" s="5">
        <v>26709.544074330712</v>
      </c>
      <c r="J2853" s="3" t="s">
        <v>22</v>
      </c>
      <c r="K2853" s="3" t="s">
        <v>42</v>
      </c>
      <c r="L2853" s="47">
        <f t="shared" si="92"/>
        <v>70343.964684978113</v>
      </c>
      <c r="M2853" s="63">
        <f t="shared" si="91"/>
        <v>5.2051559492055692E-2</v>
      </c>
      <c r="N2853" s="7">
        <v>40179</v>
      </c>
      <c r="O2853" s="6" t="b">
        <v>1</v>
      </c>
      <c r="P2853" s="6" t="b">
        <v>0</v>
      </c>
      <c r="Q2853" s="6" t="s">
        <v>24</v>
      </c>
    </row>
    <row r="2854" spans="1:17" x14ac:dyDescent="0.25">
      <c r="A2854" s="3">
        <v>2019</v>
      </c>
      <c r="B2854" s="3">
        <v>3</v>
      </c>
      <c r="C2854" s="4" t="s">
        <v>86</v>
      </c>
      <c r="D2854" s="4" t="s">
        <v>46</v>
      </c>
      <c r="E2854" s="4" t="s">
        <v>77</v>
      </c>
      <c r="F2854" s="4"/>
      <c r="G2854" s="11" t="s">
        <v>21</v>
      </c>
      <c r="H2854" s="5">
        <v>86274</v>
      </c>
      <c r="I2854" s="5">
        <v>28556.646447401574</v>
      </c>
      <c r="J2854" s="3" t="s">
        <v>22</v>
      </c>
      <c r="K2854" s="3" t="s">
        <v>42</v>
      </c>
      <c r="L2854" s="47">
        <f t="shared" si="92"/>
        <v>75208.61170924941</v>
      </c>
      <c r="M2854" s="63">
        <f t="shared" si="91"/>
        <v>5.5651192596696195E-2</v>
      </c>
      <c r="N2854" s="7">
        <v>42005</v>
      </c>
      <c r="O2854" s="6" t="b">
        <v>0</v>
      </c>
      <c r="P2854" s="6" t="b">
        <v>0</v>
      </c>
      <c r="Q2854" s="6" t="s">
        <v>65</v>
      </c>
    </row>
    <row r="2855" spans="1:17" x14ac:dyDescent="0.25">
      <c r="A2855" s="3">
        <v>2019</v>
      </c>
      <c r="B2855" s="3">
        <v>3</v>
      </c>
      <c r="C2855" s="4" t="s">
        <v>86</v>
      </c>
      <c r="D2855" s="4" t="s">
        <v>69</v>
      </c>
      <c r="E2855" s="4" t="s">
        <v>70</v>
      </c>
      <c r="F2855" s="4" t="s">
        <v>71</v>
      </c>
      <c r="G2855" s="11" t="s">
        <v>21</v>
      </c>
      <c r="H2855" s="5">
        <v>84694.988200000007</v>
      </c>
      <c r="I2855" s="5">
        <v>31045.322834645671</v>
      </c>
      <c r="J2855" s="3" t="s">
        <v>22</v>
      </c>
      <c r="K2855" s="3" t="s">
        <v>23</v>
      </c>
      <c r="L2855" s="47">
        <f t="shared" si="92"/>
        <v>81762.949117984259</v>
      </c>
      <c r="M2855" s="63">
        <f t="shared" si="91"/>
        <v>6.0501125140157493E-2</v>
      </c>
      <c r="N2855" s="7">
        <v>40760</v>
      </c>
      <c r="O2855" s="6" t="b">
        <v>0</v>
      </c>
      <c r="P2855" s="6" t="b">
        <v>0</v>
      </c>
      <c r="Q2855" s="6" t="s">
        <v>65</v>
      </c>
    </row>
    <row r="2856" spans="1:17" x14ac:dyDescent="0.25">
      <c r="A2856" s="3">
        <v>2019</v>
      </c>
      <c r="B2856" s="3">
        <v>4</v>
      </c>
      <c r="C2856" s="4" t="s">
        <v>87</v>
      </c>
      <c r="D2856" s="4" t="s">
        <v>18</v>
      </c>
      <c r="E2856" s="4" t="s">
        <v>76</v>
      </c>
      <c r="F2856" s="4"/>
      <c r="G2856" s="11" t="s">
        <v>21</v>
      </c>
      <c r="H2856" s="5">
        <v>189669</v>
      </c>
      <c r="I2856" s="5">
        <v>67749.766799999998</v>
      </c>
      <c r="J2856" s="3" t="s">
        <v>22</v>
      </c>
      <c r="K2856" s="3" t="s">
        <v>42</v>
      </c>
      <c r="L2856" s="47">
        <f t="shared" si="92"/>
        <v>178430.1218295552</v>
      </c>
      <c r="M2856" s="63">
        <f t="shared" si="91"/>
        <v>0.13203074553984001</v>
      </c>
      <c r="N2856" s="7">
        <v>41348</v>
      </c>
      <c r="O2856" s="6" t="b">
        <v>0</v>
      </c>
      <c r="P2856" s="6" t="b">
        <v>0</v>
      </c>
      <c r="Q2856" s="6" t="s">
        <v>65</v>
      </c>
    </row>
    <row r="2857" spans="1:17" x14ac:dyDescent="0.25">
      <c r="A2857" s="3">
        <v>2019</v>
      </c>
      <c r="B2857" s="3">
        <v>4</v>
      </c>
      <c r="C2857" s="4" t="s">
        <v>87</v>
      </c>
      <c r="D2857" s="4" t="s">
        <v>18</v>
      </c>
      <c r="E2857" s="4" t="s">
        <v>19</v>
      </c>
      <c r="F2857" s="4" t="s">
        <v>20</v>
      </c>
      <c r="G2857" s="11" t="s">
        <v>21</v>
      </c>
      <c r="H2857" s="5">
        <v>87528.632199999993</v>
      </c>
      <c r="I2857" s="5">
        <v>32108.976377952757</v>
      </c>
      <c r="J2857" s="3" t="s">
        <v>22</v>
      </c>
      <c r="K2857" s="3" t="s">
        <v>23</v>
      </c>
      <c r="L2857" s="47">
        <f t="shared" si="92"/>
        <v>84564.255163464564</v>
      </c>
      <c r="M2857" s="63">
        <f t="shared" si="91"/>
        <v>6.2573973165354332E-2</v>
      </c>
      <c r="N2857" s="7">
        <v>35527</v>
      </c>
      <c r="O2857" s="6" t="b">
        <v>1</v>
      </c>
      <c r="P2857" s="6" t="b">
        <v>0</v>
      </c>
      <c r="Q2857" s="6" t="s">
        <v>24</v>
      </c>
    </row>
    <row r="2858" spans="1:17" x14ac:dyDescent="0.25">
      <c r="A2858" s="3">
        <v>2019</v>
      </c>
      <c r="B2858" s="3">
        <v>4</v>
      </c>
      <c r="C2858" s="4" t="s">
        <v>87</v>
      </c>
      <c r="D2858" s="4" t="s">
        <v>18</v>
      </c>
      <c r="E2858" s="4" t="s">
        <v>19</v>
      </c>
      <c r="F2858" s="4" t="s">
        <v>25</v>
      </c>
      <c r="G2858" s="11" t="s">
        <v>21</v>
      </c>
      <c r="H2858" s="5">
        <v>90182.920499999993</v>
      </c>
      <c r="I2858" s="5">
        <v>33796.440944881891</v>
      </c>
      <c r="J2858" s="3" t="s">
        <v>22</v>
      </c>
      <c r="K2858" s="3" t="s">
        <v>23</v>
      </c>
      <c r="L2858" s="47">
        <f t="shared" si="92"/>
        <v>89008.469844661406</v>
      </c>
      <c r="M2858" s="63">
        <f t="shared" si="91"/>
        <v>6.5862504113385845E-2</v>
      </c>
      <c r="N2858" s="7">
        <v>35527</v>
      </c>
      <c r="O2858" s="6" t="b">
        <v>1</v>
      </c>
      <c r="P2858" s="6" t="b">
        <v>0</v>
      </c>
      <c r="Q2858" s="6" t="s">
        <v>24</v>
      </c>
    </row>
    <row r="2859" spans="1:17" x14ac:dyDescent="0.25">
      <c r="A2859" s="3">
        <v>2019</v>
      </c>
      <c r="B2859" s="3">
        <v>4</v>
      </c>
      <c r="C2859" s="4" t="s">
        <v>87</v>
      </c>
      <c r="D2859" s="4" t="s">
        <v>18</v>
      </c>
      <c r="E2859" s="4" t="s">
        <v>41</v>
      </c>
      <c r="F2859" s="4"/>
      <c r="G2859" s="11" t="s">
        <v>21</v>
      </c>
      <c r="H2859" s="5">
        <v>55749</v>
      </c>
      <c r="I2859" s="5">
        <v>21863.364074999998</v>
      </c>
      <c r="J2859" s="3" t="s">
        <v>22</v>
      </c>
      <c r="K2859" s="3" t="s">
        <v>42</v>
      </c>
      <c r="L2859" s="47">
        <f t="shared" si="92"/>
        <v>57580.75488322079</v>
      </c>
      <c r="M2859" s="63">
        <f t="shared" si="91"/>
        <v>4.260732390936E-2</v>
      </c>
      <c r="N2859" s="7">
        <v>23377</v>
      </c>
      <c r="O2859" s="6" t="b">
        <v>1</v>
      </c>
      <c r="P2859" s="6" t="b">
        <v>0</v>
      </c>
      <c r="Q2859" s="6" t="s">
        <v>24</v>
      </c>
    </row>
    <row r="2860" spans="1:17" x14ac:dyDescent="0.25">
      <c r="A2860" s="3">
        <v>2019</v>
      </c>
      <c r="B2860" s="3">
        <v>4</v>
      </c>
      <c r="C2860" s="4" t="s">
        <v>87</v>
      </c>
      <c r="D2860" s="4" t="s">
        <v>62</v>
      </c>
      <c r="E2860" s="4" t="s">
        <v>63</v>
      </c>
      <c r="F2860" s="4" t="s">
        <v>64</v>
      </c>
      <c r="G2860" s="11" t="s">
        <v>21</v>
      </c>
      <c r="H2860" s="5">
        <v>34122.7526</v>
      </c>
      <c r="I2860" s="5">
        <v>12256.157480314962</v>
      </c>
      <c r="J2860" s="3" t="s">
        <v>22</v>
      </c>
      <c r="K2860" s="3" t="s">
        <v>23</v>
      </c>
      <c r="L2860" s="47">
        <f t="shared" si="92"/>
        <v>32278.600734236221</v>
      </c>
      <c r="M2860" s="63">
        <f t="shared" si="91"/>
        <v>2.38847996976378E-2</v>
      </c>
      <c r="N2860" s="7">
        <v>40739</v>
      </c>
      <c r="O2860" s="6" t="b">
        <v>0</v>
      </c>
      <c r="P2860" s="6" t="b">
        <v>0</v>
      </c>
      <c r="Q2860" s="6" t="s">
        <v>65</v>
      </c>
    </row>
    <row r="2861" spans="1:17" x14ac:dyDescent="0.25">
      <c r="A2861" s="3">
        <v>2019</v>
      </c>
      <c r="B2861" s="3">
        <v>4</v>
      </c>
      <c r="C2861" s="4" t="s">
        <v>87</v>
      </c>
      <c r="D2861" s="4" t="s">
        <v>66</v>
      </c>
      <c r="E2861" s="4" t="s">
        <v>67</v>
      </c>
      <c r="F2861" s="4" t="s">
        <v>72</v>
      </c>
      <c r="G2861" s="11" t="s">
        <v>21</v>
      </c>
      <c r="H2861" s="5">
        <v>135728.3849</v>
      </c>
      <c r="I2861" s="5">
        <v>45937.417322834641</v>
      </c>
      <c r="J2861" s="3" t="s">
        <v>22</v>
      </c>
      <c r="K2861" s="3" t="s">
        <v>23</v>
      </c>
      <c r="L2861" s="47">
        <f t="shared" si="92"/>
        <v>120983.72225612596</v>
      </c>
      <c r="M2861" s="63">
        <f t="shared" si="91"/>
        <v>8.9522838878740157E-2</v>
      </c>
      <c r="N2861" s="7">
        <v>40644</v>
      </c>
      <c r="O2861" s="6" t="b">
        <v>0</v>
      </c>
      <c r="P2861" s="6" t="b">
        <v>1</v>
      </c>
      <c r="Q2861" s="6" t="s">
        <v>15</v>
      </c>
    </row>
    <row r="2862" spans="1:17" x14ac:dyDescent="0.25">
      <c r="A2862" s="3">
        <v>2019</v>
      </c>
      <c r="B2862" s="3">
        <v>4</v>
      </c>
      <c r="C2862" s="4" t="s">
        <v>87</v>
      </c>
      <c r="D2862" s="4" t="s">
        <v>66</v>
      </c>
      <c r="E2862" s="4" t="s">
        <v>67</v>
      </c>
      <c r="F2862" s="4" t="s">
        <v>68</v>
      </c>
      <c r="G2862" s="11" t="s">
        <v>21</v>
      </c>
      <c r="H2862" s="5">
        <v>156104.0681</v>
      </c>
      <c r="I2862" s="5">
        <v>53743.842519685037</v>
      </c>
      <c r="J2862" s="3" t="s">
        <v>22</v>
      </c>
      <c r="K2862" s="3" t="s">
        <v>23</v>
      </c>
      <c r="L2862" s="47">
        <f t="shared" si="92"/>
        <v>141543.22326576378</v>
      </c>
      <c r="M2862" s="63">
        <f t="shared" si="91"/>
        <v>0.10473600030236221</v>
      </c>
      <c r="N2862" s="7">
        <v>40644</v>
      </c>
      <c r="O2862" s="6" t="b">
        <v>0</v>
      </c>
      <c r="P2862" s="6" t="b">
        <v>1</v>
      </c>
      <c r="Q2862" s="6" t="s">
        <v>15</v>
      </c>
    </row>
    <row r="2863" spans="1:17" x14ac:dyDescent="0.25">
      <c r="A2863" s="3">
        <v>2019</v>
      </c>
      <c r="B2863" s="3">
        <v>4</v>
      </c>
      <c r="C2863" s="4" t="s">
        <v>87</v>
      </c>
      <c r="D2863" s="4" t="s">
        <v>78</v>
      </c>
      <c r="E2863" s="4" t="s">
        <v>78</v>
      </c>
      <c r="F2863" s="4" t="s">
        <v>80</v>
      </c>
      <c r="G2863" s="11" t="s">
        <v>21</v>
      </c>
      <c r="H2863" s="5">
        <v>107933.3913</v>
      </c>
      <c r="I2863" s="5">
        <v>39253.511811023622</v>
      </c>
      <c r="J2863" s="3" t="s">
        <v>22</v>
      </c>
      <c r="K2863" s="3" t="s">
        <v>23</v>
      </c>
      <c r="L2863" s="47">
        <f t="shared" si="92"/>
        <v>103380.5609302677</v>
      </c>
      <c r="M2863" s="63">
        <f t="shared" si="91"/>
        <v>7.6497243817322841E-2</v>
      </c>
      <c r="N2863" s="7">
        <v>42560</v>
      </c>
      <c r="O2863" s="6" t="b">
        <v>0</v>
      </c>
      <c r="P2863" s="6" t="b">
        <v>0</v>
      </c>
      <c r="Q2863" s="6" t="s">
        <v>65</v>
      </c>
    </row>
    <row r="2864" spans="1:17" x14ac:dyDescent="0.25">
      <c r="A2864" s="3">
        <v>2019</v>
      </c>
      <c r="B2864" s="3">
        <v>4</v>
      </c>
      <c r="C2864" s="4" t="s">
        <v>87</v>
      </c>
      <c r="D2864" s="4" t="s">
        <v>78</v>
      </c>
      <c r="E2864" s="4" t="s">
        <v>78</v>
      </c>
      <c r="F2864" s="4" t="s">
        <v>79</v>
      </c>
      <c r="G2864" s="11" t="s">
        <v>21</v>
      </c>
      <c r="H2864" s="5">
        <v>128564.3222</v>
      </c>
      <c r="I2864" s="5">
        <v>47415.5905511811</v>
      </c>
      <c r="J2864" s="3" t="s">
        <v>22</v>
      </c>
      <c r="K2864" s="3" t="s">
        <v>23</v>
      </c>
      <c r="L2864" s="47">
        <f t="shared" si="92"/>
        <v>124876.73387338582</v>
      </c>
      <c r="M2864" s="63">
        <f t="shared" si="91"/>
        <v>9.240350286614174E-2</v>
      </c>
      <c r="N2864" s="7">
        <v>42560</v>
      </c>
      <c r="O2864" s="6" t="b">
        <v>0</v>
      </c>
      <c r="P2864" s="6" t="b">
        <v>0</v>
      </c>
      <c r="Q2864" s="6" t="s">
        <v>65</v>
      </c>
    </row>
    <row r="2865" spans="1:17" x14ac:dyDescent="0.25">
      <c r="A2865" s="3">
        <v>2019</v>
      </c>
      <c r="B2865" s="3">
        <v>4</v>
      </c>
      <c r="C2865" s="4" t="s">
        <v>87</v>
      </c>
      <c r="D2865" s="4" t="s">
        <v>73</v>
      </c>
      <c r="E2865" s="4" t="s">
        <v>74</v>
      </c>
      <c r="F2865" s="4"/>
      <c r="G2865" s="11" t="s">
        <v>21</v>
      </c>
      <c r="H2865" s="5">
        <v>194406</v>
      </c>
      <c r="I2865" s="5">
        <v>63250.691961599994</v>
      </c>
      <c r="J2865" s="3" t="s">
        <v>22</v>
      </c>
      <c r="K2865" s="3" t="s">
        <v>42</v>
      </c>
      <c r="L2865" s="47">
        <f t="shared" si="92"/>
        <v>166581.07039435528</v>
      </c>
      <c r="M2865" s="63">
        <f t="shared" si="91"/>
        <v>0.12326294849476607</v>
      </c>
      <c r="N2865" s="7">
        <v>41136</v>
      </c>
      <c r="O2865" s="6" t="b">
        <v>0</v>
      </c>
      <c r="P2865" s="6" t="b">
        <v>0</v>
      </c>
      <c r="Q2865" s="6" t="s">
        <v>65</v>
      </c>
    </row>
    <row r="2866" spans="1:17" x14ac:dyDescent="0.25">
      <c r="A2866" s="3">
        <v>2019</v>
      </c>
      <c r="B2866" s="3">
        <v>4</v>
      </c>
      <c r="C2866" s="4" t="s">
        <v>87</v>
      </c>
      <c r="D2866" s="4" t="s">
        <v>29</v>
      </c>
      <c r="E2866" s="4" t="s">
        <v>30</v>
      </c>
      <c r="F2866" s="4" t="s">
        <v>33</v>
      </c>
      <c r="G2866" s="11" t="s">
        <v>21</v>
      </c>
      <c r="H2866" s="5">
        <v>29380.4876</v>
      </c>
      <c r="I2866" s="5">
        <v>12457.228346456692</v>
      </c>
      <c r="J2866" s="3" t="s">
        <v>22</v>
      </c>
      <c r="K2866" s="3" t="s">
        <v>23</v>
      </c>
      <c r="L2866" s="47">
        <f t="shared" si="92"/>
        <v>32808.153835842517</v>
      </c>
      <c r="M2866" s="63">
        <f t="shared" si="91"/>
        <v>2.4276646601574803E-2</v>
      </c>
      <c r="N2866" s="7">
        <v>35885</v>
      </c>
      <c r="O2866" s="6" t="b">
        <v>1</v>
      </c>
      <c r="P2866" s="6" t="b">
        <v>0</v>
      </c>
      <c r="Q2866" s="6" t="s">
        <v>24</v>
      </c>
    </row>
    <row r="2867" spans="1:17" x14ac:dyDescent="0.25">
      <c r="A2867" s="3">
        <v>2019</v>
      </c>
      <c r="B2867" s="3">
        <v>4</v>
      </c>
      <c r="C2867" s="4" t="s">
        <v>87</v>
      </c>
      <c r="D2867" s="4" t="s">
        <v>29</v>
      </c>
      <c r="E2867" s="4" t="s">
        <v>30</v>
      </c>
      <c r="F2867" s="4" t="s">
        <v>31</v>
      </c>
      <c r="G2867" s="11" t="s">
        <v>21</v>
      </c>
      <c r="H2867" s="5">
        <v>999.85680000000002</v>
      </c>
      <c r="I2867" s="5">
        <v>409.79527559055117</v>
      </c>
      <c r="J2867" s="3" t="s">
        <v>22</v>
      </c>
      <c r="K2867" s="3" t="s">
        <v>23</v>
      </c>
      <c r="L2867" s="47">
        <f t="shared" si="92"/>
        <v>1079.2630646929133</v>
      </c>
      <c r="M2867" s="63">
        <f t="shared" si="91"/>
        <v>7.9860903307086618E-4</v>
      </c>
      <c r="N2867" s="7">
        <v>35885</v>
      </c>
      <c r="O2867" s="6" t="b">
        <v>1</v>
      </c>
      <c r="P2867" s="6" t="b">
        <v>0</v>
      </c>
      <c r="Q2867" s="6" t="s">
        <v>24</v>
      </c>
    </row>
    <row r="2868" spans="1:17" x14ac:dyDescent="0.25">
      <c r="A2868" s="3">
        <v>2019</v>
      </c>
      <c r="B2868" s="3">
        <v>4</v>
      </c>
      <c r="C2868" s="4" t="s">
        <v>87</v>
      </c>
      <c r="D2868" s="4" t="s">
        <v>29</v>
      </c>
      <c r="E2868" s="4" t="s">
        <v>34</v>
      </c>
      <c r="F2868" s="4" t="s">
        <v>37</v>
      </c>
      <c r="G2868" s="11" t="s">
        <v>21</v>
      </c>
      <c r="H2868" s="5">
        <v>35033.131099999999</v>
      </c>
      <c r="I2868" s="5">
        <v>13687.653543307088</v>
      </c>
      <c r="J2868" s="3" t="s">
        <v>22</v>
      </c>
      <c r="K2868" s="3" t="s">
        <v>23</v>
      </c>
      <c r="L2868" s="47">
        <f t="shared" si="92"/>
        <v>36048.680381480321</v>
      </c>
      <c r="M2868" s="63">
        <f t="shared" si="91"/>
        <v>2.6674499225196859E-2</v>
      </c>
      <c r="N2868" s="7">
        <v>33970</v>
      </c>
      <c r="O2868" s="6" t="b">
        <v>1</v>
      </c>
      <c r="P2868" s="6" t="b">
        <v>0</v>
      </c>
      <c r="Q2868" s="6" t="s">
        <v>24</v>
      </c>
    </row>
    <row r="2869" spans="1:17" x14ac:dyDescent="0.25">
      <c r="A2869" s="3">
        <v>2019</v>
      </c>
      <c r="B2869" s="3">
        <v>4</v>
      </c>
      <c r="C2869" s="4" t="s">
        <v>87</v>
      </c>
      <c r="D2869" s="4" t="s">
        <v>59</v>
      </c>
      <c r="E2869" s="4" t="s">
        <v>60</v>
      </c>
      <c r="F2869" s="4"/>
      <c r="G2869" s="11" t="s">
        <v>21</v>
      </c>
      <c r="H2869" s="5">
        <v>149217</v>
      </c>
      <c r="I2869" s="5">
        <v>51905.431883999998</v>
      </c>
      <c r="J2869" s="3" t="s">
        <v>22</v>
      </c>
      <c r="K2869" s="3" t="s">
        <v>42</v>
      </c>
      <c r="L2869" s="47">
        <f t="shared" si="92"/>
        <v>136701.46735734298</v>
      </c>
      <c r="M2869" s="63">
        <f t="shared" si="91"/>
        <v>0.10115330565553922</v>
      </c>
      <c r="N2869" s="7">
        <v>40220</v>
      </c>
      <c r="O2869" s="6" t="b">
        <v>1</v>
      </c>
      <c r="P2869" s="6" t="b">
        <v>0</v>
      </c>
      <c r="Q2869" s="6" t="s">
        <v>24</v>
      </c>
    </row>
    <row r="2870" spans="1:17" x14ac:dyDescent="0.25">
      <c r="A2870" s="3">
        <v>2019</v>
      </c>
      <c r="B2870" s="3">
        <v>4</v>
      </c>
      <c r="C2870" s="4" t="s">
        <v>87</v>
      </c>
      <c r="D2870" s="4" t="s">
        <v>44</v>
      </c>
      <c r="E2870" s="4" t="s">
        <v>45</v>
      </c>
      <c r="F2870" s="4"/>
      <c r="G2870" s="11" t="s">
        <v>21</v>
      </c>
      <c r="H2870" s="5">
        <v>85299</v>
      </c>
      <c r="I2870" s="5">
        <v>30468.802799999998</v>
      </c>
      <c r="J2870" s="3" t="s">
        <v>22</v>
      </c>
      <c r="K2870" s="3" t="s">
        <v>42</v>
      </c>
      <c r="L2870" s="47">
        <f t="shared" si="92"/>
        <v>80244.58905745919</v>
      </c>
      <c r="M2870" s="63">
        <f t="shared" si="91"/>
        <v>5.9377602896640007E-2</v>
      </c>
      <c r="N2870" s="7">
        <v>25569</v>
      </c>
      <c r="O2870" s="6" t="b">
        <v>1</v>
      </c>
      <c r="P2870" s="6" t="b">
        <v>0</v>
      </c>
      <c r="Q2870" s="6" t="s">
        <v>24</v>
      </c>
    </row>
    <row r="2871" spans="1:17" x14ac:dyDescent="0.25">
      <c r="A2871" s="3">
        <v>2019</v>
      </c>
      <c r="B2871" s="3">
        <v>4</v>
      </c>
      <c r="C2871" s="4" t="s">
        <v>87</v>
      </c>
      <c r="D2871" s="4" t="s">
        <v>44</v>
      </c>
      <c r="E2871" s="4" t="s">
        <v>75</v>
      </c>
      <c r="F2871" s="4"/>
      <c r="G2871" s="11" t="s">
        <v>21</v>
      </c>
      <c r="H2871" s="5">
        <v>248632</v>
      </c>
      <c r="I2871" s="5">
        <v>86552.349260615898</v>
      </c>
      <c r="J2871" s="3" t="s">
        <v>22</v>
      </c>
      <c r="K2871" s="3" t="s">
        <v>42</v>
      </c>
      <c r="L2871" s="47">
        <f t="shared" si="92"/>
        <v>227949.80636311069</v>
      </c>
      <c r="M2871" s="63">
        <f t="shared" si="91"/>
        <v>0.16867321823908826</v>
      </c>
      <c r="N2871" s="7">
        <v>41210</v>
      </c>
      <c r="O2871" s="6" t="b">
        <v>0</v>
      </c>
      <c r="P2871" s="6" t="b">
        <v>0</v>
      </c>
      <c r="Q2871" s="6" t="s">
        <v>65</v>
      </c>
    </row>
    <row r="2872" spans="1:17" x14ac:dyDescent="0.25">
      <c r="A2872" s="3">
        <v>2019</v>
      </c>
      <c r="B2872" s="3">
        <v>4</v>
      </c>
      <c r="C2872" s="4" t="s">
        <v>87</v>
      </c>
      <c r="D2872" s="4" t="s">
        <v>83</v>
      </c>
      <c r="E2872" s="4" t="s">
        <v>27</v>
      </c>
      <c r="F2872" s="4" t="s">
        <v>28</v>
      </c>
      <c r="G2872" s="11" t="s">
        <v>21</v>
      </c>
      <c r="H2872" s="5">
        <v>55036.77</v>
      </c>
      <c r="I2872" s="5">
        <v>20588.220472440946</v>
      </c>
      <c r="J2872" s="3" t="s">
        <v>22</v>
      </c>
      <c r="K2872" s="3" t="s">
        <v>23</v>
      </c>
      <c r="L2872" s="47">
        <f t="shared" si="92"/>
        <v>54222.455082330715</v>
      </c>
      <c r="M2872" s="63">
        <f t="shared" si="91"/>
        <v>4.0122324056692922E-2</v>
      </c>
      <c r="N2872" s="7">
        <v>34700</v>
      </c>
      <c r="O2872" s="6" t="b">
        <v>1</v>
      </c>
      <c r="P2872" s="6" t="b">
        <v>0</v>
      </c>
      <c r="Q2872" s="6" t="s">
        <v>24</v>
      </c>
    </row>
    <row r="2873" spans="1:17" x14ac:dyDescent="0.25">
      <c r="A2873" s="3">
        <v>2019</v>
      </c>
      <c r="B2873" s="3">
        <v>4</v>
      </c>
      <c r="C2873" s="4" t="s">
        <v>87</v>
      </c>
      <c r="D2873" s="4" t="s">
        <v>46</v>
      </c>
      <c r="E2873" s="4" t="s">
        <v>47</v>
      </c>
      <c r="F2873" s="4"/>
      <c r="G2873" s="11" t="s">
        <v>21</v>
      </c>
      <c r="H2873" s="5">
        <v>82070</v>
      </c>
      <c r="I2873" s="5">
        <v>30642.06878110236</v>
      </c>
      <c r="J2873" s="3" t="s">
        <v>22</v>
      </c>
      <c r="K2873" s="3" t="s">
        <v>42</v>
      </c>
      <c r="L2873" s="47">
        <f t="shared" si="92"/>
        <v>80700.913434313159</v>
      </c>
      <c r="M2873" s="63">
        <f t="shared" si="91"/>
        <v>5.9715263640612283E-2</v>
      </c>
      <c r="N2873" s="7">
        <v>34700</v>
      </c>
      <c r="O2873" s="6" t="b">
        <v>1</v>
      </c>
      <c r="P2873" s="6" t="b">
        <v>0</v>
      </c>
      <c r="Q2873" s="6" t="s">
        <v>24</v>
      </c>
    </row>
    <row r="2874" spans="1:17" x14ac:dyDescent="0.25">
      <c r="A2874" s="3">
        <v>2019</v>
      </c>
      <c r="B2874" s="3">
        <v>4</v>
      </c>
      <c r="C2874" s="4" t="s">
        <v>87</v>
      </c>
      <c r="D2874" s="4" t="s">
        <v>46</v>
      </c>
      <c r="E2874" s="4" t="s">
        <v>48</v>
      </c>
      <c r="F2874" s="4"/>
      <c r="G2874" s="11" t="s">
        <v>21</v>
      </c>
      <c r="H2874" s="5">
        <v>72787</v>
      </c>
      <c r="I2874" s="5">
        <v>27642.668596850392</v>
      </c>
      <c r="J2874" s="3" t="s">
        <v>22</v>
      </c>
      <c r="K2874" s="3" t="s">
        <v>42</v>
      </c>
      <c r="L2874" s="47">
        <f t="shared" si="92"/>
        <v>72801.50114745539</v>
      </c>
      <c r="M2874" s="63">
        <f t="shared" si="91"/>
        <v>5.3870032561542047E-2</v>
      </c>
      <c r="N2874" s="7">
        <v>35065</v>
      </c>
      <c r="O2874" s="6" t="b">
        <v>1</v>
      </c>
      <c r="P2874" s="6" t="b">
        <v>0</v>
      </c>
      <c r="Q2874" s="6" t="s">
        <v>24</v>
      </c>
    </row>
    <row r="2875" spans="1:17" x14ac:dyDescent="0.25">
      <c r="A2875" s="3">
        <v>2019</v>
      </c>
      <c r="B2875" s="3">
        <v>4</v>
      </c>
      <c r="C2875" s="4" t="s">
        <v>87</v>
      </c>
      <c r="D2875" s="4" t="s">
        <v>46</v>
      </c>
      <c r="E2875" s="4" t="s">
        <v>58</v>
      </c>
      <c r="F2875" s="4"/>
      <c r="G2875" s="11" t="s">
        <v>21</v>
      </c>
      <c r="H2875" s="5">
        <v>76432</v>
      </c>
      <c r="I2875" s="5">
        <v>25736.411734173231</v>
      </c>
      <c r="J2875" s="3" t="s">
        <v>22</v>
      </c>
      <c r="K2875" s="3" t="s">
        <v>42</v>
      </c>
      <c r="L2875" s="47">
        <f t="shared" si="92"/>
        <v>67781.061073469609</v>
      </c>
      <c r="M2875" s="63">
        <f t="shared" si="91"/>
        <v>5.0155119187556801E-2</v>
      </c>
      <c r="N2875" s="7">
        <v>39814</v>
      </c>
      <c r="O2875" s="6" t="b">
        <v>1</v>
      </c>
      <c r="P2875" s="6" t="b">
        <v>0</v>
      </c>
      <c r="Q2875" s="6" t="s">
        <v>24</v>
      </c>
    </row>
    <row r="2876" spans="1:17" x14ac:dyDescent="0.25">
      <c r="A2876" s="3">
        <v>2019</v>
      </c>
      <c r="B2876" s="3">
        <v>4</v>
      </c>
      <c r="C2876" s="4" t="s">
        <v>87</v>
      </c>
      <c r="D2876" s="4" t="s">
        <v>46</v>
      </c>
      <c r="E2876" s="4" t="s">
        <v>61</v>
      </c>
      <c r="F2876" s="4"/>
      <c r="G2876" s="11" t="s">
        <v>21</v>
      </c>
      <c r="H2876" s="5">
        <v>53764</v>
      </c>
      <c r="I2876" s="5">
        <v>18606.975324094492</v>
      </c>
      <c r="J2876" s="3" t="s">
        <v>22</v>
      </c>
      <c r="K2876" s="3" t="s">
        <v>42</v>
      </c>
      <c r="L2876" s="47">
        <f t="shared" si="92"/>
        <v>49004.521059955994</v>
      </c>
      <c r="M2876" s="63">
        <f t="shared" si="91"/>
        <v>3.6261273511595346E-2</v>
      </c>
      <c r="N2876" s="7">
        <v>40179</v>
      </c>
      <c r="O2876" s="6" t="b">
        <v>1</v>
      </c>
      <c r="P2876" s="6" t="b">
        <v>0</v>
      </c>
      <c r="Q2876" s="6" t="s">
        <v>24</v>
      </c>
    </row>
    <row r="2877" spans="1:17" x14ac:dyDescent="0.25">
      <c r="A2877" s="3">
        <v>2019</v>
      </c>
      <c r="B2877" s="3">
        <v>4</v>
      </c>
      <c r="C2877" s="4" t="s">
        <v>87</v>
      </c>
      <c r="D2877" s="4" t="s">
        <v>46</v>
      </c>
      <c r="E2877" s="4" t="s">
        <v>77</v>
      </c>
      <c r="F2877" s="4"/>
      <c r="G2877" s="11" t="s">
        <v>21</v>
      </c>
      <c r="H2877" s="5">
        <v>63320</v>
      </c>
      <c r="I2877" s="5">
        <v>20958.885099212599</v>
      </c>
      <c r="J2877" s="3" t="s">
        <v>22</v>
      </c>
      <c r="K2877" s="3" t="s">
        <v>42</v>
      </c>
      <c r="L2877" s="47">
        <f t="shared" si="92"/>
        <v>55198.661165932652</v>
      </c>
      <c r="M2877" s="63">
        <f t="shared" si="91"/>
        <v>4.0844675281345513E-2</v>
      </c>
      <c r="N2877" s="7">
        <v>42005</v>
      </c>
      <c r="O2877" s="6" t="b">
        <v>0</v>
      </c>
      <c r="P2877" s="6" t="b">
        <v>0</v>
      </c>
      <c r="Q2877" s="6" t="s">
        <v>65</v>
      </c>
    </row>
    <row r="2878" spans="1:17" x14ac:dyDescent="0.25">
      <c r="A2878" s="3">
        <v>2019</v>
      </c>
      <c r="B2878" s="3">
        <v>4</v>
      </c>
      <c r="C2878" s="4" t="s">
        <v>87</v>
      </c>
      <c r="D2878" s="4" t="s">
        <v>69</v>
      </c>
      <c r="E2878" s="4" t="s">
        <v>70</v>
      </c>
      <c r="F2878" s="4" t="s">
        <v>71</v>
      </c>
      <c r="G2878" s="11" t="s">
        <v>21</v>
      </c>
      <c r="H2878" s="5">
        <v>97135.615000000005</v>
      </c>
      <c r="I2878" s="5">
        <v>34709.007874015748</v>
      </c>
      <c r="J2878" s="3" t="s">
        <v>22</v>
      </c>
      <c r="K2878" s="3" t="s">
        <v>23</v>
      </c>
      <c r="L2878" s="47">
        <f t="shared" si="92"/>
        <v>91411.864513511813</v>
      </c>
      <c r="M2878" s="63">
        <f t="shared" si="91"/>
        <v>6.76409145448819E-2</v>
      </c>
      <c r="N2878" s="7">
        <v>40760</v>
      </c>
      <c r="O2878" s="6" t="b">
        <v>0</v>
      </c>
      <c r="P2878" s="6" t="b">
        <v>0</v>
      </c>
      <c r="Q2878" s="6" t="s">
        <v>65</v>
      </c>
    </row>
    <row r="2879" spans="1:17" x14ac:dyDescent="0.25">
      <c r="A2879" s="3">
        <v>2019</v>
      </c>
      <c r="B2879" s="3">
        <v>5</v>
      </c>
      <c r="C2879" s="4" t="s">
        <v>88</v>
      </c>
      <c r="D2879" s="4" t="s">
        <v>18</v>
      </c>
      <c r="E2879" s="4" t="s">
        <v>76</v>
      </c>
      <c r="F2879" s="4"/>
      <c r="G2879" s="11" t="s">
        <v>21</v>
      </c>
      <c r="H2879" s="5">
        <v>193463</v>
      </c>
      <c r="I2879" s="5">
        <v>69104.983599999992</v>
      </c>
      <c r="J2879" s="3" t="s">
        <v>22</v>
      </c>
      <c r="K2879" s="3" t="s">
        <v>42</v>
      </c>
      <c r="L2879" s="47">
        <f t="shared" si="92"/>
        <v>181999.30752791037</v>
      </c>
      <c r="M2879" s="63">
        <f t="shared" si="91"/>
        <v>0.13467179203967999</v>
      </c>
      <c r="N2879" s="7">
        <v>41348</v>
      </c>
      <c r="O2879" s="6" t="b">
        <v>0</v>
      </c>
      <c r="P2879" s="6" t="b">
        <v>0</v>
      </c>
      <c r="Q2879" s="6" t="s">
        <v>65</v>
      </c>
    </row>
    <row r="2880" spans="1:17" x14ac:dyDescent="0.25">
      <c r="A2880" s="3">
        <v>2019</v>
      </c>
      <c r="B2880" s="3">
        <v>5</v>
      </c>
      <c r="C2880" s="4" t="s">
        <v>88</v>
      </c>
      <c r="D2880" s="4" t="s">
        <v>18</v>
      </c>
      <c r="E2880" s="4" t="s">
        <v>19</v>
      </c>
      <c r="F2880" s="4" t="s">
        <v>20</v>
      </c>
      <c r="G2880" s="11" t="s">
        <v>21</v>
      </c>
      <c r="H2880" s="5">
        <v>89879.087199999994</v>
      </c>
      <c r="I2880" s="5">
        <v>32836.535433070865</v>
      </c>
      <c r="J2880" s="3" t="s">
        <v>22</v>
      </c>
      <c r="K2880" s="3" t="s">
        <v>23</v>
      </c>
      <c r="L2880" s="47">
        <f t="shared" si="92"/>
        <v>86480.401254803146</v>
      </c>
      <c r="M2880" s="63">
        <f t="shared" si="91"/>
        <v>6.399184025196851E-2</v>
      </c>
      <c r="N2880" s="7">
        <v>35527</v>
      </c>
      <c r="O2880" s="6" t="b">
        <v>1</v>
      </c>
      <c r="P2880" s="6" t="b">
        <v>0</v>
      </c>
      <c r="Q2880" s="6" t="s">
        <v>24</v>
      </c>
    </row>
    <row r="2881" spans="1:17" x14ac:dyDescent="0.25">
      <c r="A2881" s="3">
        <v>2019</v>
      </c>
      <c r="B2881" s="3">
        <v>5</v>
      </c>
      <c r="C2881" s="4" t="s">
        <v>88</v>
      </c>
      <c r="D2881" s="4" t="s">
        <v>18</v>
      </c>
      <c r="E2881" s="4" t="s">
        <v>19</v>
      </c>
      <c r="F2881" s="4" t="s">
        <v>25</v>
      </c>
      <c r="G2881" s="11" t="s">
        <v>21</v>
      </c>
      <c r="H2881" s="5">
        <v>89006.700100000002</v>
      </c>
      <c r="I2881" s="5">
        <v>33209.669291338585</v>
      </c>
      <c r="J2881" s="3" t="s">
        <v>22</v>
      </c>
      <c r="K2881" s="3" t="s">
        <v>23</v>
      </c>
      <c r="L2881" s="47">
        <f t="shared" si="92"/>
        <v>87463.110464503945</v>
      </c>
      <c r="M2881" s="63">
        <f t="shared" si="91"/>
        <v>6.4719003514960641E-2</v>
      </c>
      <c r="N2881" s="7">
        <v>35527</v>
      </c>
      <c r="O2881" s="6" t="b">
        <v>1</v>
      </c>
      <c r="P2881" s="6" t="b">
        <v>0</v>
      </c>
      <c r="Q2881" s="6" t="s">
        <v>24</v>
      </c>
    </row>
    <row r="2882" spans="1:17" x14ac:dyDescent="0.25">
      <c r="A2882" s="3">
        <v>2019</v>
      </c>
      <c r="B2882" s="3">
        <v>5</v>
      </c>
      <c r="C2882" s="4" t="s">
        <v>88</v>
      </c>
      <c r="D2882" s="4" t="s">
        <v>18</v>
      </c>
      <c r="E2882" s="4" t="s">
        <v>41</v>
      </c>
      <c r="F2882" s="4"/>
      <c r="G2882" s="11" t="s">
        <v>21</v>
      </c>
      <c r="H2882" s="5">
        <v>1887</v>
      </c>
      <c r="I2882" s="5">
        <v>740.03422499999988</v>
      </c>
      <c r="J2882" s="3" t="s">
        <v>22</v>
      </c>
      <c r="K2882" s="3" t="s">
        <v>42</v>
      </c>
      <c r="L2882" s="47">
        <f t="shared" si="92"/>
        <v>1949.0014971503995</v>
      </c>
      <c r="M2882" s="63">
        <f t="shared" ref="M2882:M2945" si="93">I2882*0.02784*0.07/1000</f>
        <v>1.4421786976800001E-3</v>
      </c>
      <c r="N2882" s="7">
        <v>23377</v>
      </c>
      <c r="O2882" s="6" t="b">
        <v>1</v>
      </c>
      <c r="P2882" s="6" t="b">
        <v>0</v>
      </c>
      <c r="Q2882" s="6" t="s">
        <v>24</v>
      </c>
    </row>
    <row r="2883" spans="1:17" x14ac:dyDescent="0.25">
      <c r="A2883" s="3">
        <v>2019</v>
      </c>
      <c r="B2883" s="3">
        <v>5</v>
      </c>
      <c r="C2883" s="4" t="s">
        <v>88</v>
      </c>
      <c r="D2883" s="4" t="s">
        <v>18</v>
      </c>
      <c r="E2883" s="4" t="s">
        <v>43</v>
      </c>
      <c r="F2883" s="4"/>
      <c r="G2883" s="11" t="s">
        <v>21</v>
      </c>
      <c r="H2883" s="5">
        <v>52633</v>
      </c>
      <c r="I2883" s="5">
        <v>19808.745348</v>
      </c>
      <c r="J2883" s="3" t="s">
        <v>22</v>
      </c>
      <c r="K2883" s="3" t="s">
        <v>42</v>
      </c>
      <c r="L2883" s="47">
        <f t="shared" si="92"/>
        <v>52169.579508195078</v>
      </c>
      <c r="M2883" s="63">
        <f t="shared" si="93"/>
        <v>3.8603282934182408E-2</v>
      </c>
      <c r="N2883" s="7">
        <v>28126</v>
      </c>
      <c r="O2883" s="6" t="b">
        <v>1</v>
      </c>
      <c r="P2883" s="6" t="b">
        <v>0</v>
      </c>
      <c r="Q2883" s="6" t="s">
        <v>24</v>
      </c>
    </row>
    <row r="2884" spans="1:17" x14ac:dyDescent="0.25">
      <c r="A2884" s="3">
        <v>2019</v>
      </c>
      <c r="B2884" s="3">
        <v>5</v>
      </c>
      <c r="C2884" s="4" t="s">
        <v>88</v>
      </c>
      <c r="D2884" s="4" t="s">
        <v>62</v>
      </c>
      <c r="E2884" s="4" t="s">
        <v>63</v>
      </c>
      <c r="F2884" s="4" t="s">
        <v>64</v>
      </c>
      <c r="G2884" s="11" t="s">
        <v>21</v>
      </c>
      <c r="H2884" s="5">
        <v>91114.123399999997</v>
      </c>
      <c r="I2884" s="5">
        <v>32466.04724409449</v>
      </c>
      <c r="J2884" s="3" t="s">
        <v>22</v>
      </c>
      <c r="K2884" s="3" t="s">
        <v>23</v>
      </c>
      <c r="L2884" s="47">
        <f t="shared" si="92"/>
        <v>85504.659849070871</v>
      </c>
      <c r="M2884" s="63">
        <f t="shared" si="93"/>
        <v>6.3269832869291345E-2</v>
      </c>
      <c r="N2884" s="7">
        <v>40739</v>
      </c>
      <c r="O2884" s="6" t="b">
        <v>0</v>
      </c>
      <c r="P2884" s="6" t="b">
        <v>0</v>
      </c>
      <c r="Q2884" s="6" t="s">
        <v>65</v>
      </c>
    </row>
    <row r="2885" spans="1:17" x14ac:dyDescent="0.25">
      <c r="A2885" s="3">
        <v>2019</v>
      </c>
      <c r="B2885" s="3">
        <v>5</v>
      </c>
      <c r="C2885" s="4" t="s">
        <v>88</v>
      </c>
      <c r="D2885" s="4" t="s">
        <v>66</v>
      </c>
      <c r="E2885" s="4" t="s">
        <v>67</v>
      </c>
      <c r="F2885" s="4" t="s">
        <v>68</v>
      </c>
      <c r="G2885" s="11" t="s">
        <v>21</v>
      </c>
      <c r="H2885" s="5">
        <v>179685.04699999999</v>
      </c>
      <c r="I2885" s="5">
        <v>61102.582677165352</v>
      </c>
      <c r="J2885" s="3" t="s">
        <v>22</v>
      </c>
      <c r="K2885" s="3" t="s">
        <v>23</v>
      </c>
      <c r="L2885" s="47">
        <f t="shared" si="92"/>
        <v>160923.67230387402</v>
      </c>
      <c r="M2885" s="63">
        <f t="shared" si="93"/>
        <v>0.11907671312125986</v>
      </c>
      <c r="N2885" s="7">
        <v>40644</v>
      </c>
      <c r="O2885" s="6" t="b">
        <v>0</v>
      </c>
      <c r="P2885" s="6" t="b">
        <v>1</v>
      </c>
      <c r="Q2885" s="6" t="s">
        <v>15</v>
      </c>
    </row>
    <row r="2886" spans="1:17" x14ac:dyDescent="0.25">
      <c r="A2886" s="3">
        <v>2019</v>
      </c>
      <c r="B2886" s="3">
        <v>5</v>
      </c>
      <c r="C2886" s="4" t="s">
        <v>88</v>
      </c>
      <c r="D2886" s="4" t="s">
        <v>66</v>
      </c>
      <c r="E2886" s="4" t="s">
        <v>67</v>
      </c>
      <c r="F2886" s="4" t="s">
        <v>72</v>
      </c>
      <c r="G2886" s="11" t="s">
        <v>21</v>
      </c>
      <c r="H2886" s="5">
        <v>193637.66570000001</v>
      </c>
      <c r="I2886" s="5">
        <v>64820.881889763783</v>
      </c>
      <c r="J2886" s="3" t="s">
        <v>22</v>
      </c>
      <c r="K2886" s="3" t="s">
        <v>23</v>
      </c>
      <c r="L2886" s="47">
        <f t="shared" si="92"/>
        <v>170716.42308132284</v>
      </c>
      <c r="M2886" s="63">
        <f t="shared" si="93"/>
        <v>0.12632293462677166</v>
      </c>
      <c r="N2886" s="7">
        <v>40644</v>
      </c>
      <c r="O2886" s="6" t="b">
        <v>0</v>
      </c>
      <c r="P2886" s="6" t="b">
        <v>1</v>
      </c>
      <c r="Q2886" s="6" t="s">
        <v>15</v>
      </c>
    </row>
    <row r="2887" spans="1:17" x14ac:dyDescent="0.25">
      <c r="A2887" s="3">
        <v>2019</v>
      </c>
      <c r="B2887" s="3">
        <v>5</v>
      </c>
      <c r="C2887" s="4" t="s">
        <v>88</v>
      </c>
      <c r="D2887" s="4" t="s">
        <v>78</v>
      </c>
      <c r="E2887" s="4" t="s">
        <v>78</v>
      </c>
      <c r="F2887" s="4" t="s">
        <v>80</v>
      </c>
      <c r="G2887" s="11" t="s">
        <v>21</v>
      </c>
      <c r="H2887" s="5">
        <v>145688.24350000001</v>
      </c>
      <c r="I2887" s="5">
        <v>52776.094488188974</v>
      </c>
      <c r="J2887" s="3" t="s">
        <v>22</v>
      </c>
      <c r="K2887" s="3" t="s">
        <v>23</v>
      </c>
      <c r="L2887" s="47">
        <f t="shared" si="92"/>
        <v>138994.50011414173</v>
      </c>
      <c r="M2887" s="63">
        <f t="shared" si="93"/>
        <v>0.1028500529385827</v>
      </c>
      <c r="N2887" s="7">
        <v>42560</v>
      </c>
      <c r="O2887" s="6" t="b">
        <v>0</v>
      </c>
      <c r="P2887" s="6" t="b">
        <v>0</v>
      </c>
      <c r="Q2887" s="6" t="s">
        <v>65</v>
      </c>
    </row>
    <row r="2888" spans="1:17" x14ac:dyDescent="0.25">
      <c r="A2888" s="3">
        <v>2019</v>
      </c>
      <c r="B2888" s="3">
        <v>5</v>
      </c>
      <c r="C2888" s="4" t="s">
        <v>88</v>
      </c>
      <c r="D2888" s="4" t="s">
        <v>78</v>
      </c>
      <c r="E2888" s="4" t="s">
        <v>78</v>
      </c>
      <c r="F2888" s="4" t="s">
        <v>79</v>
      </c>
      <c r="G2888" s="11" t="s">
        <v>21</v>
      </c>
      <c r="H2888" s="5">
        <v>135506.97089999999</v>
      </c>
      <c r="I2888" s="5">
        <v>49288.157480314963</v>
      </c>
      <c r="J2888" s="3" t="s">
        <v>22</v>
      </c>
      <c r="K2888" s="3" t="s">
        <v>23</v>
      </c>
      <c r="L2888" s="47">
        <f t="shared" si="92"/>
        <v>129808.44598223623</v>
      </c>
      <c r="M2888" s="63">
        <f t="shared" si="93"/>
        <v>9.6052761297637818E-2</v>
      </c>
      <c r="N2888" s="7">
        <v>42560</v>
      </c>
      <c r="O2888" s="6" t="b">
        <v>0</v>
      </c>
      <c r="P2888" s="6" t="b">
        <v>0</v>
      </c>
      <c r="Q2888" s="6" t="s">
        <v>65</v>
      </c>
    </row>
    <row r="2889" spans="1:17" x14ac:dyDescent="0.25">
      <c r="A2889" s="3">
        <v>2019</v>
      </c>
      <c r="B2889" s="3">
        <v>5</v>
      </c>
      <c r="C2889" s="4" t="s">
        <v>88</v>
      </c>
      <c r="D2889" s="4" t="s">
        <v>73</v>
      </c>
      <c r="E2889" s="4" t="s">
        <v>74</v>
      </c>
      <c r="F2889" s="4"/>
      <c r="G2889" s="11" t="s">
        <v>21</v>
      </c>
      <c r="H2889" s="5">
        <v>257668</v>
      </c>
      <c r="I2889" s="5">
        <v>83833.211404799993</v>
      </c>
      <c r="J2889" s="3" t="s">
        <v>22</v>
      </c>
      <c r="K2889" s="3" t="s">
        <v>42</v>
      </c>
      <c r="L2889" s="47">
        <f t="shared" si="92"/>
        <v>220788.51088121114</v>
      </c>
      <c r="M2889" s="63">
        <f t="shared" si="93"/>
        <v>0.16337416238567423</v>
      </c>
      <c r="N2889" s="7">
        <v>41136</v>
      </c>
      <c r="O2889" s="6" t="b">
        <v>0</v>
      </c>
      <c r="P2889" s="6" t="b">
        <v>0</v>
      </c>
      <c r="Q2889" s="6" t="s">
        <v>65</v>
      </c>
    </row>
    <row r="2890" spans="1:17" x14ac:dyDescent="0.25">
      <c r="A2890" s="3">
        <v>2019</v>
      </c>
      <c r="B2890" s="3">
        <v>5</v>
      </c>
      <c r="C2890" s="4" t="s">
        <v>88</v>
      </c>
      <c r="D2890" s="4" t="s">
        <v>29</v>
      </c>
      <c r="E2890" s="4" t="s">
        <v>30</v>
      </c>
      <c r="F2890" s="4" t="s">
        <v>33</v>
      </c>
      <c r="G2890" s="11" t="s">
        <v>21</v>
      </c>
      <c r="H2890" s="5">
        <v>43045.616699999999</v>
      </c>
      <c r="I2890" s="5">
        <v>18207.874015748032</v>
      </c>
      <c r="J2890" s="3" t="s">
        <v>22</v>
      </c>
      <c r="K2890" s="3" t="s">
        <v>23</v>
      </c>
      <c r="L2890" s="47">
        <f t="shared" si="92"/>
        <v>47953.422311811017</v>
      </c>
      <c r="M2890" s="63">
        <f t="shared" si="93"/>
        <v>3.5483504881889762E-2</v>
      </c>
      <c r="N2890" s="7">
        <v>35885</v>
      </c>
      <c r="O2890" s="6" t="b">
        <v>1</v>
      </c>
      <c r="P2890" s="6" t="b">
        <v>0</v>
      </c>
      <c r="Q2890" s="6" t="s">
        <v>24</v>
      </c>
    </row>
    <row r="2891" spans="1:17" x14ac:dyDescent="0.25">
      <c r="A2891" s="3">
        <v>2019</v>
      </c>
      <c r="B2891" s="3">
        <v>5</v>
      </c>
      <c r="C2891" s="4" t="s">
        <v>88</v>
      </c>
      <c r="D2891" s="4" t="s">
        <v>29</v>
      </c>
      <c r="E2891" s="4" t="s">
        <v>30</v>
      </c>
      <c r="F2891" s="4" t="s">
        <v>31</v>
      </c>
      <c r="G2891" s="11" t="s">
        <v>21</v>
      </c>
      <c r="H2891" s="5">
        <v>1411.6138000000001</v>
      </c>
      <c r="I2891" s="5">
        <v>572.7874015748032</v>
      </c>
      <c r="J2891" s="3" t="s">
        <v>22</v>
      </c>
      <c r="K2891" s="3" t="s">
        <v>23</v>
      </c>
      <c r="L2891" s="47">
        <f t="shared" si="92"/>
        <v>1508.5295591811023</v>
      </c>
      <c r="M2891" s="63">
        <f t="shared" si="93"/>
        <v>1.1162480881889765E-3</v>
      </c>
      <c r="N2891" s="7">
        <v>35885</v>
      </c>
      <c r="O2891" s="6" t="b">
        <v>1</v>
      </c>
      <c r="P2891" s="6" t="b">
        <v>0</v>
      </c>
      <c r="Q2891" s="6" t="s">
        <v>24</v>
      </c>
    </row>
    <row r="2892" spans="1:17" x14ac:dyDescent="0.25">
      <c r="A2892" s="3">
        <v>2019</v>
      </c>
      <c r="B2892" s="3">
        <v>5</v>
      </c>
      <c r="C2892" s="4" t="s">
        <v>88</v>
      </c>
      <c r="D2892" s="4" t="s">
        <v>29</v>
      </c>
      <c r="E2892" s="4" t="s">
        <v>34</v>
      </c>
      <c r="F2892" s="4" t="s">
        <v>39</v>
      </c>
      <c r="G2892" s="11" t="s">
        <v>21</v>
      </c>
      <c r="H2892" s="5">
        <v>0.7964</v>
      </c>
      <c r="I2892" s="5">
        <v>0.47244094488188976</v>
      </c>
      <c r="J2892" s="3" t="s">
        <v>22</v>
      </c>
      <c r="K2892" s="3" t="s">
        <v>23</v>
      </c>
      <c r="L2892" s="47">
        <f t="shared" si="92"/>
        <v>1.2442507086614174</v>
      </c>
      <c r="M2892" s="63">
        <f t="shared" si="93"/>
        <v>9.2069291338582695E-7</v>
      </c>
      <c r="N2892" s="7">
        <v>33970</v>
      </c>
      <c r="O2892" s="6" t="b">
        <v>1</v>
      </c>
      <c r="P2892" s="6" t="b">
        <v>0</v>
      </c>
      <c r="Q2892" s="6" t="s">
        <v>24</v>
      </c>
    </row>
    <row r="2893" spans="1:17" x14ac:dyDescent="0.25">
      <c r="A2893" s="3">
        <v>2019</v>
      </c>
      <c r="B2893" s="3">
        <v>5</v>
      </c>
      <c r="C2893" s="4" t="s">
        <v>88</v>
      </c>
      <c r="D2893" s="4" t="s">
        <v>29</v>
      </c>
      <c r="E2893" s="4" t="s">
        <v>34</v>
      </c>
      <c r="F2893" s="4" t="s">
        <v>37</v>
      </c>
      <c r="G2893" s="11" t="s">
        <v>21</v>
      </c>
      <c r="H2893" s="5">
        <v>18576.066200000001</v>
      </c>
      <c r="I2893" s="5">
        <v>7157.3858267716532</v>
      </c>
      <c r="J2893" s="3" t="s">
        <v>22</v>
      </c>
      <c r="K2893" s="3" t="s">
        <v>23</v>
      </c>
      <c r="L2893" s="47">
        <f t="shared" si="92"/>
        <v>18850.149386078738</v>
      </c>
      <c r="M2893" s="63">
        <f t="shared" si="93"/>
        <v>1.3948313499212599E-2</v>
      </c>
      <c r="N2893" s="7">
        <v>33970</v>
      </c>
      <c r="O2893" s="6" t="b">
        <v>1</v>
      </c>
      <c r="P2893" s="6" t="b">
        <v>0</v>
      </c>
      <c r="Q2893" s="6" t="s">
        <v>24</v>
      </c>
    </row>
    <row r="2894" spans="1:17" x14ac:dyDescent="0.25">
      <c r="A2894" s="3">
        <v>2019</v>
      </c>
      <c r="B2894" s="3">
        <v>5</v>
      </c>
      <c r="C2894" s="4" t="s">
        <v>88</v>
      </c>
      <c r="D2894" s="4" t="s">
        <v>59</v>
      </c>
      <c r="E2894" s="4" t="s">
        <v>60</v>
      </c>
      <c r="F2894" s="4"/>
      <c r="G2894" s="11" t="s">
        <v>21</v>
      </c>
      <c r="H2894" s="5">
        <v>189468</v>
      </c>
      <c r="I2894" s="5">
        <v>65906.822736000002</v>
      </c>
      <c r="J2894" s="3" t="s">
        <v>22</v>
      </c>
      <c r="K2894" s="3" t="s">
        <v>42</v>
      </c>
      <c r="L2894" s="47">
        <f t="shared" si="92"/>
        <v>173576.4263941847</v>
      </c>
      <c r="M2894" s="63">
        <f t="shared" si="93"/>
        <v>0.12843921614791681</v>
      </c>
      <c r="N2894" s="7">
        <v>40220</v>
      </c>
      <c r="O2894" s="6" t="b">
        <v>1</v>
      </c>
      <c r="P2894" s="6" t="b">
        <v>0</v>
      </c>
      <c r="Q2894" s="6" t="s">
        <v>24</v>
      </c>
    </row>
    <row r="2895" spans="1:17" x14ac:dyDescent="0.25">
      <c r="A2895" s="3">
        <v>2019</v>
      </c>
      <c r="B2895" s="3">
        <v>5</v>
      </c>
      <c r="C2895" s="4" t="s">
        <v>88</v>
      </c>
      <c r="D2895" s="4" t="s">
        <v>44</v>
      </c>
      <c r="E2895" s="4" t="s">
        <v>45</v>
      </c>
      <c r="F2895" s="4"/>
      <c r="G2895" s="11" t="s">
        <v>21</v>
      </c>
      <c r="H2895" s="5">
        <v>73696</v>
      </c>
      <c r="I2895" s="5">
        <v>26324.211199999998</v>
      </c>
      <c r="J2895" s="3" t="s">
        <v>22</v>
      </c>
      <c r="K2895" s="3" t="s">
        <v>42</v>
      </c>
      <c r="L2895" s="47">
        <f t="shared" si="92"/>
        <v>69329.127365836801</v>
      </c>
      <c r="M2895" s="63">
        <f t="shared" si="93"/>
        <v>5.1300622786560009E-2</v>
      </c>
      <c r="N2895" s="7">
        <v>25569</v>
      </c>
      <c r="O2895" s="6" t="b">
        <v>1</v>
      </c>
      <c r="P2895" s="6" t="b">
        <v>0</v>
      </c>
      <c r="Q2895" s="6" t="s">
        <v>24</v>
      </c>
    </row>
    <row r="2896" spans="1:17" x14ac:dyDescent="0.25">
      <c r="A2896" s="3">
        <v>2019</v>
      </c>
      <c r="B2896" s="3">
        <v>5</v>
      </c>
      <c r="C2896" s="4" t="s">
        <v>88</v>
      </c>
      <c r="D2896" s="4" t="s">
        <v>44</v>
      </c>
      <c r="E2896" s="4" t="s">
        <v>75</v>
      </c>
      <c r="F2896" s="4"/>
      <c r="G2896" s="11" t="s">
        <v>21</v>
      </c>
      <c r="H2896" s="5">
        <v>224320</v>
      </c>
      <c r="I2896" s="5">
        <v>78088.994924793908</v>
      </c>
      <c r="J2896" s="3" t="s">
        <v>22</v>
      </c>
      <c r="K2896" s="3" t="s">
        <v>42</v>
      </c>
      <c r="L2896" s="47">
        <f t="shared" si="92"/>
        <v>205660.17472961242</v>
      </c>
      <c r="M2896" s="63">
        <f t="shared" si="93"/>
        <v>0.15217983330943838</v>
      </c>
      <c r="N2896" s="7">
        <v>41210</v>
      </c>
      <c r="O2896" s="6" t="b">
        <v>0</v>
      </c>
      <c r="P2896" s="6" t="b">
        <v>0</v>
      </c>
      <c r="Q2896" s="6" t="s">
        <v>65</v>
      </c>
    </row>
    <row r="2897" spans="1:17" x14ac:dyDescent="0.25">
      <c r="A2897" s="3">
        <v>2019</v>
      </c>
      <c r="B2897" s="3">
        <v>5</v>
      </c>
      <c r="C2897" s="4" t="s">
        <v>88</v>
      </c>
      <c r="D2897" s="4" t="s">
        <v>83</v>
      </c>
      <c r="E2897" s="4" t="s">
        <v>27</v>
      </c>
      <c r="F2897" s="4" t="s">
        <v>28</v>
      </c>
      <c r="G2897" s="11" t="s">
        <v>21</v>
      </c>
      <c r="H2897" s="5">
        <v>68353.149999999994</v>
      </c>
      <c r="I2897" s="5">
        <v>25404.472440944883</v>
      </c>
      <c r="J2897" s="3" t="s">
        <v>22</v>
      </c>
      <c r="K2897" s="3" t="s">
        <v>23</v>
      </c>
      <c r="L2897" s="47">
        <f t="shared" si="92"/>
        <v>66906.844506708658</v>
      </c>
      <c r="M2897" s="63">
        <f t="shared" si="93"/>
        <v>4.9508235892913394E-2</v>
      </c>
      <c r="N2897" s="7">
        <v>34700</v>
      </c>
      <c r="O2897" s="6" t="b">
        <v>1</v>
      </c>
      <c r="P2897" s="6" t="b">
        <v>0</v>
      </c>
      <c r="Q2897" s="6" t="s">
        <v>24</v>
      </c>
    </row>
    <row r="2898" spans="1:17" x14ac:dyDescent="0.25">
      <c r="A2898" s="3">
        <v>2019</v>
      </c>
      <c r="B2898" s="3">
        <v>5</v>
      </c>
      <c r="C2898" s="4" t="s">
        <v>88</v>
      </c>
      <c r="D2898" s="4" t="s">
        <v>46</v>
      </c>
      <c r="E2898" s="4" t="s">
        <v>47</v>
      </c>
      <c r="F2898" s="4"/>
      <c r="G2898" s="11" t="s">
        <v>21</v>
      </c>
      <c r="H2898" s="5">
        <v>91917</v>
      </c>
      <c r="I2898" s="5">
        <v>34318.594323779522</v>
      </c>
      <c r="J2898" s="3" t="s">
        <v>22</v>
      </c>
      <c r="K2898" s="3" t="s">
        <v>42</v>
      </c>
      <c r="L2898" s="47">
        <f t="shared" si="92"/>
        <v>90383.646401142469</v>
      </c>
      <c r="M2898" s="63">
        <f t="shared" si="93"/>
        <v>6.688007661818153E-2</v>
      </c>
      <c r="N2898" s="7">
        <v>34700</v>
      </c>
      <c r="O2898" s="6" t="b">
        <v>1</v>
      </c>
      <c r="P2898" s="6" t="b">
        <v>0</v>
      </c>
      <c r="Q2898" s="6" t="s">
        <v>24</v>
      </c>
    </row>
    <row r="2899" spans="1:17" x14ac:dyDescent="0.25">
      <c r="A2899" s="3">
        <v>2019</v>
      </c>
      <c r="B2899" s="3">
        <v>5</v>
      </c>
      <c r="C2899" s="4" t="s">
        <v>88</v>
      </c>
      <c r="D2899" s="4" t="s">
        <v>46</v>
      </c>
      <c r="E2899" s="4" t="s">
        <v>48</v>
      </c>
      <c r="F2899" s="4"/>
      <c r="G2899" s="11" t="s">
        <v>21</v>
      </c>
      <c r="H2899" s="5">
        <v>48647</v>
      </c>
      <c r="I2899" s="5">
        <v>18474.904848818896</v>
      </c>
      <c r="J2899" s="3" t="s">
        <v>22</v>
      </c>
      <c r="K2899" s="3" t="s">
        <v>42</v>
      </c>
      <c r="L2899" s="47">
        <f t="shared" si="92"/>
        <v>48656.691803759772</v>
      </c>
      <c r="M2899" s="63">
        <f t="shared" si="93"/>
        <v>3.6003894569378275E-2</v>
      </c>
      <c r="N2899" s="7">
        <v>35065</v>
      </c>
      <c r="O2899" s="6" t="b">
        <v>1</v>
      </c>
      <c r="P2899" s="6" t="b">
        <v>0</v>
      </c>
      <c r="Q2899" s="6" t="s">
        <v>24</v>
      </c>
    </row>
    <row r="2900" spans="1:17" x14ac:dyDescent="0.25">
      <c r="A2900" s="3">
        <v>2019</v>
      </c>
      <c r="B2900" s="3">
        <v>5</v>
      </c>
      <c r="C2900" s="4" t="s">
        <v>88</v>
      </c>
      <c r="D2900" s="4" t="s">
        <v>46</v>
      </c>
      <c r="E2900" s="4" t="s">
        <v>58</v>
      </c>
      <c r="F2900" s="4"/>
      <c r="G2900" s="11" t="s">
        <v>21</v>
      </c>
      <c r="H2900" s="5">
        <v>102894</v>
      </c>
      <c r="I2900" s="5">
        <v>34646.775551811028</v>
      </c>
      <c r="J2900" s="3" t="s">
        <v>22</v>
      </c>
      <c r="K2900" s="3" t="s">
        <v>42</v>
      </c>
      <c r="L2900" s="47">
        <f t="shared" si="92"/>
        <v>91247.96548688483</v>
      </c>
      <c r="M2900" s="63">
        <f t="shared" si="93"/>
        <v>6.7519636195369326E-2</v>
      </c>
      <c r="N2900" s="7">
        <v>39814</v>
      </c>
      <c r="O2900" s="6" t="b">
        <v>1</v>
      </c>
      <c r="P2900" s="6" t="b">
        <v>0</v>
      </c>
      <c r="Q2900" s="6" t="s">
        <v>24</v>
      </c>
    </row>
    <row r="2901" spans="1:17" x14ac:dyDescent="0.25">
      <c r="A2901" s="3">
        <v>2019</v>
      </c>
      <c r="B2901" s="3">
        <v>5</v>
      </c>
      <c r="C2901" s="4" t="s">
        <v>88</v>
      </c>
      <c r="D2901" s="4" t="s">
        <v>46</v>
      </c>
      <c r="E2901" s="4" t="s">
        <v>61</v>
      </c>
      <c r="F2901" s="4"/>
      <c r="G2901" s="11" t="s">
        <v>21</v>
      </c>
      <c r="H2901" s="5">
        <v>89563</v>
      </c>
      <c r="I2901" s="5">
        <v>30996.51311196851</v>
      </c>
      <c r="J2901" s="3" t="s">
        <v>22</v>
      </c>
      <c r="K2901" s="3" t="s">
        <v>42</v>
      </c>
      <c r="L2901" s="47">
        <f t="shared" si="92"/>
        <v>81634.400708519432</v>
      </c>
      <c r="M2901" s="63">
        <f t="shared" si="93"/>
        <v>6.0406004752604235E-2</v>
      </c>
      <c r="N2901" s="7">
        <v>40179</v>
      </c>
      <c r="O2901" s="6" t="b">
        <v>1</v>
      </c>
      <c r="P2901" s="6" t="b">
        <v>0</v>
      </c>
      <c r="Q2901" s="6" t="s">
        <v>24</v>
      </c>
    </row>
    <row r="2902" spans="1:17" x14ac:dyDescent="0.25">
      <c r="A2902" s="3">
        <v>2019</v>
      </c>
      <c r="B2902" s="3">
        <v>5</v>
      </c>
      <c r="C2902" s="4" t="s">
        <v>88</v>
      </c>
      <c r="D2902" s="4" t="s">
        <v>46</v>
      </c>
      <c r="E2902" s="4" t="s">
        <v>77</v>
      </c>
      <c r="F2902" s="4"/>
      <c r="G2902" s="11" t="s">
        <v>21</v>
      </c>
      <c r="H2902" s="5">
        <v>99418</v>
      </c>
      <c r="I2902" s="5">
        <v>32907.303202677169</v>
      </c>
      <c r="J2902" s="3" t="s">
        <v>22</v>
      </c>
      <c r="K2902" s="3" t="s">
        <v>42</v>
      </c>
      <c r="L2902" s="47">
        <f t="shared" si="92"/>
        <v>86666.779781975565</v>
      </c>
      <c r="M2902" s="63">
        <f t="shared" si="93"/>
        <v>6.412975248137727E-2</v>
      </c>
      <c r="N2902" s="7">
        <v>42005</v>
      </c>
      <c r="O2902" s="6" t="b">
        <v>0</v>
      </c>
      <c r="P2902" s="6" t="b">
        <v>0</v>
      </c>
      <c r="Q2902" s="6" t="s">
        <v>65</v>
      </c>
    </row>
    <row r="2903" spans="1:17" x14ac:dyDescent="0.25">
      <c r="A2903" s="3">
        <v>2019</v>
      </c>
      <c r="B2903" s="3">
        <v>5</v>
      </c>
      <c r="C2903" s="4" t="s">
        <v>88</v>
      </c>
      <c r="D2903" s="4" t="s">
        <v>69</v>
      </c>
      <c r="E2903" s="4" t="s">
        <v>70</v>
      </c>
      <c r="F2903" s="4" t="s">
        <v>71</v>
      </c>
      <c r="G2903" s="11" t="s">
        <v>21</v>
      </c>
      <c r="H2903" s="5">
        <v>99493.739300000001</v>
      </c>
      <c r="I2903" s="5">
        <v>35598.708661417324</v>
      </c>
      <c r="J2903" s="3" t="s">
        <v>22</v>
      </c>
      <c r="K2903" s="3" t="s">
        <v>23</v>
      </c>
      <c r="L2903" s="47">
        <f t="shared" si="92"/>
        <v>93755.037448062983</v>
      </c>
      <c r="M2903" s="63">
        <f t="shared" si="93"/>
        <v>6.9374763439370088E-2</v>
      </c>
      <c r="N2903" s="7">
        <v>40760</v>
      </c>
      <c r="O2903" s="6" t="b">
        <v>0</v>
      </c>
      <c r="P2903" s="6" t="b">
        <v>0</v>
      </c>
      <c r="Q2903" s="6" t="s">
        <v>65</v>
      </c>
    </row>
    <row r="2904" spans="1:17" x14ac:dyDescent="0.25">
      <c r="A2904" s="8">
        <v>2019</v>
      </c>
      <c r="B2904" s="8">
        <v>6</v>
      </c>
      <c r="C2904" s="9" t="s">
        <v>89</v>
      </c>
      <c r="D2904" s="9" t="s">
        <v>18</v>
      </c>
      <c r="E2904" s="9" t="s">
        <v>76</v>
      </c>
      <c r="F2904" s="9"/>
      <c r="G2904" s="16" t="s">
        <v>21</v>
      </c>
      <c r="H2904" s="10">
        <v>163301</v>
      </c>
      <c r="I2904" s="10">
        <v>58331.117199999993</v>
      </c>
      <c r="J2904" s="8" t="s">
        <v>22</v>
      </c>
      <c r="K2904" s="8" t="s">
        <v>42</v>
      </c>
      <c r="L2904" s="47">
        <f t="shared" si="92"/>
        <v>153624.56344942079</v>
      </c>
      <c r="M2904" s="63">
        <f t="shared" si="93"/>
        <v>0.11367568119936</v>
      </c>
      <c r="N2904" s="7">
        <v>41348</v>
      </c>
      <c r="O2904" s="6" t="b">
        <v>0</v>
      </c>
      <c r="P2904" s="6" t="b">
        <v>0</v>
      </c>
      <c r="Q2904" s="6" t="s">
        <v>65</v>
      </c>
    </row>
    <row r="2905" spans="1:17" x14ac:dyDescent="0.25">
      <c r="A2905" s="8">
        <v>2019</v>
      </c>
      <c r="B2905" s="8">
        <v>6</v>
      </c>
      <c r="C2905" s="9" t="s">
        <v>89</v>
      </c>
      <c r="D2905" s="9" t="s">
        <v>18</v>
      </c>
      <c r="E2905" s="9" t="s">
        <v>19</v>
      </c>
      <c r="F2905" s="9" t="s">
        <v>20</v>
      </c>
      <c r="G2905" s="16" t="s">
        <v>21</v>
      </c>
      <c r="H2905" s="10">
        <v>93364.226899999994</v>
      </c>
      <c r="I2905" s="10">
        <v>34070.456692913387</v>
      </c>
      <c r="J2905" s="8" t="s">
        <v>22</v>
      </c>
      <c r="K2905" s="8" t="s">
        <v>23</v>
      </c>
      <c r="L2905" s="47">
        <f t="shared" ref="L2905:L2968" si="94">I2905*0.02784*94.6</f>
        <v>89730.135255685032</v>
      </c>
      <c r="M2905" s="63">
        <f t="shared" si="93"/>
        <v>6.6396506003149613E-2</v>
      </c>
      <c r="N2905" s="7">
        <v>35527</v>
      </c>
      <c r="O2905" s="6" t="b">
        <v>1</v>
      </c>
      <c r="P2905" s="6" t="b">
        <v>0</v>
      </c>
      <c r="Q2905" s="6" t="s">
        <v>24</v>
      </c>
    </row>
    <row r="2906" spans="1:17" x14ac:dyDescent="0.25">
      <c r="A2906" s="8">
        <v>2019</v>
      </c>
      <c r="B2906" s="8">
        <v>6</v>
      </c>
      <c r="C2906" s="9" t="s">
        <v>89</v>
      </c>
      <c r="D2906" s="9" t="s">
        <v>18</v>
      </c>
      <c r="E2906" s="9" t="s">
        <v>19</v>
      </c>
      <c r="F2906" s="9" t="s">
        <v>25</v>
      </c>
      <c r="G2906" s="16" t="s">
        <v>21</v>
      </c>
      <c r="H2906" s="10">
        <v>74033.801300000006</v>
      </c>
      <c r="I2906" s="10">
        <v>27631.464566929131</v>
      </c>
      <c r="J2906" s="8" t="s">
        <v>22</v>
      </c>
      <c r="K2906" s="8" t="s">
        <v>23</v>
      </c>
      <c r="L2906" s="47">
        <f t="shared" si="94"/>
        <v>72771.993497196847</v>
      </c>
      <c r="M2906" s="63">
        <f t="shared" si="93"/>
        <v>5.3848198148031497E-2</v>
      </c>
      <c r="N2906" s="7">
        <v>35527</v>
      </c>
      <c r="O2906" s="6" t="b">
        <v>1</v>
      </c>
      <c r="P2906" s="6" t="b">
        <v>0</v>
      </c>
      <c r="Q2906" s="6" t="s">
        <v>24</v>
      </c>
    </row>
    <row r="2907" spans="1:17" x14ac:dyDescent="0.25">
      <c r="A2907" s="8">
        <v>2019</v>
      </c>
      <c r="B2907" s="8">
        <v>6</v>
      </c>
      <c r="C2907" s="9" t="s">
        <v>89</v>
      </c>
      <c r="D2907" s="9" t="s">
        <v>18</v>
      </c>
      <c r="E2907" s="9" t="s">
        <v>43</v>
      </c>
      <c r="F2907" s="9"/>
      <c r="G2907" s="16" t="s">
        <v>21</v>
      </c>
      <c r="H2907" s="10">
        <v>104191</v>
      </c>
      <c r="I2907" s="10">
        <v>39212.907996000002</v>
      </c>
      <c r="J2907" s="8" t="s">
        <v>22</v>
      </c>
      <c r="K2907" s="8" t="s">
        <v>42</v>
      </c>
      <c r="L2907" s="47">
        <f t="shared" si="94"/>
        <v>103273.62412437735</v>
      </c>
      <c r="M2907" s="63">
        <f t="shared" si="93"/>
        <v>7.6418115102604822E-2</v>
      </c>
      <c r="N2907" s="7">
        <v>28126</v>
      </c>
      <c r="O2907" s="6" t="b">
        <v>1</v>
      </c>
      <c r="P2907" s="6" t="b">
        <v>0</v>
      </c>
      <c r="Q2907" s="6" t="s">
        <v>24</v>
      </c>
    </row>
    <row r="2908" spans="1:17" x14ac:dyDescent="0.25">
      <c r="A2908" s="8">
        <v>2019</v>
      </c>
      <c r="B2908" s="8">
        <v>6</v>
      </c>
      <c r="C2908" s="9" t="s">
        <v>89</v>
      </c>
      <c r="D2908" s="9" t="s">
        <v>62</v>
      </c>
      <c r="E2908" s="9" t="s">
        <v>63</v>
      </c>
      <c r="F2908" s="9" t="s">
        <v>64</v>
      </c>
      <c r="G2908" s="16" t="s">
        <v>21</v>
      </c>
      <c r="H2908" s="10">
        <v>44956.345800000003</v>
      </c>
      <c r="I2908" s="10">
        <v>15878.551181102361</v>
      </c>
      <c r="J2908" s="8" t="s">
        <v>22</v>
      </c>
      <c r="K2908" s="8" t="s">
        <v>23</v>
      </c>
      <c r="L2908" s="47">
        <f t="shared" si="94"/>
        <v>41818.768617826769</v>
      </c>
      <c r="M2908" s="63">
        <f t="shared" si="93"/>
        <v>3.0944120541732286E-2</v>
      </c>
      <c r="N2908" s="7">
        <v>40739</v>
      </c>
      <c r="O2908" s="6" t="b">
        <v>0</v>
      </c>
      <c r="P2908" s="6" t="b">
        <v>0</v>
      </c>
      <c r="Q2908" s="6" t="s">
        <v>65</v>
      </c>
    </row>
    <row r="2909" spans="1:17" x14ac:dyDescent="0.25">
      <c r="A2909" s="8">
        <v>2019</v>
      </c>
      <c r="B2909" s="8">
        <v>6</v>
      </c>
      <c r="C2909" s="9" t="s">
        <v>89</v>
      </c>
      <c r="D2909" s="9" t="s">
        <v>66</v>
      </c>
      <c r="E2909" s="9" t="s">
        <v>67</v>
      </c>
      <c r="F2909" s="9" t="s">
        <v>68</v>
      </c>
      <c r="G2909" s="16" t="s">
        <v>21</v>
      </c>
      <c r="H2909" s="10">
        <v>185537.61410000001</v>
      </c>
      <c r="I2909" s="10">
        <v>62697.826771653541</v>
      </c>
      <c r="J2909" s="8" t="s">
        <v>22</v>
      </c>
      <c r="K2909" s="8" t="s">
        <v>23</v>
      </c>
      <c r="L2909" s="47">
        <f t="shared" si="94"/>
        <v>165125.00924674014</v>
      </c>
      <c r="M2909" s="63">
        <f t="shared" si="93"/>
        <v>0.12218552481259844</v>
      </c>
      <c r="N2909" s="7">
        <v>40644</v>
      </c>
      <c r="O2909" s="6" t="b">
        <v>0</v>
      </c>
      <c r="P2909" s="6" t="b">
        <v>1</v>
      </c>
      <c r="Q2909" s="6" t="s">
        <v>15</v>
      </c>
    </row>
    <row r="2910" spans="1:17" x14ac:dyDescent="0.25">
      <c r="A2910" s="8">
        <v>2019</v>
      </c>
      <c r="B2910" s="8">
        <v>6</v>
      </c>
      <c r="C2910" s="9" t="s">
        <v>89</v>
      </c>
      <c r="D2910" s="9" t="s">
        <v>66</v>
      </c>
      <c r="E2910" s="9" t="s">
        <v>67</v>
      </c>
      <c r="F2910" s="9" t="s">
        <v>72</v>
      </c>
      <c r="G2910" s="16" t="s">
        <v>21</v>
      </c>
      <c r="H2910" s="10">
        <v>189886.50580000001</v>
      </c>
      <c r="I2910" s="10">
        <v>63550.110236220469</v>
      </c>
      <c r="J2910" s="8" t="s">
        <v>22</v>
      </c>
      <c r="K2910" s="8" t="s">
        <v>23</v>
      </c>
      <c r="L2910" s="47">
        <f t="shared" si="94"/>
        <v>167369.63752516534</v>
      </c>
      <c r="M2910" s="63">
        <f t="shared" si="93"/>
        <v>0.12384645482834646</v>
      </c>
      <c r="N2910" s="7">
        <v>40644</v>
      </c>
      <c r="O2910" s="6" t="b">
        <v>0</v>
      </c>
      <c r="P2910" s="6" t="b">
        <v>1</v>
      </c>
      <c r="Q2910" s="6" t="s">
        <v>15</v>
      </c>
    </row>
    <row r="2911" spans="1:17" x14ac:dyDescent="0.25">
      <c r="A2911" s="8">
        <v>2019</v>
      </c>
      <c r="B2911" s="8">
        <v>6</v>
      </c>
      <c r="C2911" s="9" t="s">
        <v>89</v>
      </c>
      <c r="D2911" s="9" t="s">
        <v>78</v>
      </c>
      <c r="E2911" s="9" t="s">
        <v>78</v>
      </c>
      <c r="F2911" s="9" t="s">
        <v>79</v>
      </c>
      <c r="G2911" s="16" t="s">
        <v>21</v>
      </c>
      <c r="H2911" s="10">
        <v>140910.75630000001</v>
      </c>
      <c r="I2911" s="10">
        <v>50196.377952755902</v>
      </c>
      <c r="J2911" s="8" t="s">
        <v>22</v>
      </c>
      <c r="K2911" s="8" t="s">
        <v>23</v>
      </c>
      <c r="L2911" s="47">
        <f t="shared" si="94"/>
        <v>132200.3935445669</v>
      </c>
      <c r="M2911" s="63">
        <f t="shared" si="93"/>
        <v>9.7822701354330702E-2</v>
      </c>
      <c r="N2911" s="7">
        <v>42560</v>
      </c>
      <c r="O2911" s="6" t="b">
        <v>0</v>
      </c>
      <c r="P2911" s="6" t="b">
        <v>0</v>
      </c>
      <c r="Q2911" s="6" t="s">
        <v>65</v>
      </c>
    </row>
    <row r="2912" spans="1:17" x14ac:dyDescent="0.25">
      <c r="A2912" s="8">
        <v>2019</v>
      </c>
      <c r="B2912" s="8">
        <v>6</v>
      </c>
      <c r="C2912" s="9" t="s">
        <v>89</v>
      </c>
      <c r="D2912" s="9" t="s">
        <v>78</v>
      </c>
      <c r="E2912" s="9" t="s">
        <v>78</v>
      </c>
      <c r="F2912" s="9" t="s">
        <v>80</v>
      </c>
      <c r="G2912" s="16" t="s">
        <v>21</v>
      </c>
      <c r="H2912" s="10">
        <v>161360.93520000001</v>
      </c>
      <c r="I2912" s="10">
        <v>57198.614173228343</v>
      </c>
      <c r="J2912" s="8" t="s">
        <v>22</v>
      </c>
      <c r="K2912" s="8" t="s">
        <v>23</v>
      </c>
      <c r="L2912" s="47">
        <f t="shared" si="94"/>
        <v>150641.93099792124</v>
      </c>
      <c r="M2912" s="63">
        <f t="shared" si="93"/>
        <v>0.11146865930078741</v>
      </c>
      <c r="N2912" s="7">
        <v>42560</v>
      </c>
      <c r="O2912" s="6" t="b">
        <v>0</v>
      </c>
      <c r="P2912" s="6" t="b">
        <v>0</v>
      </c>
      <c r="Q2912" s="6" t="s">
        <v>65</v>
      </c>
    </row>
    <row r="2913" spans="1:17" x14ac:dyDescent="0.25">
      <c r="A2913" s="8">
        <v>2019</v>
      </c>
      <c r="B2913" s="8">
        <v>6</v>
      </c>
      <c r="C2913" s="9" t="s">
        <v>89</v>
      </c>
      <c r="D2913" s="9" t="s">
        <v>73</v>
      </c>
      <c r="E2913" s="9" t="s">
        <v>74</v>
      </c>
      <c r="F2913" s="9"/>
      <c r="G2913" s="16" t="s">
        <v>21</v>
      </c>
      <c r="H2913" s="10">
        <v>238631</v>
      </c>
      <c r="I2913" s="10">
        <v>77639.454921599987</v>
      </c>
      <c r="J2913" s="8" t="s">
        <v>22</v>
      </c>
      <c r="K2913" s="8" t="s">
        <v>42</v>
      </c>
      <c r="L2913" s="47">
        <f t="shared" si="94"/>
        <v>204476.23740664072</v>
      </c>
      <c r="M2913" s="63">
        <f t="shared" si="93"/>
        <v>0.15130376975121407</v>
      </c>
      <c r="N2913" s="7">
        <v>41136</v>
      </c>
      <c r="O2913" s="6" t="b">
        <v>0</v>
      </c>
      <c r="P2913" s="6" t="b">
        <v>0</v>
      </c>
      <c r="Q2913" s="6" t="s">
        <v>65</v>
      </c>
    </row>
    <row r="2914" spans="1:17" x14ac:dyDescent="0.25">
      <c r="A2914" s="8">
        <v>2019</v>
      </c>
      <c r="B2914" s="8">
        <v>6</v>
      </c>
      <c r="C2914" s="9" t="s">
        <v>89</v>
      </c>
      <c r="D2914" s="9" t="s">
        <v>29</v>
      </c>
      <c r="E2914" s="9" t="s">
        <v>30</v>
      </c>
      <c r="F2914" s="9" t="s">
        <v>31</v>
      </c>
      <c r="G2914" s="16" t="s">
        <v>21</v>
      </c>
      <c r="H2914" s="10">
        <v>10832.8845</v>
      </c>
      <c r="I2914" s="10">
        <v>4147.6535433070867</v>
      </c>
      <c r="J2914" s="8" t="s">
        <v>22</v>
      </c>
      <c r="K2914" s="8" t="s">
        <v>23</v>
      </c>
      <c r="L2914" s="47">
        <f t="shared" si="94"/>
        <v>10923.525821480314</v>
      </c>
      <c r="M2914" s="63">
        <f t="shared" si="93"/>
        <v>8.0829472251968508E-3</v>
      </c>
      <c r="N2914" s="7">
        <v>35885</v>
      </c>
      <c r="O2914" s="6" t="b">
        <v>1</v>
      </c>
      <c r="P2914" s="6" t="b">
        <v>0</v>
      </c>
      <c r="Q2914" s="6" t="s">
        <v>24</v>
      </c>
    </row>
    <row r="2915" spans="1:17" x14ac:dyDescent="0.25">
      <c r="A2915" s="8">
        <v>2019</v>
      </c>
      <c r="B2915" s="8">
        <v>6</v>
      </c>
      <c r="C2915" s="9" t="s">
        <v>89</v>
      </c>
      <c r="D2915" s="9" t="s">
        <v>29</v>
      </c>
      <c r="E2915" s="9" t="s">
        <v>34</v>
      </c>
      <c r="F2915" s="9" t="s">
        <v>39</v>
      </c>
      <c r="G2915" s="16" t="s">
        <v>21</v>
      </c>
      <c r="H2915" s="10">
        <v>1001.0584</v>
      </c>
      <c r="I2915" s="10">
        <v>426.99212598425191</v>
      </c>
      <c r="J2915" s="8" t="s">
        <v>22</v>
      </c>
      <c r="K2915" s="8" t="s">
        <v>23</v>
      </c>
      <c r="L2915" s="47">
        <f t="shared" si="94"/>
        <v>1124.553790488189</v>
      </c>
      <c r="M2915" s="63">
        <f t="shared" si="93"/>
        <v>8.3212225511811026E-4</v>
      </c>
      <c r="N2915" s="7">
        <v>33970</v>
      </c>
      <c r="O2915" s="6" t="b">
        <v>1</v>
      </c>
      <c r="P2915" s="6" t="b">
        <v>0</v>
      </c>
      <c r="Q2915" s="6" t="s">
        <v>24</v>
      </c>
    </row>
    <row r="2916" spans="1:17" x14ac:dyDescent="0.25">
      <c r="A2916" s="8">
        <v>2019</v>
      </c>
      <c r="B2916" s="8">
        <v>6</v>
      </c>
      <c r="C2916" s="9" t="s">
        <v>89</v>
      </c>
      <c r="D2916" s="9" t="s">
        <v>59</v>
      </c>
      <c r="E2916" s="9" t="s">
        <v>60</v>
      </c>
      <c r="F2916" s="9"/>
      <c r="G2916" s="16" t="s">
        <v>21</v>
      </c>
      <c r="H2916" s="10">
        <v>166682</v>
      </c>
      <c r="I2916" s="10">
        <v>57980.667064000001</v>
      </c>
      <c r="J2916" s="8" t="s">
        <v>22</v>
      </c>
      <c r="K2916" s="8" t="s">
        <v>42</v>
      </c>
      <c r="L2916" s="47">
        <f t="shared" si="94"/>
        <v>152701.59554244249</v>
      </c>
      <c r="M2916" s="63">
        <f t="shared" si="93"/>
        <v>0.11299272397432321</v>
      </c>
      <c r="N2916" s="7">
        <v>40220</v>
      </c>
      <c r="O2916" s="6" t="b">
        <v>1</v>
      </c>
      <c r="P2916" s="6" t="b">
        <v>0</v>
      </c>
      <c r="Q2916" s="6" t="s">
        <v>24</v>
      </c>
    </row>
    <row r="2917" spans="1:17" x14ac:dyDescent="0.25">
      <c r="A2917" s="8">
        <v>2019</v>
      </c>
      <c r="B2917" s="8">
        <v>6</v>
      </c>
      <c r="C2917" s="9" t="s">
        <v>89</v>
      </c>
      <c r="D2917" s="9" t="s">
        <v>44</v>
      </c>
      <c r="E2917" s="9" t="s">
        <v>45</v>
      </c>
      <c r="F2917" s="9"/>
      <c r="G2917" s="16" t="s">
        <v>21</v>
      </c>
      <c r="H2917" s="10">
        <v>34310</v>
      </c>
      <c r="I2917" s="10">
        <v>12255.531999999999</v>
      </c>
      <c r="J2917" s="8" t="s">
        <v>22</v>
      </c>
      <c r="K2917" s="8" t="s">
        <v>42</v>
      </c>
      <c r="L2917" s="47">
        <f t="shared" si="94"/>
        <v>32276.953429247998</v>
      </c>
      <c r="M2917" s="63">
        <f t="shared" si="93"/>
        <v>2.38835807616E-2</v>
      </c>
      <c r="N2917" s="7">
        <v>25569</v>
      </c>
      <c r="O2917" s="6" t="b">
        <v>1</v>
      </c>
      <c r="P2917" s="6" t="b">
        <v>0</v>
      </c>
      <c r="Q2917" s="6" t="s">
        <v>24</v>
      </c>
    </row>
    <row r="2918" spans="1:17" x14ac:dyDescent="0.25">
      <c r="A2918" s="8">
        <v>2019</v>
      </c>
      <c r="B2918" s="8">
        <v>6</v>
      </c>
      <c r="C2918" s="9" t="s">
        <v>89</v>
      </c>
      <c r="D2918" s="9" t="s">
        <v>44</v>
      </c>
      <c r="E2918" s="9" t="s">
        <v>75</v>
      </c>
      <c r="F2918" s="9"/>
      <c r="G2918" s="16" t="s">
        <v>21</v>
      </c>
      <c r="H2918" s="10">
        <v>246825</v>
      </c>
      <c r="I2918" s="10">
        <v>85923.306759594576</v>
      </c>
      <c r="J2918" s="8" t="s">
        <v>22</v>
      </c>
      <c r="K2918" s="8" t="s">
        <v>42</v>
      </c>
      <c r="L2918" s="47">
        <f t="shared" si="94"/>
        <v>226293.11977370086</v>
      </c>
      <c r="M2918" s="63">
        <f t="shared" si="93"/>
        <v>0.16744734021309793</v>
      </c>
      <c r="N2918" s="7">
        <v>41210</v>
      </c>
      <c r="O2918" s="6" t="b">
        <v>0</v>
      </c>
      <c r="P2918" s="6" t="b">
        <v>0</v>
      </c>
      <c r="Q2918" s="6" t="s">
        <v>65</v>
      </c>
    </row>
    <row r="2919" spans="1:17" x14ac:dyDescent="0.25">
      <c r="A2919" s="8">
        <v>2019</v>
      </c>
      <c r="B2919" s="8">
        <v>6</v>
      </c>
      <c r="C2919" s="9" t="s">
        <v>89</v>
      </c>
      <c r="D2919" s="9" t="s">
        <v>83</v>
      </c>
      <c r="E2919" s="9" t="s">
        <v>27</v>
      </c>
      <c r="F2919" s="9" t="s">
        <v>28</v>
      </c>
      <c r="G2919" s="16" t="s">
        <v>21</v>
      </c>
      <c r="H2919" s="10">
        <v>55766.25</v>
      </c>
      <c r="I2919" s="10">
        <v>21271.464566929131</v>
      </c>
      <c r="J2919" s="8" t="s">
        <v>22</v>
      </c>
      <c r="K2919" s="8" t="s">
        <v>23</v>
      </c>
      <c r="L2919" s="47">
        <f t="shared" si="94"/>
        <v>56021.890457196845</v>
      </c>
      <c r="M2919" s="63">
        <f t="shared" si="93"/>
        <v>4.1453830148031501E-2</v>
      </c>
      <c r="N2919" s="7">
        <v>34700</v>
      </c>
      <c r="O2919" s="6" t="b">
        <v>1</v>
      </c>
      <c r="P2919" s="6" t="b">
        <v>0</v>
      </c>
      <c r="Q2919" s="6" t="s">
        <v>24</v>
      </c>
    </row>
    <row r="2920" spans="1:17" x14ac:dyDescent="0.25">
      <c r="A2920" s="8">
        <v>2019</v>
      </c>
      <c r="B2920" s="8">
        <v>6</v>
      </c>
      <c r="C2920" s="9" t="s">
        <v>89</v>
      </c>
      <c r="D2920" s="9" t="s">
        <v>46</v>
      </c>
      <c r="E2920" s="9" t="s">
        <v>47</v>
      </c>
      <c r="F2920" s="9"/>
      <c r="G2920" s="16" t="s">
        <v>21</v>
      </c>
      <c r="H2920" s="10">
        <v>55729</v>
      </c>
      <c r="I2920" s="10">
        <v>20807.260279055117</v>
      </c>
      <c r="J2920" s="8" t="s">
        <v>22</v>
      </c>
      <c r="K2920" s="8" t="s">
        <v>42</v>
      </c>
      <c r="L2920" s="47">
        <f t="shared" si="94"/>
        <v>54799.332335577412</v>
      </c>
      <c r="M2920" s="63">
        <f t="shared" si="93"/>
        <v>4.0549188831822611E-2</v>
      </c>
      <c r="N2920" s="7">
        <v>34700</v>
      </c>
      <c r="O2920" s="6" t="b">
        <v>1</v>
      </c>
      <c r="P2920" s="6" t="b">
        <v>0</v>
      </c>
      <c r="Q2920" s="6" t="s">
        <v>24</v>
      </c>
    </row>
    <row r="2921" spans="1:17" x14ac:dyDescent="0.25">
      <c r="A2921" s="8">
        <v>2019</v>
      </c>
      <c r="B2921" s="8">
        <v>6</v>
      </c>
      <c r="C2921" s="9" t="s">
        <v>89</v>
      </c>
      <c r="D2921" s="9" t="s">
        <v>46</v>
      </c>
      <c r="E2921" s="9" t="s">
        <v>48</v>
      </c>
      <c r="F2921" s="9"/>
      <c r="G2921" s="16" t="s">
        <v>21</v>
      </c>
      <c r="H2921" s="10">
        <v>83260.000000100001</v>
      </c>
      <c r="I2921" s="10">
        <v>31620.050110274195</v>
      </c>
      <c r="J2921" s="8" t="s">
        <v>22</v>
      </c>
      <c r="K2921" s="8" t="s">
        <v>42</v>
      </c>
      <c r="L2921" s="47">
        <f t="shared" si="94"/>
        <v>83276.587653625174</v>
      </c>
      <c r="M2921" s="63">
        <f t="shared" si="93"/>
        <v>6.1621153654902359E-2</v>
      </c>
      <c r="N2921" s="7">
        <v>35065</v>
      </c>
      <c r="O2921" s="6" t="b">
        <v>1</v>
      </c>
      <c r="P2921" s="6" t="b">
        <v>0</v>
      </c>
      <c r="Q2921" s="6" t="s">
        <v>24</v>
      </c>
    </row>
    <row r="2922" spans="1:17" x14ac:dyDescent="0.25">
      <c r="A2922" s="8">
        <v>2019</v>
      </c>
      <c r="B2922" s="8">
        <v>6</v>
      </c>
      <c r="C2922" s="9" t="s">
        <v>89</v>
      </c>
      <c r="D2922" s="9" t="s">
        <v>46</v>
      </c>
      <c r="E2922" s="9" t="s">
        <v>58</v>
      </c>
      <c r="F2922" s="9"/>
      <c r="G2922" s="16" t="s">
        <v>21</v>
      </c>
      <c r="H2922" s="10">
        <v>108231</v>
      </c>
      <c r="I2922" s="10">
        <v>36443.866160787402</v>
      </c>
      <c r="J2922" s="8" t="s">
        <v>22</v>
      </c>
      <c r="K2922" s="8" t="s">
        <v>42</v>
      </c>
      <c r="L2922" s="47">
        <f t="shared" si="94"/>
        <v>95980.898328483992</v>
      </c>
      <c r="M2922" s="63">
        <f t="shared" si="93"/>
        <v>7.1021806374142502E-2</v>
      </c>
      <c r="N2922" s="7">
        <v>39814</v>
      </c>
      <c r="O2922" s="6" t="b">
        <v>1</v>
      </c>
      <c r="P2922" s="6" t="b">
        <v>0</v>
      </c>
      <c r="Q2922" s="6" t="s">
        <v>24</v>
      </c>
    </row>
    <row r="2923" spans="1:17" x14ac:dyDescent="0.25">
      <c r="A2923" s="8">
        <v>2019</v>
      </c>
      <c r="B2923" s="8">
        <v>6</v>
      </c>
      <c r="C2923" s="9" t="s">
        <v>89</v>
      </c>
      <c r="D2923" s="9" t="s">
        <v>46</v>
      </c>
      <c r="E2923" s="9" t="s">
        <v>61</v>
      </c>
      <c r="F2923" s="9"/>
      <c r="G2923" s="16" t="s">
        <v>21</v>
      </c>
      <c r="H2923" s="10">
        <v>99577</v>
      </c>
      <c r="I2923" s="10">
        <v>34462.219735275597</v>
      </c>
      <c r="J2923" s="8" t="s">
        <v>22</v>
      </c>
      <c r="K2923" s="8" t="s">
        <v>42</v>
      </c>
      <c r="L2923" s="47">
        <f t="shared" si="94"/>
        <v>90761.907476884866</v>
      </c>
      <c r="M2923" s="63">
        <f t="shared" si="93"/>
        <v>6.7159973820105093E-2</v>
      </c>
      <c r="N2923" s="7">
        <v>40179</v>
      </c>
      <c r="O2923" s="6" t="b">
        <v>1</v>
      </c>
      <c r="P2923" s="6" t="b">
        <v>0</v>
      </c>
      <c r="Q2923" s="6" t="s">
        <v>24</v>
      </c>
    </row>
    <row r="2924" spans="1:17" x14ac:dyDescent="0.25">
      <c r="A2924" s="8">
        <v>2019</v>
      </c>
      <c r="B2924" s="8">
        <v>6</v>
      </c>
      <c r="C2924" s="9" t="s">
        <v>89</v>
      </c>
      <c r="D2924" s="9" t="s">
        <v>46</v>
      </c>
      <c r="E2924" s="9" t="s">
        <v>77</v>
      </c>
      <c r="F2924" s="9"/>
      <c r="G2924" s="16" t="s">
        <v>21</v>
      </c>
      <c r="H2924" s="10">
        <v>107604</v>
      </c>
      <c r="I2924" s="10">
        <v>35616.864690708666</v>
      </c>
      <c r="J2924" s="8" t="s">
        <v>22</v>
      </c>
      <c r="K2924" s="8" t="s">
        <v>42</v>
      </c>
      <c r="L2924" s="47">
        <f t="shared" si="94"/>
        <v>93802.854328790549</v>
      </c>
      <c r="M2924" s="63">
        <f t="shared" si="93"/>
        <v>6.9410145909253054E-2</v>
      </c>
      <c r="N2924" s="7">
        <v>42005</v>
      </c>
      <c r="O2924" s="6" t="b">
        <v>0</v>
      </c>
      <c r="P2924" s="6" t="b">
        <v>0</v>
      </c>
      <c r="Q2924" s="6" t="s">
        <v>65</v>
      </c>
    </row>
    <row r="2925" spans="1:17" x14ac:dyDescent="0.25">
      <c r="A2925" s="8">
        <v>2019</v>
      </c>
      <c r="B2925" s="8">
        <v>6</v>
      </c>
      <c r="C2925" s="9" t="s">
        <v>89</v>
      </c>
      <c r="D2925" s="9" t="s">
        <v>69</v>
      </c>
      <c r="E2925" s="9" t="s">
        <v>70</v>
      </c>
      <c r="F2925" s="9" t="s">
        <v>71</v>
      </c>
      <c r="G2925" s="16" t="s">
        <v>21</v>
      </c>
      <c r="H2925" s="10">
        <v>42318.150099999999</v>
      </c>
      <c r="I2925" s="10">
        <v>15941.196850393699</v>
      </c>
      <c r="J2925" s="8" t="s">
        <v>22</v>
      </c>
      <c r="K2925" s="8" t="s">
        <v>23</v>
      </c>
      <c r="L2925" s="47">
        <f t="shared" si="94"/>
        <v>41983.756261795272</v>
      </c>
      <c r="M2925" s="63">
        <f t="shared" si="93"/>
        <v>3.1066204422047244E-2</v>
      </c>
      <c r="N2925" s="7">
        <v>40760</v>
      </c>
      <c r="O2925" s="6" t="b">
        <v>0</v>
      </c>
      <c r="P2925" s="6" t="b">
        <v>0</v>
      </c>
      <c r="Q2925" s="6" t="s">
        <v>65</v>
      </c>
    </row>
    <row r="2926" spans="1:17" x14ac:dyDescent="0.25">
      <c r="A2926" s="8">
        <v>2019</v>
      </c>
      <c r="B2926" s="8">
        <v>7</v>
      </c>
      <c r="C2926" s="9" t="s">
        <v>90</v>
      </c>
      <c r="D2926" s="9" t="s">
        <v>18</v>
      </c>
      <c r="E2926" s="9" t="s">
        <v>76</v>
      </c>
      <c r="F2926" s="9"/>
      <c r="G2926" s="16" t="s">
        <v>21</v>
      </c>
      <c r="H2926" s="10">
        <v>144321</v>
      </c>
      <c r="I2926" s="10">
        <v>51551.461199999998</v>
      </c>
      <c r="J2926" s="8" t="s">
        <v>22</v>
      </c>
      <c r="K2926" s="8" t="s">
        <v>42</v>
      </c>
      <c r="L2926" s="47">
        <f t="shared" si="94"/>
        <v>135769.22750983678</v>
      </c>
      <c r="M2926" s="63">
        <f t="shared" si="93"/>
        <v>0.10046348758656001</v>
      </c>
      <c r="N2926" s="7">
        <v>41348</v>
      </c>
      <c r="O2926" s="6" t="b">
        <v>0</v>
      </c>
      <c r="P2926" s="6" t="b">
        <v>0</v>
      </c>
      <c r="Q2926" s="6" t="s">
        <v>65</v>
      </c>
    </row>
    <row r="2927" spans="1:17" x14ac:dyDescent="0.25">
      <c r="A2927" s="8">
        <v>2019</v>
      </c>
      <c r="B2927" s="8">
        <v>7</v>
      </c>
      <c r="C2927" s="9" t="s">
        <v>90</v>
      </c>
      <c r="D2927" s="9" t="s">
        <v>18</v>
      </c>
      <c r="E2927" s="9" t="s">
        <v>19</v>
      </c>
      <c r="F2927" s="9" t="s">
        <v>20</v>
      </c>
      <c r="G2927" s="16" t="s">
        <v>21</v>
      </c>
      <c r="H2927" s="10">
        <v>95886.049199999994</v>
      </c>
      <c r="I2927" s="10">
        <v>35036.503937007874</v>
      </c>
      <c r="J2927" s="8" t="s">
        <v>22</v>
      </c>
      <c r="K2927" s="8" t="s">
        <v>23</v>
      </c>
      <c r="L2927" s="47">
        <f t="shared" si="94"/>
        <v>92274.379104755906</v>
      </c>
      <c r="M2927" s="63">
        <f t="shared" si="93"/>
        <v>6.8279138872440956E-2</v>
      </c>
      <c r="N2927" s="7">
        <v>35527</v>
      </c>
      <c r="O2927" s="6" t="b">
        <v>1</v>
      </c>
      <c r="P2927" s="6" t="b">
        <v>0</v>
      </c>
      <c r="Q2927" s="6" t="s">
        <v>24</v>
      </c>
    </row>
    <row r="2928" spans="1:17" x14ac:dyDescent="0.25">
      <c r="A2928" s="8">
        <v>2019</v>
      </c>
      <c r="B2928" s="8">
        <v>7</v>
      </c>
      <c r="C2928" s="9" t="s">
        <v>90</v>
      </c>
      <c r="D2928" s="9" t="s">
        <v>18</v>
      </c>
      <c r="E2928" s="9" t="s">
        <v>19</v>
      </c>
      <c r="F2928" s="9" t="s">
        <v>25</v>
      </c>
      <c r="G2928" s="16" t="s">
        <v>21</v>
      </c>
      <c r="H2928" s="10">
        <v>98672.275299999994</v>
      </c>
      <c r="I2928" s="10">
        <v>36811.086614173226</v>
      </c>
      <c r="J2928" s="8" t="s">
        <v>22</v>
      </c>
      <c r="K2928" s="8" t="s">
        <v>23</v>
      </c>
      <c r="L2928" s="47">
        <f t="shared" si="94"/>
        <v>96948.033616629909</v>
      </c>
      <c r="M2928" s="63">
        <f t="shared" si="93"/>
        <v>7.173744559370078E-2</v>
      </c>
      <c r="N2928" s="7">
        <v>35527</v>
      </c>
      <c r="O2928" s="6" t="b">
        <v>1</v>
      </c>
      <c r="P2928" s="6" t="b">
        <v>0</v>
      </c>
      <c r="Q2928" s="6" t="s">
        <v>24</v>
      </c>
    </row>
    <row r="2929" spans="1:17" x14ac:dyDescent="0.25">
      <c r="A2929" s="8">
        <v>2019</v>
      </c>
      <c r="B2929" s="8">
        <v>7</v>
      </c>
      <c r="C2929" s="9" t="s">
        <v>90</v>
      </c>
      <c r="D2929" s="9" t="s">
        <v>18</v>
      </c>
      <c r="E2929" s="9" t="s">
        <v>43</v>
      </c>
      <c r="F2929" s="9"/>
      <c r="G2929" s="16" t="s">
        <v>21</v>
      </c>
      <c r="H2929" s="10">
        <v>127764</v>
      </c>
      <c r="I2929" s="10">
        <v>48084.747984000001</v>
      </c>
      <c r="J2929" s="8" t="s">
        <v>22</v>
      </c>
      <c r="K2929" s="8" t="s">
        <v>42</v>
      </c>
      <c r="L2929" s="47">
        <f t="shared" si="94"/>
        <v>126639.06971453337</v>
      </c>
      <c r="M2929" s="63">
        <f t="shared" si="93"/>
        <v>9.3707556871219205E-2</v>
      </c>
      <c r="N2929" s="7">
        <v>28126</v>
      </c>
      <c r="O2929" s="6" t="b">
        <v>1</v>
      </c>
      <c r="P2929" s="6" t="b">
        <v>0</v>
      </c>
      <c r="Q2929" s="6" t="s">
        <v>24</v>
      </c>
    </row>
    <row r="2930" spans="1:17" x14ac:dyDescent="0.25">
      <c r="A2930" s="8">
        <v>2019</v>
      </c>
      <c r="B2930" s="8">
        <v>7</v>
      </c>
      <c r="C2930" s="9" t="s">
        <v>90</v>
      </c>
      <c r="D2930" s="9" t="s">
        <v>66</v>
      </c>
      <c r="E2930" s="9" t="s">
        <v>67</v>
      </c>
      <c r="F2930" s="9" t="s">
        <v>72</v>
      </c>
      <c r="G2930" s="16" t="s">
        <v>21</v>
      </c>
      <c r="H2930" s="10">
        <v>169551.02780000001</v>
      </c>
      <c r="I2930" s="10">
        <v>57122.740157480315</v>
      </c>
      <c r="J2930" s="8" t="s">
        <v>22</v>
      </c>
      <c r="K2930" s="8" t="s">
        <v>23</v>
      </c>
      <c r="L2930" s="47">
        <f t="shared" si="94"/>
        <v>150442.10433411022</v>
      </c>
      <c r="M2930" s="63">
        <f t="shared" si="93"/>
        <v>0.11132079601889763</v>
      </c>
      <c r="N2930" s="7">
        <v>40644</v>
      </c>
      <c r="O2930" s="6" t="b">
        <v>0</v>
      </c>
      <c r="P2930" s="6" t="b">
        <v>1</v>
      </c>
      <c r="Q2930" s="6" t="s">
        <v>15</v>
      </c>
    </row>
    <row r="2931" spans="1:17" x14ac:dyDescent="0.25">
      <c r="A2931" s="8">
        <v>2019</v>
      </c>
      <c r="B2931" s="8">
        <v>7</v>
      </c>
      <c r="C2931" s="9" t="s">
        <v>90</v>
      </c>
      <c r="D2931" s="9" t="s">
        <v>66</v>
      </c>
      <c r="E2931" s="9" t="s">
        <v>67</v>
      </c>
      <c r="F2931" s="9" t="s">
        <v>68</v>
      </c>
      <c r="G2931" s="16" t="s">
        <v>21</v>
      </c>
      <c r="H2931" s="10">
        <v>174234.03829999999</v>
      </c>
      <c r="I2931" s="10">
        <v>59412.944881889758</v>
      </c>
      <c r="J2931" s="8" t="s">
        <v>22</v>
      </c>
      <c r="K2931" s="8" t="s">
        <v>23</v>
      </c>
      <c r="L2931" s="47">
        <f t="shared" si="94"/>
        <v>156473.73406941732</v>
      </c>
      <c r="M2931" s="63">
        <f t="shared" si="93"/>
        <v>0.11578394698582678</v>
      </c>
      <c r="N2931" s="7">
        <v>40644</v>
      </c>
      <c r="O2931" s="6" t="b">
        <v>0</v>
      </c>
      <c r="P2931" s="6" t="b">
        <v>1</v>
      </c>
      <c r="Q2931" s="6" t="s">
        <v>15</v>
      </c>
    </row>
    <row r="2932" spans="1:17" x14ac:dyDescent="0.25">
      <c r="A2932" s="8">
        <v>2019</v>
      </c>
      <c r="B2932" s="8">
        <v>7</v>
      </c>
      <c r="C2932" s="9" t="s">
        <v>90</v>
      </c>
      <c r="D2932" s="9" t="s">
        <v>78</v>
      </c>
      <c r="E2932" s="9" t="s">
        <v>78</v>
      </c>
      <c r="F2932" s="9" t="s">
        <v>80</v>
      </c>
      <c r="G2932" s="16" t="s">
        <v>21</v>
      </c>
      <c r="H2932" s="10">
        <v>163328.18890000001</v>
      </c>
      <c r="I2932" s="10">
        <v>58070.456692913387</v>
      </c>
      <c r="J2932" s="8" t="s">
        <v>22</v>
      </c>
      <c r="K2932" s="8" t="s">
        <v>23</v>
      </c>
      <c r="L2932" s="47">
        <f t="shared" si="94"/>
        <v>152938.07125568503</v>
      </c>
      <c r="M2932" s="63">
        <f t="shared" si="93"/>
        <v>0.11316770600314961</v>
      </c>
      <c r="N2932" s="7">
        <v>42560</v>
      </c>
      <c r="O2932" s="6" t="b">
        <v>0</v>
      </c>
      <c r="P2932" s="6" t="b">
        <v>0</v>
      </c>
      <c r="Q2932" s="6" t="s">
        <v>65</v>
      </c>
    </row>
    <row r="2933" spans="1:17" x14ac:dyDescent="0.25">
      <c r="A2933" s="8">
        <v>2019</v>
      </c>
      <c r="B2933" s="8">
        <v>7</v>
      </c>
      <c r="C2933" s="9" t="s">
        <v>90</v>
      </c>
      <c r="D2933" s="9" t="s">
        <v>78</v>
      </c>
      <c r="E2933" s="9" t="s">
        <v>78</v>
      </c>
      <c r="F2933" s="9" t="s">
        <v>79</v>
      </c>
      <c r="G2933" s="16" t="s">
        <v>21</v>
      </c>
      <c r="H2933" s="10">
        <v>92138.838900000002</v>
      </c>
      <c r="I2933" s="10">
        <v>32724.377952755909</v>
      </c>
      <c r="J2933" s="8" t="s">
        <v>22</v>
      </c>
      <c r="K2933" s="8" t="s">
        <v>23</v>
      </c>
      <c r="L2933" s="47">
        <f t="shared" si="94"/>
        <v>86185.016136566934</v>
      </c>
      <c r="M2933" s="63">
        <f t="shared" si="93"/>
        <v>6.3773267754330731E-2</v>
      </c>
      <c r="N2933" s="7">
        <v>42560</v>
      </c>
      <c r="O2933" s="6" t="b">
        <v>0</v>
      </c>
      <c r="P2933" s="6" t="b">
        <v>0</v>
      </c>
      <c r="Q2933" s="6" t="s">
        <v>65</v>
      </c>
    </row>
    <row r="2934" spans="1:17" x14ac:dyDescent="0.25">
      <c r="A2934" s="8">
        <v>2019</v>
      </c>
      <c r="B2934" s="8">
        <v>7</v>
      </c>
      <c r="C2934" s="9" t="s">
        <v>90</v>
      </c>
      <c r="D2934" s="9" t="s">
        <v>73</v>
      </c>
      <c r="E2934" s="9" t="s">
        <v>74</v>
      </c>
      <c r="F2934" s="9"/>
      <c r="G2934" s="16" t="s">
        <v>21</v>
      </c>
      <c r="H2934" s="10">
        <v>198446</v>
      </c>
      <c r="I2934" s="10">
        <v>64565.120505599996</v>
      </c>
      <c r="J2934" s="8" t="s">
        <v>22</v>
      </c>
      <c r="K2934" s="8" t="s">
        <v>42</v>
      </c>
      <c r="L2934" s="47">
        <f t="shared" si="94"/>
        <v>170042.83353126049</v>
      </c>
      <c r="M2934" s="63">
        <f t="shared" si="93"/>
        <v>0.1258245068413133</v>
      </c>
      <c r="N2934" s="7">
        <v>41136</v>
      </c>
      <c r="O2934" s="6" t="b">
        <v>0</v>
      </c>
      <c r="P2934" s="6" t="b">
        <v>0</v>
      </c>
      <c r="Q2934" s="6" t="s">
        <v>65</v>
      </c>
    </row>
    <row r="2935" spans="1:17" x14ac:dyDescent="0.25">
      <c r="A2935" s="8">
        <v>2019</v>
      </c>
      <c r="B2935" s="8">
        <v>7</v>
      </c>
      <c r="C2935" s="9" t="s">
        <v>90</v>
      </c>
      <c r="D2935" s="9" t="s">
        <v>29</v>
      </c>
      <c r="E2935" s="9" t="s">
        <v>30</v>
      </c>
      <c r="F2935" s="9" t="s">
        <v>33</v>
      </c>
      <c r="G2935" s="16" t="s">
        <v>21</v>
      </c>
      <c r="H2935" s="10">
        <v>6969</v>
      </c>
      <c r="I2935" s="10">
        <v>2901.8267716535433</v>
      </c>
      <c r="J2935" s="8" t="s">
        <v>22</v>
      </c>
      <c r="K2935" s="8" t="s">
        <v>23</v>
      </c>
      <c r="L2935" s="47">
        <f t="shared" si="94"/>
        <v>7642.4367027401577</v>
      </c>
      <c r="M2935" s="63">
        <f t="shared" si="93"/>
        <v>5.6550800125984265E-3</v>
      </c>
      <c r="N2935" s="7">
        <v>35885</v>
      </c>
      <c r="O2935" s="6" t="b">
        <v>1</v>
      </c>
      <c r="P2935" s="6" t="b">
        <v>0</v>
      </c>
      <c r="Q2935" s="6" t="s">
        <v>24</v>
      </c>
    </row>
    <row r="2936" spans="1:17" x14ac:dyDescent="0.25">
      <c r="A2936" s="8">
        <v>2019</v>
      </c>
      <c r="B2936" s="8">
        <v>7</v>
      </c>
      <c r="C2936" s="9" t="s">
        <v>90</v>
      </c>
      <c r="D2936" s="9" t="s">
        <v>29</v>
      </c>
      <c r="E2936" s="9" t="s">
        <v>30</v>
      </c>
      <c r="F2936" s="9" t="s">
        <v>31</v>
      </c>
      <c r="G2936" s="16" t="s">
        <v>21</v>
      </c>
      <c r="H2936" s="10">
        <v>17539</v>
      </c>
      <c r="I2936" s="10">
        <v>6855.5905511811025</v>
      </c>
      <c r="J2936" s="8" t="s">
        <v>22</v>
      </c>
      <c r="K2936" s="8" t="s">
        <v>23</v>
      </c>
      <c r="L2936" s="47">
        <f t="shared" si="94"/>
        <v>18055.322033385826</v>
      </c>
      <c r="M2936" s="63">
        <f t="shared" si="93"/>
        <v>1.3360174866141735E-2</v>
      </c>
      <c r="N2936" s="7">
        <v>35885</v>
      </c>
      <c r="O2936" s="6" t="b">
        <v>1</v>
      </c>
      <c r="P2936" s="6" t="b">
        <v>0</v>
      </c>
      <c r="Q2936" s="6" t="s">
        <v>24</v>
      </c>
    </row>
    <row r="2937" spans="1:17" x14ac:dyDescent="0.25">
      <c r="A2937" s="8">
        <v>2019</v>
      </c>
      <c r="B2937" s="8">
        <v>7</v>
      </c>
      <c r="C2937" s="9" t="s">
        <v>90</v>
      </c>
      <c r="D2937" s="9" t="s">
        <v>59</v>
      </c>
      <c r="E2937" s="9" t="s">
        <v>60</v>
      </c>
      <c r="F2937" s="9"/>
      <c r="G2937" s="16" t="s">
        <v>21</v>
      </c>
      <c r="H2937" s="10">
        <v>143921</v>
      </c>
      <c r="I2937" s="10">
        <v>50063.207691999996</v>
      </c>
      <c r="J2937" s="8" t="s">
        <v>22</v>
      </c>
      <c r="K2937" s="8" t="s">
        <v>42</v>
      </c>
      <c r="L2937" s="47">
        <f t="shared" si="94"/>
        <v>131849.66782294348</v>
      </c>
      <c r="M2937" s="63">
        <f t="shared" si="93"/>
        <v>9.7563179150169613E-2</v>
      </c>
      <c r="N2937" s="7">
        <v>40220</v>
      </c>
      <c r="O2937" s="6" t="b">
        <v>1</v>
      </c>
      <c r="P2937" s="6" t="b">
        <v>0</v>
      </c>
      <c r="Q2937" s="6" t="s">
        <v>24</v>
      </c>
    </row>
    <row r="2938" spans="1:17" x14ac:dyDescent="0.25">
      <c r="A2938" s="8">
        <v>2019</v>
      </c>
      <c r="B2938" s="8">
        <v>7</v>
      </c>
      <c r="C2938" s="9" t="s">
        <v>90</v>
      </c>
      <c r="D2938" s="9" t="s">
        <v>44</v>
      </c>
      <c r="E2938" s="9" t="s">
        <v>45</v>
      </c>
      <c r="F2938" s="9"/>
      <c r="G2938" s="16" t="s">
        <v>21</v>
      </c>
      <c r="H2938" s="10">
        <v>49370</v>
      </c>
      <c r="I2938" s="10">
        <v>17634.964</v>
      </c>
      <c r="J2938" s="8" t="s">
        <v>22</v>
      </c>
      <c r="K2938" s="8" t="s">
        <v>42</v>
      </c>
      <c r="L2938" s="47">
        <f t="shared" si="94"/>
        <v>46444.569828095999</v>
      </c>
      <c r="M2938" s="63">
        <f t="shared" si="93"/>
        <v>3.4367017843200003E-2</v>
      </c>
      <c r="N2938" s="7">
        <v>25569</v>
      </c>
      <c r="O2938" s="6" t="b">
        <v>1</v>
      </c>
      <c r="P2938" s="6" t="b">
        <v>0</v>
      </c>
      <c r="Q2938" s="6" t="s">
        <v>24</v>
      </c>
    </row>
    <row r="2939" spans="1:17" x14ac:dyDescent="0.25">
      <c r="A2939" s="8">
        <v>2019</v>
      </c>
      <c r="B2939" s="8">
        <v>7</v>
      </c>
      <c r="C2939" s="9" t="s">
        <v>90</v>
      </c>
      <c r="D2939" s="9" t="s">
        <v>44</v>
      </c>
      <c r="E2939" s="9" t="s">
        <v>75</v>
      </c>
      <c r="F2939" s="9"/>
      <c r="G2939" s="16" t="s">
        <v>21</v>
      </c>
      <c r="H2939" s="10">
        <v>247513</v>
      </c>
      <c r="I2939" s="10">
        <v>86162.809383115702</v>
      </c>
      <c r="J2939" s="8" t="s">
        <v>22</v>
      </c>
      <c r="K2939" s="8" t="s">
        <v>42</v>
      </c>
      <c r="L2939" s="47">
        <f t="shared" si="94"/>
        <v>226923.88921117404</v>
      </c>
      <c r="M2939" s="63">
        <f t="shared" si="93"/>
        <v>0.16791408292581592</v>
      </c>
      <c r="N2939" s="7">
        <v>41210</v>
      </c>
      <c r="O2939" s="6" t="b">
        <v>0</v>
      </c>
      <c r="P2939" s="6" t="b">
        <v>0</v>
      </c>
      <c r="Q2939" s="6" t="s">
        <v>65</v>
      </c>
    </row>
    <row r="2940" spans="1:17" x14ac:dyDescent="0.25">
      <c r="A2940" s="8">
        <v>2019</v>
      </c>
      <c r="B2940" s="8">
        <v>7</v>
      </c>
      <c r="C2940" s="9" t="s">
        <v>90</v>
      </c>
      <c r="D2940" s="9" t="s">
        <v>83</v>
      </c>
      <c r="E2940" s="9" t="s">
        <v>27</v>
      </c>
      <c r="F2940" s="9" t="s">
        <v>28</v>
      </c>
      <c r="G2940" s="16" t="s">
        <v>21</v>
      </c>
      <c r="H2940" s="10">
        <v>76142.91</v>
      </c>
      <c r="I2940" s="10">
        <v>28863.496062992126</v>
      </c>
      <c r="J2940" s="8" t="s">
        <v>22</v>
      </c>
      <c r="K2940" s="8" t="s">
        <v>23</v>
      </c>
      <c r="L2940" s="47">
        <f t="shared" si="94"/>
        <v>76016.750495244094</v>
      </c>
      <c r="M2940" s="63">
        <f t="shared" si="93"/>
        <v>5.6249181127559063E-2</v>
      </c>
      <c r="N2940" s="7">
        <v>34700</v>
      </c>
      <c r="O2940" s="6" t="b">
        <v>1</v>
      </c>
      <c r="P2940" s="6" t="b">
        <v>0</v>
      </c>
      <c r="Q2940" s="6" t="s">
        <v>24</v>
      </c>
    </row>
    <row r="2941" spans="1:17" x14ac:dyDescent="0.25">
      <c r="A2941" s="8">
        <v>2019</v>
      </c>
      <c r="B2941" s="8">
        <v>7</v>
      </c>
      <c r="C2941" s="9" t="s">
        <v>90</v>
      </c>
      <c r="D2941" s="9" t="s">
        <v>46</v>
      </c>
      <c r="E2941" s="9" t="s">
        <v>47</v>
      </c>
      <c r="F2941" s="9"/>
      <c r="G2941" s="16" t="s">
        <v>21</v>
      </c>
      <c r="H2941" s="10">
        <v>105449</v>
      </c>
      <c r="I2941" s="10">
        <v>39370.970036535429</v>
      </c>
      <c r="J2941" s="8" t="s">
        <v>22</v>
      </c>
      <c r="K2941" s="8" t="s">
        <v>42</v>
      </c>
      <c r="L2941" s="47">
        <f t="shared" si="94"/>
        <v>103689.90643030204</v>
      </c>
      <c r="M2941" s="63">
        <f t="shared" si="93"/>
        <v>7.6726146407200241E-2</v>
      </c>
      <c r="N2941" s="7">
        <v>34700</v>
      </c>
      <c r="O2941" s="6" t="b">
        <v>1</v>
      </c>
      <c r="P2941" s="6" t="b">
        <v>0</v>
      </c>
      <c r="Q2941" s="6" t="s">
        <v>24</v>
      </c>
    </row>
    <row r="2942" spans="1:17" x14ac:dyDescent="0.25">
      <c r="A2942" s="8">
        <v>2019</v>
      </c>
      <c r="B2942" s="8">
        <v>7</v>
      </c>
      <c r="C2942" s="9" t="s">
        <v>90</v>
      </c>
      <c r="D2942" s="9" t="s">
        <v>46</v>
      </c>
      <c r="E2942" s="9" t="s">
        <v>48</v>
      </c>
      <c r="F2942" s="9"/>
      <c r="G2942" s="16" t="s">
        <v>21</v>
      </c>
      <c r="H2942" s="10">
        <v>99817</v>
      </c>
      <c r="I2942" s="10">
        <v>37907.981525984251</v>
      </c>
      <c r="J2942" s="8" t="s">
        <v>22</v>
      </c>
      <c r="K2942" s="8" t="s">
        <v>42</v>
      </c>
      <c r="L2942" s="47">
        <f t="shared" si="94"/>
        <v>99836.886257649778</v>
      </c>
      <c r="M2942" s="63">
        <f t="shared" si="93"/>
        <v>7.3875074397838122E-2</v>
      </c>
      <c r="N2942" s="7">
        <v>35065</v>
      </c>
      <c r="O2942" s="6" t="b">
        <v>1</v>
      </c>
      <c r="P2942" s="6" t="b">
        <v>0</v>
      </c>
      <c r="Q2942" s="6" t="s">
        <v>24</v>
      </c>
    </row>
    <row r="2943" spans="1:17" x14ac:dyDescent="0.25">
      <c r="A2943" s="8">
        <v>2019</v>
      </c>
      <c r="B2943" s="8">
        <v>7</v>
      </c>
      <c r="C2943" s="9" t="s">
        <v>90</v>
      </c>
      <c r="D2943" s="9" t="s">
        <v>46</v>
      </c>
      <c r="E2943" s="9" t="s">
        <v>58</v>
      </c>
      <c r="F2943" s="9"/>
      <c r="G2943" s="16" t="s">
        <v>21</v>
      </c>
      <c r="H2943" s="10">
        <v>108117</v>
      </c>
      <c r="I2943" s="10">
        <v>36405.479739685041</v>
      </c>
      <c r="J2943" s="8" t="s">
        <v>22</v>
      </c>
      <c r="K2943" s="8" t="s">
        <v>42</v>
      </c>
      <c r="L2943" s="47">
        <f t="shared" si="94"/>
        <v>95879.801393137852</v>
      </c>
      <c r="M2943" s="63">
        <f t="shared" si="93"/>
        <v>7.0946998916698215E-2</v>
      </c>
      <c r="N2943" s="7">
        <v>39814</v>
      </c>
      <c r="O2943" s="6" t="b">
        <v>1</v>
      </c>
      <c r="P2943" s="6" t="b">
        <v>0</v>
      </c>
      <c r="Q2943" s="6" t="s">
        <v>24</v>
      </c>
    </row>
    <row r="2944" spans="1:17" x14ac:dyDescent="0.25">
      <c r="A2944" s="8">
        <v>2019</v>
      </c>
      <c r="B2944" s="8">
        <v>7</v>
      </c>
      <c r="C2944" s="9" t="s">
        <v>90</v>
      </c>
      <c r="D2944" s="9" t="s">
        <v>46</v>
      </c>
      <c r="E2944" s="9" t="s">
        <v>61</v>
      </c>
      <c r="F2944" s="9"/>
      <c r="G2944" s="16" t="s">
        <v>21</v>
      </c>
      <c r="H2944" s="10">
        <v>105815</v>
      </c>
      <c r="I2944" s="10">
        <v>36621.105087401578</v>
      </c>
      <c r="J2944" s="8" t="s">
        <v>22</v>
      </c>
      <c r="K2944" s="8" t="s">
        <v>42</v>
      </c>
      <c r="L2944" s="47">
        <f t="shared" si="94"/>
        <v>96447.686108906375</v>
      </c>
      <c r="M2944" s="63">
        <f t="shared" si="93"/>
        <v>7.1367209594328199E-2</v>
      </c>
      <c r="N2944" s="7">
        <v>40179</v>
      </c>
      <c r="O2944" s="6" t="b">
        <v>1</v>
      </c>
      <c r="P2944" s="6" t="b">
        <v>0</v>
      </c>
      <c r="Q2944" s="6" t="s">
        <v>24</v>
      </c>
    </row>
    <row r="2945" spans="1:17" x14ac:dyDescent="0.25">
      <c r="A2945" s="8">
        <v>2019</v>
      </c>
      <c r="B2945" s="8">
        <v>7</v>
      </c>
      <c r="C2945" s="9" t="s">
        <v>90</v>
      </c>
      <c r="D2945" s="9" t="s">
        <v>46</v>
      </c>
      <c r="E2945" s="9" t="s">
        <v>77</v>
      </c>
      <c r="F2945" s="9"/>
      <c r="G2945" s="16" t="s">
        <v>21</v>
      </c>
      <c r="H2945" s="10">
        <v>107945</v>
      </c>
      <c r="I2945" s="10">
        <v>35729.73550275591</v>
      </c>
      <c r="J2945" s="8" t="s">
        <v>22</v>
      </c>
      <c r="K2945" s="8" t="s">
        <v>42</v>
      </c>
      <c r="L2945" s="47">
        <f t="shared" si="94"/>
        <v>94100.118123130131</v>
      </c>
      <c r="M2945" s="63">
        <f t="shared" si="93"/>
        <v>6.9630108547770714E-2</v>
      </c>
      <c r="N2945" s="7">
        <v>42005</v>
      </c>
      <c r="O2945" s="6" t="b">
        <v>0</v>
      </c>
      <c r="P2945" s="6" t="b">
        <v>0</v>
      </c>
      <c r="Q2945" s="6" t="s">
        <v>65</v>
      </c>
    </row>
    <row r="2946" spans="1:17" x14ac:dyDescent="0.25">
      <c r="A2946" s="8">
        <v>2019</v>
      </c>
      <c r="B2946" s="8">
        <v>7</v>
      </c>
      <c r="C2946" s="9" t="s">
        <v>90</v>
      </c>
      <c r="D2946" s="9" t="s">
        <v>69</v>
      </c>
      <c r="E2946" s="9" t="s">
        <v>70</v>
      </c>
      <c r="F2946" s="9" t="s">
        <v>71</v>
      </c>
      <c r="G2946" s="16" t="s">
        <v>21</v>
      </c>
      <c r="H2946" s="10">
        <v>32203.531299999999</v>
      </c>
      <c r="I2946" s="10">
        <v>11700.566929133858</v>
      </c>
      <c r="J2946" s="8" t="s">
        <v>22</v>
      </c>
      <c r="K2946" s="8" t="s">
        <v>23</v>
      </c>
      <c r="L2946" s="47">
        <f t="shared" si="94"/>
        <v>30815.361900850392</v>
      </c>
      <c r="M2946" s="63">
        <f t="shared" ref="M2946:M3009" si="95">I2946*0.02784*0.07/1000</f>
        <v>2.2802064831496063E-2</v>
      </c>
      <c r="N2946" s="7">
        <v>40760</v>
      </c>
      <c r="O2946" s="6" t="b">
        <v>0</v>
      </c>
      <c r="P2946" s="6" t="b">
        <v>0</v>
      </c>
      <c r="Q2946" s="6" t="s">
        <v>65</v>
      </c>
    </row>
    <row r="2947" spans="1:17" x14ac:dyDescent="0.25">
      <c r="A2947" s="3">
        <v>2019</v>
      </c>
      <c r="B2947" s="3">
        <v>8</v>
      </c>
      <c r="C2947" s="4" t="s">
        <v>91</v>
      </c>
      <c r="D2947" s="4" t="s">
        <v>18</v>
      </c>
      <c r="E2947" s="4" t="s">
        <v>76</v>
      </c>
      <c r="F2947" s="4"/>
      <c r="G2947" s="11" t="s">
        <v>21</v>
      </c>
      <c r="H2947" s="5">
        <v>171565</v>
      </c>
      <c r="I2947" s="5">
        <v>61283.017999999996</v>
      </c>
      <c r="J2947" s="3" t="s">
        <v>22</v>
      </c>
      <c r="K2947" s="3" t="s">
        <v>42</v>
      </c>
      <c r="L2947" s="47">
        <f t="shared" si="94"/>
        <v>161398.87831795198</v>
      </c>
      <c r="M2947" s="63">
        <f t="shared" si="95"/>
        <v>0.11942834547840002</v>
      </c>
      <c r="N2947" s="7">
        <v>41348</v>
      </c>
      <c r="O2947" s="6" t="b">
        <v>0</v>
      </c>
      <c r="P2947" s="6" t="b">
        <v>0</v>
      </c>
      <c r="Q2947" s="6" t="s">
        <v>65</v>
      </c>
    </row>
    <row r="2948" spans="1:17" x14ac:dyDescent="0.25">
      <c r="A2948" s="3">
        <v>2019</v>
      </c>
      <c r="B2948" s="3">
        <v>8</v>
      </c>
      <c r="C2948" s="4" t="s">
        <v>91</v>
      </c>
      <c r="D2948" s="4" t="s">
        <v>18</v>
      </c>
      <c r="E2948" s="4" t="s">
        <v>19</v>
      </c>
      <c r="F2948" s="4" t="s">
        <v>20</v>
      </c>
      <c r="G2948" s="11" t="s">
        <v>21</v>
      </c>
      <c r="H2948" s="5">
        <v>96145.358799999987</v>
      </c>
      <c r="I2948" s="5">
        <v>37276.215901443793</v>
      </c>
      <c r="J2948" s="3" t="s">
        <v>22</v>
      </c>
      <c r="K2948" s="3" t="s">
        <v>23</v>
      </c>
      <c r="L2948" s="47">
        <f t="shared" si="94"/>
        <v>98173.027875860047</v>
      </c>
      <c r="M2948" s="63">
        <f t="shared" si="95"/>
        <v>7.2643889548733673E-2</v>
      </c>
      <c r="N2948" s="7">
        <v>35527</v>
      </c>
      <c r="O2948" s="6" t="b">
        <v>1</v>
      </c>
      <c r="P2948" s="6" t="b">
        <v>0</v>
      </c>
      <c r="Q2948" s="6" t="s">
        <v>24</v>
      </c>
    </row>
    <row r="2949" spans="1:17" x14ac:dyDescent="0.25">
      <c r="A2949" s="3">
        <v>2019</v>
      </c>
      <c r="B2949" s="3">
        <v>8</v>
      </c>
      <c r="C2949" s="4" t="s">
        <v>91</v>
      </c>
      <c r="D2949" s="4" t="s">
        <v>18</v>
      </c>
      <c r="E2949" s="4" t="s">
        <v>19</v>
      </c>
      <c r="F2949" s="4" t="s">
        <v>25</v>
      </c>
      <c r="G2949" s="11" t="s">
        <v>21</v>
      </c>
      <c r="H2949" s="5">
        <v>97781.409100000004</v>
      </c>
      <c r="I2949" s="5">
        <v>38892.97762016709</v>
      </c>
      <c r="J2949" s="3" t="s">
        <v>22</v>
      </c>
      <c r="K2949" s="3" t="s">
        <v>23</v>
      </c>
      <c r="L2949" s="47">
        <f t="shared" si="94"/>
        <v>102431.03501103974</v>
      </c>
      <c r="M2949" s="63">
        <f t="shared" si="95"/>
        <v>7.5794634786181647E-2</v>
      </c>
      <c r="N2949" s="7">
        <v>35527</v>
      </c>
      <c r="O2949" s="6" t="b">
        <v>1</v>
      </c>
      <c r="P2949" s="6" t="b">
        <v>0</v>
      </c>
      <c r="Q2949" s="6" t="s">
        <v>24</v>
      </c>
    </row>
    <row r="2950" spans="1:17" x14ac:dyDescent="0.25">
      <c r="A2950" s="3">
        <v>2019</v>
      </c>
      <c r="B2950" s="3">
        <v>8</v>
      </c>
      <c r="C2950" s="4" t="s">
        <v>91</v>
      </c>
      <c r="D2950" s="4" t="s">
        <v>18</v>
      </c>
      <c r="E2950" s="4" t="s">
        <v>43</v>
      </c>
      <c r="F2950" s="4"/>
      <c r="G2950" s="11" t="s">
        <v>21</v>
      </c>
      <c r="H2950" s="5">
        <v>88241</v>
      </c>
      <c r="I2950" s="5">
        <v>33210.029796000003</v>
      </c>
      <c r="J2950" s="3" t="s">
        <v>22</v>
      </c>
      <c r="K2950" s="3" t="s">
        <v>42</v>
      </c>
      <c r="L2950" s="47">
        <f t="shared" si="94"/>
        <v>87464.059912652549</v>
      </c>
      <c r="M2950" s="63">
        <f t="shared" si="95"/>
        <v>6.471970606644481E-2</v>
      </c>
      <c r="N2950" s="7">
        <v>28126</v>
      </c>
      <c r="O2950" s="6" t="b">
        <v>1</v>
      </c>
      <c r="P2950" s="6" t="b">
        <v>0</v>
      </c>
      <c r="Q2950" s="6" t="s">
        <v>24</v>
      </c>
    </row>
    <row r="2951" spans="1:17" x14ac:dyDescent="0.25">
      <c r="A2951" s="3">
        <v>2019</v>
      </c>
      <c r="B2951" s="3">
        <v>8</v>
      </c>
      <c r="C2951" s="4" t="s">
        <v>91</v>
      </c>
      <c r="D2951" s="4" t="s">
        <v>62</v>
      </c>
      <c r="E2951" s="4" t="s">
        <v>63</v>
      </c>
      <c r="F2951" s="4" t="s">
        <v>64</v>
      </c>
      <c r="G2951" s="11" t="s">
        <v>21</v>
      </c>
      <c r="H2951" s="5">
        <v>32001.978500000001</v>
      </c>
      <c r="I2951" s="5">
        <v>12021.932653927652</v>
      </c>
      <c r="J2951" s="3" t="s">
        <v>22</v>
      </c>
      <c r="K2951" s="3" t="s">
        <v>23</v>
      </c>
      <c r="L2951" s="47">
        <f t="shared" si="94"/>
        <v>31661.731241073714</v>
      </c>
      <c r="M2951" s="63">
        <f t="shared" si="95"/>
        <v>2.3428342355974213E-2</v>
      </c>
      <c r="N2951" s="7">
        <v>40739</v>
      </c>
      <c r="O2951" s="6" t="b">
        <v>0</v>
      </c>
      <c r="P2951" s="6" t="b">
        <v>0</v>
      </c>
      <c r="Q2951" s="6" t="s">
        <v>65</v>
      </c>
    </row>
    <row r="2952" spans="1:17" x14ac:dyDescent="0.25">
      <c r="A2952" s="3">
        <v>2019</v>
      </c>
      <c r="B2952" s="3">
        <v>8</v>
      </c>
      <c r="C2952" s="4" t="s">
        <v>91</v>
      </c>
      <c r="D2952" s="4" t="s">
        <v>66</v>
      </c>
      <c r="E2952" s="4" t="s">
        <v>67</v>
      </c>
      <c r="F2952" s="4" t="s">
        <v>72</v>
      </c>
      <c r="G2952" s="11" t="s">
        <v>21</v>
      </c>
      <c r="H2952" s="5">
        <v>195882.64330000003</v>
      </c>
      <c r="I2952" s="5">
        <v>72968.582279133683</v>
      </c>
      <c r="J2952" s="3" t="s">
        <v>22</v>
      </c>
      <c r="K2952" s="3" t="s">
        <v>23</v>
      </c>
      <c r="L2952" s="47">
        <f t="shared" si="94"/>
        <v>192174.72827959232</v>
      </c>
      <c r="M2952" s="63">
        <f t="shared" si="95"/>
        <v>0.14220117314557576</v>
      </c>
      <c r="N2952" s="7">
        <v>40644</v>
      </c>
      <c r="O2952" s="6" t="b">
        <v>0</v>
      </c>
      <c r="P2952" s="6" t="b">
        <v>1</v>
      </c>
      <c r="Q2952" s="6" t="s">
        <v>15</v>
      </c>
    </row>
    <row r="2953" spans="1:17" x14ac:dyDescent="0.25">
      <c r="A2953" s="3">
        <v>2019</v>
      </c>
      <c r="B2953" s="3">
        <v>8</v>
      </c>
      <c r="C2953" s="4" t="s">
        <v>91</v>
      </c>
      <c r="D2953" s="4" t="s">
        <v>66</v>
      </c>
      <c r="E2953" s="4" t="s">
        <v>67</v>
      </c>
      <c r="F2953" s="4" t="s">
        <v>68</v>
      </c>
      <c r="G2953" s="11" t="s">
        <v>21</v>
      </c>
      <c r="H2953" s="5">
        <v>150463.55609999999</v>
      </c>
      <c r="I2953" s="5">
        <v>56523.78024767289</v>
      </c>
      <c r="J2953" s="3" t="s">
        <v>22</v>
      </c>
      <c r="K2953" s="3" t="s">
        <v>23</v>
      </c>
      <c r="L2953" s="47">
        <f t="shared" si="94"/>
        <v>148864.64518220717</v>
      </c>
      <c r="M2953" s="63">
        <f t="shared" si="95"/>
        <v>0.11015354294666495</v>
      </c>
      <c r="N2953" s="7">
        <v>40644</v>
      </c>
      <c r="O2953" s="6" t="b">
        <v>0</v>
      </c>
      <c r="P2953" s="6" t="b">
        <v>1</v>
      </c>
      <c r="Q2953" s="6" t="s">
        <v>15</v>
      </c>
    </row>
    <row r="2954" spans="1:17" x14ac:dyDescent="0.25">
      <c r="A2954" s="3">
        <v>2019</v>
      </c>
      <c r="B2954" s="3">
        <v>8</v>
      </c>
      <c r="C2954" s="4" t="s">
        <v>91</v>
      </c>
      <c r="D2954" s="4" t="s">
        <v>78</v>
      </c>
      <c r="E2954" s="4" t="s">
        <v>78</v>
      </c>
      <c r="F2954" s="4" t="s">
        <v>79</v>
      </c>
      <c r="G2954" s="11" t="s">
        <v>21</v>
      </c>
      <c r="H2954" s="5">
        <v>144396.04930000001</v>
      </c>
      <c r="I2954" s="5">
        <v>52497.739936449056</v>
      </c>
      <c r="J2954" s="3" t="s">
        <v>22</v>
      </c>
      <c r="K2954" s="3" t="s">
        <v>23</v>
      </c>
      <c r="L2954" s="47">
        <f t="shared" si="94"/>
        <v>138261.40775198815</v>
      </c>
      <c r="M2954" s="63">
        <f t="shared" si="95"/>
        <v>0.10230759558815193</v>
      </c>
      <c r="N2954" s="7">
        <v>42560</v>
      </c>
      <c r="O2954" s="6" t="b">
        <v>0</v>
      </c>
      <c r="P2954" s="6" t="b">
        <v>0</v>
      </c>
      <c r="Q2954" s="6" t="s">
        <v>65</v>
      </c>
    </row>
    <row r="2955" spans="1:17" x14ac:dyDescent="0.25">
      <c r="A2955" s="3">
        <v>2019</v>
      </c>
      <c r="B2955" s="3">
        <v>8</v>
      </c>
      <c r="C2955" s="4" t="s">
        <v>91</v>
      </c>
      <c r="D2955" s="4" t="s">
        <v>29</v>
      </c>
      <c r="E2955" s="4" t="s">
        <v>92</v>
      </c>
      <c r="F2955" s="4" t="s">
        <v>92</v>
      </c>
      <c r="G2955" s="11" t="s">
        <v>21</v>
      </c>
      <c r="H2955" s="5">
        <v>41687.800000000003</v>
      </c>
      <c r="I2955" s="5">
        <v>14572.347977952755</v>
      </c>
      <c r="J2955" s="3" t="s">
        <v>22</v>
      </c>
      <c r="K2955" s="3" t="s">
        <v>23</v>
      </c>
      <c r="L2955" s="47">
        <f t="shared" si="94"/>
        <v>38378.668265006963</v>
      </c>
      <c r="M2955" s="63">
        <f t="shared" si="95"/>
        <v>2.8398591739434334E-2</v>
      </c>
      <c r="N2955" s="7">
        <v>43601</v>
      </c>
      <c r="O2955" s="6" t="b">
        <v>0</v>
      </c>
      <c r="P2955" s="6" t="b">
        <v>0</v>
      </c>
      <c r="Q2955" s="6" t="s">
        <v>65</v>
      </c>
    </row>
    <row r="2956" spans="1:17" x14ac:dyDescent="0.25">
      <c r="A2956" s="3">
        <v>2019</v>
      </c>
      <c r="B2956" s="3">
        <v>8</v>
      </c>
      <c r="C2956" s="4" t="s">
        <v>91</v>
      </c>
      <c r="D2956" s="4" t="s">
        <v>29</v>
      </c>
      <c r="E2956" s="4" t="s">
        <v>30</v>
      </c>
      <c r="F2956" s="4" t="s">
        <v>33</v>
      </c>
      <c r="G2956" s="11" t="s">
        <v>21</v>
      </c>
      <c r="H2956" s="5">
        <v>50622.046599999994</v>
      </c>
      <c r="I2956" s="5">
        <v>21313.87461256063</v>
      </c>
      <c r="J2956" s="3" t="s">
        <v>22</v>
      </c>
      <c r="K2956" s="3" t="s">
        <v>23</v>
      </c>
      <c r="L2956" s="47">
        <f t="shared" si="94"/>
        <v>56133.584267614882</v>
      </c>
      <c r="M2956" s="63">
        <f t="shared" si="95"/>
        <v>4.1536478844958161E-2</v>
      </c>
      <c r="N2956" s="7">
        <v>35885</v>
      </c>
      <c r="O2956" s="6" t="b">
        <v>1</v>
      </c>
      <c r="P2956" s="6" t="b">
        <v>0</v>
      </c>
      <c r="Q2956" s="6" t="s">
        <v>24</v>
      </c>
    </row>
    <row r="2957" spans="1:17" x14ac:dyDescent="0.25">
      <c r="A2957" s="3">
        <v>2019</v>
      </c>
      <c r="B2957" s="3">
        <v>8</v>
      </c>
      <c r="C2957" s="4" t="s">
        <v>91</v>
      </c>
      <c r="D2957" s="4" t="s">
        <v>29</v>
      </c>
      <c r="E2957" s="4" t="s">
        <v>30</v>
      </c>
      <c r="F2957" s="4" t="s">
        <v>31</v>
      </c>
      <c r="G2957" s="11" t="s">
        <v>21</v>
      </c>
      <c r="H2957" s="5">
        <v>53889.793499999992</v>
      </c>
      <c r="I2957" s="5">
        <v>22298.493294685035</v>
      </c>
      <c r="J2957" s="3" t="s">
        <v>22</v>
      </c>
      <c r="K2957" s="3" t="s">
        <v>23</v>
      </c>
      <c r="L2957" s="47">
        <f t="shared" si="94"/>
        <v>58726.739044453367</v>
      </c>
      <c r="M2957" s="63">
        <f t="shared" si="95"/>
        <v>4.34553037326822E-2</v>
      </c>
      <c r="N2957" s="7">
        <v>35885</v>
      </c>
      <c r="O2957" s="6" t="b">
        <v>1</v>
      </c>
      <c r="P2957" s="6" t="b">
        <v>0</v>
      </c>
      <c r="Q2957" s="6" t="s">
        <v>24</v>
      </c>
    </row>
    <row r="2958" spans="1:17" x14ac:dyDescent="0.25">
      <c r="A2958" s="3">
        <v>2019</v>
      </c>
      <c r="B2958" s="3">
        <v>8</v>
      </c>
      <c r="C2958" s="4" t="s">
        <v>91</v>
      </c>
      <c r="D2958" s="4" t="s">
        <v>29</v>
      </c>
      <c r="E2958" s="4" t="s">
        <v>34</v>
      </c>
      <c r="F2958" s="4" t="s">
        <v>39</v>
      </c>
      <c r="G2958" s="11" t="s">
        <v>21</v>
      </c>
      <c r="H2958" s="5">
        <v>8083.1398999999983</v>
      </c>
      <c r="I2958" s="5">
        <v>3358.4418903670148</v>
      </c>
      <c r="J2958" s="3" t="s">
        <v>22</v>
      </c>
      <c r="K2958" s="3" t="s">
        <v>23</v>
      </c>
      <c r="L2958" s="47">
        <f t="shared" si="94"/>
        <v>8845.0075027515522</v>
      </c>
      <c r="M2958" s="63">
        <f t="shared" si="95"/>
        <v>6.5449315559472383E-3</v>
      </c>
      <c r="N2958" s="7">
        <v>33970</v>
      </c>
      <c r="O2958" s="6" t="b">
        <v>1</v>
      </c>
      <c r="P2958" s="6" t="b">
        <v>0</v>
      </c>
      <c r="Q2958" s="6" t="s">
        <v>24</v>
      </c>
    </row>
    <row r="2959" spans="1:17" x14ac:dyDescent="0.25">
      <c r="A2959" s="3">
        <v>2019</v>
      </c>
      <c r="B2959" s="3">
        <v>8</v>
      </c>
      <c r="C2959" s="4" t="s">
        <v>91</v>
      </c>
      <c r="D2959" s="4" t="s">
        <v>29</v>
      </c>
      <c r="E2959" s="4" t="s">
        <v>34</v>
      </c>
      <c r="F2959" s="4" t="s">
        <v>37</v>
      </c>
      <c r="G2959" s="11" t="s">
        <v>21</v>
      </c>
      <c r="H2959" s="5">
        <v>7339.0495000000001</v>
      </c>
      <c r="I2959" s="5">
        <v>2864.7426122635152</v>
      </c>
      <c r="J2959" s="3" t="s">
        <v>22</v>
      </c>
      <c r="K2959" s="3" t="s">
        <v>23</v>
      </c>
      <c r="L2959" s="47">
        <f t="shared" si="94"/>
        <v>7544.7694871843787</v>
      </c>
      <c r="M2959" s="63">
        <f t="shared" si="95"/>
        <v>5.5828104027791396E-3</v>
      </c>
      <c r="N2959" s="7">
        <v>33970</v>
      </c>
      <c r="O2959" s="6" t="b">
        <v>1</v>
      </c>
      <c r="P2959" s="6" t="b">
        <v>0</v>
      </c>
      <c r="Q2959" s="6" t="s">
        <v>24</v>
      </c>
    </row>
    <row r="2960" spans="1:17" x14ac:dyDescent="0.25">
      <c r="A2960" s="3">
        <v>2019</v>
      </c>
      <c r="B2960" s="3">
        <v>8</v>
      </c>
      <c r="C2960" s="4" t="s">
        <v>91</v>
      </c>
      <c r="D2960" s="4" t="s">
        <v>59</v>
      </c>
      <c r="E2960" s="4" t="s">
        <v>60</v>
      </c>
      <c r="F2960" s="4"/>
      <c r="G2960" s="11" t="s">
        <v>21</v>
      </c>
      <c r="H2960" s="5">
        <v>192710</v>
      </c>
      <c r="I2960" s="5">
        <v>67034.558919999996</v>
      </c>
      <c r="J2960" s="3" t="s">
        <v>22</v>
      </c>
      <c r="K2960" s="3" t="s">
        <v>42</v>
      </c>
      <c r="L2960" s="47">
        <f t="shared" si="94"/>
        <v>176546.50458348286</v>
      </c>
      <c r="M2960" s="63">
        <f t="shared" si="95"/>
        <v>0.13063694842329601</v>
      </c>
      <c r="N2960" s="7">
        <v>40220</v>
      </c>
      <c r="O2960" s="6" t="b">
        <v>1</v>
      </c>
      <c r="P2960" s="6" t="b">
        <v>0</v>
      </c>
      <c r="Q2960" s="6" t="s">
        <v>24</v>
      </c>
    </row>
    <row r="2961" spans="1:17" x14ac:dyDescent="0.25">
      <c r="A2961" s="3">
        <v>2019</v>
      </c>
      <c r="B2961" s="3">
        <v>8</v>
      </c>
      <c r="C2961" s="4" t="s">
        <v>91</v>
      </c>
      <c r="D2961" s="4" t="s">
        <v>44</v>
      </c>
      <c r="E2961" s="4" t="s">
        <v>45</v>
      </c>
      <c r="F2961" s="4"/>
      <c r="G2961" s="11" t="s">
        <v>21</v>
      </c>
      <c r="H2961" s="5">
        <v>50745</v>
      </c>
      <c r="I2961" s="5">
        <v>18126.113999999998</v>
      </c>
      <c r="J2961" s="3" t="s">
        <v>22</v>
      </c>
      <c r="K2961" s="3" t="s">
        <v>42</v>
      </c>
      <c r="L2961" s="47">
        <f t="shared" si="94"/>
        <v>47738.093901695989</v>
      </c>
      <c r="M2961" s="63">
        <f t="shared" si="95"/>
        <v>3.5324170963199994E-2</v>
      </c>
      <c r="N2961" s="7">
        <v>25569</v>
      </c>
      <c r="O2961" s="6" t="b">
        <v>1</v>
      </c>
      <c r="P2961" s="6" t="b">
        <v>0</v>
      </c>
      <c r="Q2961" s="6" t="s">
        <v>24</v>
      </c>
    </row>
    <row r="2962" spans="1:17" x14ac:dyDescent="0.25">
      <c r="A2962" s="3">
        <v>2019</v>
      </c>
      <c r="B2962" s="3">
        <v>8</v>
      </c>
      <c r="C2962" s="4" t="s">
        <v>91</v>
      </c>
      <c r="D2962" s="4" t="s">
        <v>44</v>
      </c>
      <c r="E2962" s="4" t="s">
        <v>75</v>
      </c>
      <c r="F2962" s="4"/>
      <c r="G2962" s="11" t="s">
        <v>21</v>
      </c>
      <c r="H2962" s="5">
        <v>253450</v>
      </c>
      <c r="I2962" s="5">
        <v>88229.563853820495</v>
      </c>
      <c r="J2962" s="3" t="s">
        <v>22</v>
      </c>
      <c r="K2962" s="3" t="s">
        <v>42</v>
      </c>
      <c r="L2962" s="47">
        <f t="shared" si="94"/>
        <v>232367.02605750831</v>
      </c>
      <c r="M2962" s="63">
        <f t="shared" si="95"/>
        <v>0.17194177403832542</v>
      </c>
      <c r="N2962" s="7">
        <v>41210</v>
      </c>
      <c r="O2962" s="6" t="b">
        <v>0</v>
      </c>
      <c r="P2962" s="6" t="b">
        <v>0</v>
      </c>
      <c r="Q2962" s="6" t="s">
        <v>65</v>
      </c>
    </row>
    <row r="2963" spans="1:17" x14ac:dyDescent="0.25">
      <c r="A2963" s="3">
        <v>2019</v>
      </c>
      <c r="B2963" s="3">
        <v>8</v>
      </c>
      <c r="C2963" s="4" t="s">
        <v>91</v>
      </c>
      <c r="D2963" s="4" t="s">
        <v>83</v>
      </c>
      <c r="E2963" s="4" t="s">
        <v>27</v>
      </c>
      <c r="F2963" s="4" t="s">
        <v>28</v>
      </c>
      <c r="G2963" s="11" t="s">
        <v>21</v>
      </c>
      <c r="H2963" s="5">
        <v>40231.589999999997</v>
      </c>
      <c r="I2963" s="5">
        <v>15839.757048950021</v>
      </c>
      <c r="J2963" s="3" t="s">
        <v>22</v>
      </c>
      <c r="K2963" s="3" t="s">
        <v>23</v>
      </c>
      <c r="L2963" s="47">
        <f t="shared" si="94"/>
        <v>41716.597908565906</v>
      </c>
      <c r="M2963" s="63">
        <f t="shared" si="95"/>
        <v>3.0868518536993805E-2</v>
      </c>
      <c r="N2963" s="7">
        <v>34700</v>
      </c>
      <c r="O2963" s="6" t="b">
        <v>1</v>
      </c>
      <c r="P2963" s="6" t="b">
        <v>0</v>
      </c>
      <c r="Q2963" s="6" t="s">
        <v>24</v>
      </c>
    </row>
    <row r="2964" spans="1:17" x14ac:dyDescent="0.25">
      <c r="A2964" s="3">
        <v>2019</v>
      </c>
      <c r="B2964" s="3">
        <v>8</v>
      </c>
      <c r="C2964" s="4" t="s">
        <v>91</v>
      </c>
      <c r="D2964" s="4" t="s">
        <v>46</v>
      </c>
      <c r="E2964" s="4" t="s">
        <v>47</v>
      </c>
      <c r="F2964" s="4"/>
      <c r="G2964" s="11" t="s">
        <v>21</v>
      </c>
      <c r="H2964" s="5">
        <v>97632</v>
      </c>
      <c r="I2964" s="5">
        <v>36452.375523779527</v>
      </c>
      <c r="J2964" s="3" t="s">
        <v>22</v>
      </c>
      <c r="K2964" s="3" t="s">
        <v>42</v>
      </c>
      <c r="L2964" s="47">
        <f t="shared" si="94"/>
        <v>96003.309131459275</v>
      </c>
      <c r="M2964" s="63">
        <f t="shared" si="95"/>
        <v>7.1038389420741546E-2</v>
      </c>
      <c r="N2964" s="7">
        <v>34700</v>
      </c>
      <c r="O2964" s="6" t="b">
        <v>1</v>
      </c>
      <c r="P2964" s="6" t="b">
        <v>0</v>
      </c>
      <c r="Q2964" s="6" t="s">
        <v>24</v>
      </c>
    </row>
    <row r="2965" spans="1:17" x14ac:dyDescent="0.25">
      <c r="A2965" s="3">
        <v>2019</v>
      </c>
      <c r="B2965" s="3">
        <v>8</v>
      </c>
      <c r="C2965" s="4" t="s">
        <v>91</v>
      </c>
      <c r="D2965" s="4" t="s">
        <v>46</v>
      </c>
      <c r="E2965" s="4" t="s">
        <v>48</v>
      </c>
      <c r="F2965" s="4"/>
      <c r="G2965" s="11" t="s">
        <v>21</v>
      </c>
      <c r="H2965" s="5">
        <v>96630</v>
      </c>
      <c r="I2965" s="5">
        <v>36697.639228346452</v>
      </c>
      <c r="J2965" s="3" t="s">
        <v>22</v>
      </c>
      <c r="K2965" s="3" t="s">
        <v>42</v>
      </c>
      <c r="L2965" s="47">
        <f t="shared" si="94"/>
        <v>96649.251320683819</v>
      </c>
      <c r="M2965" s="63">
        <f t="shared" si="95"/>
        <v>7.1516359328201579E-2</v>
      </c>
      <c r="N2965" s="7">
        <v>35065</v>
      </c>
      <c r="O2965" s="6" t="b">
        <v>1</v>
      </c>
      <c r="P2965" s="6" t="b">
        <v>0</v>
      </c>
      <c r="Q2965" s="6" t="s">
        <v>24</v>
      </c>
    </row>
    <row r="2966" spans="1:17" x14ac:dyDescent="0.25">
      <c r="A2966" s="3">
        <v>2019</v>
      </c>
      <c r="B2966" s="3">
        <v>8</v>
      </c>
      <c r="C2966" s="4" t="s">
        <v>91</v>
      </c>
      <c r="D2966" s="4" t="s">
        <v>46</v>
      </c>
      <c r="E2966" s="4" t="s">
        <v>58</v>
      </c>
      <c r="F2966" s="4"/>
      <c r="G2966" s="11" t="s">
        <v>21</v>
      </c>
      <c r="H2966" s="5">
        <v>108268</v>
      </c>
      <c r="I2966" s="5">
        <v>36456.324911496064</v>
      </c>
      <c r="J2966" s="3" t="s">
        <v>22</v>
      </c>
      <c r="K2966" s="3" t="s">
        <v>42</v>
      </c>
      <c r="L2966" s="47">
        <f t="shared" si="94"/>
        <v>96013.710491710372</v>
      </c>
      <c r="M2966" s="63">
        <f t="shared" si="95"/>
        <v>7.1046085987523544E-2</v>
      </c>
      <c r="N2966" s="7">
        <v>39814</v>
      </c>
      <c r="O2966" s="6" t="b">
        <v>1</v>
      </c>
      <c r="P2966" s="6" t="b">
        <v>0</v>
      </c>
      <c r="Q2966" s="6" t="s">
        <v>24</v>
      </c>
    </row>
    <row r="2967" spans="1:17" x14ac:dyDescent="0.25">
      <c r="A2967" s="3">
        <v>2019</v>
      </c>
      <c r="B2967" s="3">
        <v>8</v>
      </c>
      <c r="C2967" s="4" t="s">
        <v>91</v>
      </c>
      <c r="D2967" s="4" t="s">
        <v>46</v>
      </c>
      <c r="E2967" s="4" t="s">
        <v>61</v>
      </c>
      <c r="F2967" s="4"/>
      <c r="G2967" s="11" t="s">
        <v>21</v>
      </c>
      <c r="H2967" s="5">
        <v>81397</v>
      </c>
      <c r="I2967" s="5">
        <v>28170.37367858268</v>
      </c>
      <c r="J2967" s="3" t="s">
        <v>22</v>
      </c>
      <c r="K2967" s="3" t="s">
        <v>42</v>
      </c>
      <c r="L2967" s="47">
        <f t="shared" si="94"/>
        <v>74191.299023830768</v>
      </c>
      <c r="M2967" s="63">
        <f t="shared" si="95"/>
        <v>5.4898424224821933E-2</v>
      </c>
      <c r="N2967" s="7">
        <v>40179</v>
      </c>
      <c r="O2967" s="6" t="b">
        <v>1</v>
      </c>
      <c r="P2967" s="6" t="b">
        <v>0</v>
      </c>
      <c r="Q2967" s="6" t="s">
        <v>24</v>
      </c>
    </row>
    <row r="2968" spans="1:17" x14ac:dyDescent="0.25">
      <c r="A2968" s="3">
        <v>2019</v>
      </c>
      <c r="B2968" s="3">
        <v>8</v>
      </c>
      <c r="C2968" s="4" t="s">
        <v>91</v>
      </c>
      <c r="D2968" s="4" t="s">
        <v>46</v>
      </c>
      <c r="E2968" s="4" t="s">
        <v>77</v>
      </c>
      <c r="F2968" s="4"/>
      <c r="G2968" s="11" t="s">
        <v>21</v>
      </c>
      <c r="H2968" s="5">
        <v>111584</v>
      </c>
      <c r="I2968" s="5">
        <v>36934.242497007872</v>
      </c>
      <c r="J2968" s="3" t="s">
        <v>22</v>
      </c>
      <c r="K2968" s="3" t="s">
        <v>42</v>
      </c>
      <c r="L2968" s="47">
        <f t="shared" si="94"/>
        <v>97272.384831639734</v>
      </c>
      <c r="M2968" s="63">
        <f t="shared" si="95"/>
        <v>7.1977451778168944E-2</v>
      </c>
      <c r="N2968" s="7">
        <v>42005</v>
      </c>
      <c r="O2968" s="6" t="b">
        <v>0</v>
      </c>
      <c r="P2968" s="6" t="b">
        <v>0</v>
      </c>
      <c r="Q2968" s="6" t="s">
        <v>65</v>
      </c>
    </row>
    <row r="2969" spans="1:17" x14ac:dyDescent="0.25">
      <c r="A2969" s="3">
        <v>2019</v>
      </c>
      <c r="B2969" s="3">
        <v>8</v>
      </c>
      <c r="C2969" s="4" t="s">
        <v>91</v>
      </c>
      <c r="D2969" s="4" t="s">
        <v>69</v>
      </c>
      <c r="E2969" s="4" t="s">
        <v>70</v>
      </c>
      <c r="F2969" s="4" t="s">
        <v>71</v>
      </c>
      <c r="G2969" s="11" t="s">
        <v>21</v>
      </c>
      <c r="H2969" s="5">
        <v>113769.62639999999</v>
      </c>
      <c r="I2969" s="5">
        <v>43384.472043807436</v>
      </c>
      <c r="J2969" s="3" t="s">
        <v>22</v>
      </c>
      <c r="K2969" s="3" t="s">
        <v>23</v>
      </c>
      <c r="L2969" s="47">
        <f t="shared" ref="L2969:L3032" si="96">I2969*0.02784*94.6</f>
        <v>114260.12218078207</v>
      </c>
      <c r="M2969" s="63">
        <f t="shared" si="95"/>
        <v>8.4547659118971941E-2</v>
      </c>
      <c r="N2969" s="7">
        <v>40760</v>
      </c>
      <c r="O2969" s="6" t="b">
        <v>0</v>
      </c>
      <c r="P2969" s="6" t="b">
        <v>0</v>
      </c>
      <c r="Q2969" s="6" t="s">
        <v>65</v>
      </c>
    </row>
    <row r="2970" spans="1:17" x14ac:dyDescent="0.25">
      <c r="A2970" s="8">
        <v>2019</v>
      </c>
      <c r="B2970" s="8">
        <v>9</v>
      </c>
      <c r="C2970" s="9" t="s">
        <v>93</v>
      </c>
      <c r="D2970" s="9" t="s">
        <v>18</v>
      </c>
      <c r="E2970" s="9" t="s">
        <v>76</v>
      </c>
      <c r="F2970" s="9"/>
      <c r="G2970" s="16" t="s">
        <v>21</v>
      </c>
      <c r="H2970" s="10">
        <v>76563</v>
      </c>
      <c r="I2970" s="10">
        <v>27348.303599999996</v>
      </c>
      <c r="J2970" s="8" t="s">
        <v>22</v>
      </c>
      <c r="K2970" s="8" t="s">
        <v>42</v>
      </c>
      <c r="L2970" s="47">
        <f t="shared" si="96"/>
        <v>72026.242652390385</v>
      </c>
      <c r="M2970" s="63">
        <f t="shared" si="95"/>
        <v>5.3296374055679996E-2</v>
      </c>
      <c r="N2970" s="7">
        <v>41348</v>
      </c>
      <c r="O2970" s="6" t="b">
        <v>0</v>
      </c>
      <c r="P2970" s="6" t="b">
        <v>0</v>
      </c>
      <c r="Q2970" s="6" t="s">
        <v>65</v>
      </c>
    </row>
    <row r="2971" spans="1:17" x14ac:dyDescent="0.25">
      <c r="A2971" s="8">
        <v>2019</v>
      </c>
      <c r="B2971" s="8">
        <v>9</v>
      </c>
      <c r="C2971" s="9" t="s">
        <v>93</v>
      </c>
      <c r="D2971" s="9" t="s">
        <v>18</v>
      </c>
      <c r="E2971" s="9" t="s">
        <v>19</v>
      </c>
      <c r="F2971" s="9" t="s">
        <v>25</v>
      </c>
      <c r="G2971" s="16" t="s">
        <v>21</v>
      </c>
      <c r="H2971" s="10">
        <v>73088.411700000011</v>
      </c>
      <c r="I2971" s="10">
        <v>29071.231297500894</v>
      </c>
      <c r="J2971" s="8" t="s">
        <v>22</v>
      </c>
      <c r="K2971" s="8" t="s">
        <v>23</v>
      </c>
      <c r="L2971" s="47">
        <f t="shared" si="96"/>
        <v>76563.855303901379</v>
      </c>
      <c r="M2971" s="63">
        <f t="shared" si="95"/>
        <v>5.6654015552569749E-2</v>
      </c>
      <c r="N2971" s="7">
        <v>35527</v>
      </c>
      <c r="O2971" s="6" t="b">
        <v>1</v>
      </c>
      <c r="P2971" s="6" t="b">
        <v>0</v>
      </c>
      <c r="Q2971" s="6" t="s">
        <v>24</v>
      </c>
    </row>
    <row r="2972" spans="1:17" x14ac:dyDescent="0.25">
      <c r="A2972" s="8">
        <v>2019</v>
      </c>
      <c r="B2972" s="8">
        <v>9</v>
      </c>
      <c r="C2972" s="9" t="s">
        <v>93</v>
      </c>
      <c r="D2972" s="9" t="s">
        <v>18</v>
      </c>
      <c r="E2972" s="9" t="s">
        <v>19</v>
      </c>
      <c r="F2972" s="9" t="s">
        <v>20</v>
      </c>
      <c r="G2972" s="16" t="s">
        <v>21</v>
      </c>
      <c r="H2972" s="10">
        <v>90832.172699999966</v>
      </c>
      <c r="I2972" s="10">
        <v>35216.257161260161</v>
      </c>
      <c r="J2972" s="8" t="s">
        <v>22</v>
      </c>
      <c r="K2972" s="8" t="s">
        <v>23</v>
      </c>
      <c r="L2972" s="47">
        <f t="shared" si="96"/>
        <v>92747.788700353063</v>
      </c>
      <c r="M2972" s="63">
        <f t="shared" si="95"/>
        <v>6.8629441955863818E-2</v>
      </c>
      <c r="N2972" s="7">
        <v>35527</v>
      </c>
      <c r="O2972" s="6" t="b">
        <v>1</v>
      </c>
      <c r="P2972" s="6" t="b">
        <v>0</v>
      </c>
      <c r="Q2972" s="6" t="s">
        <v>24</v>
      </c>
    </row>
    <row r="2973" spans="1:17" x14ac:dyDescent="0.25">
      <c r="A2973" s="8">
        <v>2019</v>
      </c>
      <c r="B2973" s="8">
        <v>9</v>
      </c>
      <c r="C2973" s="9" t="s">
        <v>93</v>
      </c>
      <c r="D2973" s="9" t="s">
        <v>18</v>
      </c>
      <c r="E2973" s="9" t="s">
        <v>41</v>
      </c>
      <c r="F2973" s="9"/>
      <c r="G2973" s="16" t="s">
        <v>21</v>
      </c>
      <c r="H2973" s="10">
        <v>3217</v>
      </c>
      <c r="I2973" s="10">
        <v>1261.6269749999999</v>
      </c>
      <c r="J2973" s="8" t="s">
        <v>22</v>
      </c>
      <c r="K2973" s="8" t="s">
        <v>42</v>
      </c>
      <c r="L2973" s="47">
        <f t="shared" si="96"/>
        <v>3322.7015454863995</v>
      </c>
      <c r="M2973" s="63">
        <f t="shared" si="95"/>
        <v>2.4586586488800004E-3</v>
      </c>
      <c r="N2973" s="7">
        <v>23377</v>
      </c>
      <c r="O2973" s="6" t="b">
        <v>1</v>
      </c>
      <c r="P2973" s="6" t="b">
        <v>0</v>
      </c>
      <c r="Q2973" s="6" t="s">
        <v>24</v>
      </c>
    </row>
    <row r="2974" spans="1:17" x14ac:dyDescent="0.25">
      <c r="A2974" s="8">
        <v>2019</v>
      </c>
      <c r="B2974" s="8">
        <v>9</v>
      </c>
      <c r="C2974" s="9" t="s">
        <v>93</v>
      </c>
      <c r="D2974" s="9" t="s">
        <v>18</v>
      </c>
      <c r="E2974" s="9" t="s">
        <v>43</v>
      </c>
      <c r="F2974" s="9"/>
      <c r="G2974" s="16" t="s">
        <v>21</v>
      </c>
      <c r="H2974" s="10">
        <v>88358</v>
      </c>
      <c r="I2974" s="10">
        <v>33254.063448000001</v>
      </c>
      <c r="J2974" s="8" t="s">
        <v>22</v>
      </c>
      <c r="K2974" s="8" t="s">
        <v>42</v>
      </c>
      <c r="L2974" s="47">
        <f t="shared" si="96"/>
        <v>87580.029756713469</v>
      </c>
      <c r="M2974" s="63">
        <f t="shared" si="95"/>
        <v>6.4805518847462412E-2</v>
      </c>
      <c r="N2974" s="7">
        <v>28126</v>
      </c>
      <c r="O2974" s="6" t="b">
        <v>1</v>
      </c>
      <c r="P2974" s="6" t="b">
        <v>0</v>
      </c>
      <c r="Q2974" s="6" t="s">
        <v>24</v>
      </c>
    </row>
    <row r="2975" spans="1:17" x14ac:dyDescent="0.25">
      <c r="A2975" s="8">
        <v>2019</v>
      </c>
      <c r="B2975" s="8">
        <v>9</v>
      </c>
      <c r="C2975" s="9" t="s">
        <v>93</v>
      </c>
      <c r="D2975" s="9" t="s">
        <v>62</v>
      </c>
      <c r="E2975" s="9" t="s">
        <v>63</v>
      </c>
      <c r="F2975" s="9" t="s">
        <v>64</v>
      </c>
      <c r="G2975" s="16" t="s">
        <v>21</v>
      </c>
      <c r="H2975" s="10">
        <v>102336.8051</v>
      </c>
      <c r="I2975" s="10">
        <v>38444.066167044009</v>
      </c>
      <c r="J2975" s="8" t="s">
        <v>22</v>
      </c>
      <c r="K2975" s="8" t="s">
        <v>23</v>
      </c>
      <c r="L2975" s="47">
        <f t="shared" si="96"/>
        <v>101248.75307776178</v>
      </c>
      <c r="M2975" s="63">
        <f t="shared" si="95"/>
        <v>7.4919796146335371E-2</v>
      </c>
      <c r="N2975" s="7">
        <v>40739</v>
      </c>
      <c r="O2975" s="6" t="b">
        <v>0</v>
      </c>
      <c r="P2975" s="6" t="b">
        <v>0</v>
      </c>
      <c r="Q2975" s="6" t="s">
        <v>65</v>
      </c>
    </row>
    <row r="2976" spans="1:17" x14ac:dyDescent="0.25">
      <c r="A2976" s="8">
        <v>2019</v>
      </c>
      <c r="B2976" s="8">
        <v>9</v>
      </c>
      <c r="C2976" s="9" t="s">
        <v>93</v>
      </c>
      <c r="D2976" s="9" t="s">
        <v>66</v>
      </c>
      <c r="E2976" s="9" t="s">
        <v>67</v>
      </c>
      <c r="F2976" s="9" t="s">
        <v>68</v>
      </c>
      <c r="G2976" s="16" t="s">
        <v>21</v>
      </c>
      <c r="H2976" s="10">
        <v>191476.13019999999</v>
      </c>
      <c r="I2976" s="10">
        <v>71930.73848996716</v>
      </c>
      <c r="J2976" s="8" t="s">
        <v>22</v>
      </c>
      <c r="K2976" s="8" t="s">
        <v>23</v>
      </c>
      <c r="L2976" s="47">
        <f t="shared" si="96"/>
        <v>189441.39645444087</v>
      </c>
      <c r="M2976" s="63">
        <f t="shared" si="95"/>
        <v>0.14017862316924801</v>
      </c>
      <c r="N2976" s="7">
        <v>40644</v>
      </c>
      <c r="O2976" s="6" t="b">
        <v>0</v>
      </c>
      <c r="P2976" s="6" t="b">
        <v>1</v>
      </c>
      <c r="Q2976" s="6" t="s">
        <v>15</v>
      </c>
    </row>
    <row r="2977" spans="1:17" x14ac:dyDescent="0.25">
      <c r="A2977" s="8">
        <v>2019</v>
      </c>
      <c r="B2977" s="8">
        <v>9</v>
      </c>
      <c r="C2977" s="9" t="s">
        <v>93</v>
      </c>
      <c r="D2977" s="9" t="s">
        <v>66</v>
      </c>
      <c r="E2977" s="9" t="s">
        <v>67</v>
      </c>
      <c r="F2977" s="9" t="s">
        <v>72</v>
      </c>
      <c r="G2977" s="16" t="s">
        <v>21</v>
      </c>
      <c r="H2977" s="10">
        <v>193223.42879999999</v>
      </c>
      <c r="I2977" s="10">
        <v>71977.993686024187</v>
      </c>
      <c r="J2977" s="8" t="s">
        <v>22</v>
      </c>
      <c r="K2977" s="8" t="s">
        <v>23</v>
      </c>
      <c r="L2977" s="47">
        <f t="shared" si="96"/>
        <v>189565.85076310919</v>
      </c>
      <c r="M2977" s="63">
        <f t="shared" si="95"/>
        <v>0.14027071409532393</v>
      </c>
      <c r="N2977" s="7">
        <v>40644</v>
      </c>
      <c r="O2977" s="6" t="b">
        <v>0</v>
      </c>
      <c r="P2977" s="6" t="b">
        <v>1</v>
      </c>
      <c r="Q2977" s="6" t="s">
        <v>15</v>
      </c>
    </row>
    <row r="2978" spans="1:17" x14ac:dyDescent="0.25">
      <c r="A2978" s="8">
        <v>2019</v>
      </c>
      <c r="B2978" s="8">
        <v>9</v>
      </c>
      <c r="C2978" s="9" t="s">
        <v>93</v>
      </c>
      <c r="D2978" s="9" t="s">
        <v>78</v>
      </c>
      <c r="E2978" s="9" t="s">
        <v>78</v>
      </c>
      <c r="F2978" s="9" t="s">
        <v>79</v>
      </c>
      <c r="G2978" s="16" t="s">
        <v>21</v>
      </c>
      <c r="H2978" s="10">
        <v>173475.40850000002</v>
      </c>
      <c r="I2978" s="10">
        <v>63074.145987572287</v>
      </c>
      <c r="J2978" s="8" t="s">
        <v>22</v>
      </c>
      <c r="K2978" s="8" t="s">
        <v>23</v>
      </c>
      <c r="L2978" s="47">
        <f t="shared" si="96"/>
        <v>166116.10761821357</v>
      </c>
      <c r="M2978" s="63">
        <f t="shared" si="95"/>
        <v>0.12291889570058087</v>
      </c>
      <c r="N2978" s="7">
        <v>42560</v>
      </c>
      <c r="O2978" s="6" t="b">
        <v>0</v>
      </c>
      <c r="P2978" s="6" t="b">
        <v>0</v>
      </c>
      <c r="Q2978" s="6" t="s">
        <v>65</v>
      </c>
    </row>
    <row r="2979" spans="1:17" x14ac:dyDescent="0.25">
      <c r="A2979" s="8">
        <v>2019</v>
      </c>
      <c r="B2979" s="8">
        <v>9</v>
      </c>
      <c r="C2979" s="9" t="s">
        <v>93</v>
      </c>
      <c r="D2979" s="9" t="s">
        <v>78</v>
      </c>
      <c r="E2979" s="9" t="s">
        <v>78</v>
      </c>
      <c r="F2979" s="9" t="s">
        <v>80</v>
      </c>
      <c r="G2979" s="16" t="s">
        <v>21</v>
      </c>
      <c r="H2979" s="10">
        <v>165160.6906</v>
      </c>
      <c r="I2979" s="10">
        <v>60047.092873219801</v>
      </c>
      <c r="J2979" s="8" t="s">
        <v>22</v>
      </c>
      <c r="K2979" s="8" t="s">
        <v>23</v>
      </c>
      <c r="L2979" s="47">
        <f t="shared" si="96"/>
        <v>158143.86680485556</v>
      </c>
      <c r="M2979" s="63">
        <f t="shared" si="95"/>
        <v>0.11701977459133077</v>
      </c>
      <c r="N2979" s="7">
        <v>42560</v>
      </c>
      <c r="O2979" s="6" t="b">
        <v>0</v>
      </c>
      <c r="P2979" s="6" t="b">
        <v>0</v>
      </c>
      <c r="Q2979" s="6" t="s">
        <v>65</v>
      </c>
    </row>
    <row r="2980" spans="1:17" x14ac:dyDescent="0.25">
      <c r="A2980" s="8">
        <v>2019</v>
      </c>
      <c r="B2980" s="8">
        <v>9</v>
      </c>
      <c r="C2980" s="9" t="s">
        <v>93</v>
      </c>
      <c r="D2980" s="9" t="s">
        <v>29</v>
      </c>
      <c r="E2980" s="9" t="s">
        <v>92</v>
      </c>
      <c r="F2980" s="9" t="s">
        <v>92</v>
      </c>
      <c r="G2980" s="16" t="s">
        <v>21</v>
      </c>
      <c r="H2980" s="10">
        <v>118618.3</v>
      </c>
      <c r="I2980" s="10">
        <v>41464.10086771653</v>
      </c>
      <c r="J2980" s="8" t="s">
        <v>22</v>
      </c>
      <c r="K2980" s="8" t="s">
        <v>23</v>
      </c>
      <c r="L2980" s="47">
        <f t="shared" si="96"/>
        <v>109202.50974767379</v>
      </c>
      <c r="M2980" s="63">
        <f t="shared" si="95"/>
        <v>8.0805239771005982E-2</v>
      </c>
      <c r="N2980" s="7">
        <v>43601</v>
      </c>
      <c r="O2980" s="6" t="b">
        <v>0</v>
      </c>
      <c r="P2980" s="6" t="b">
        <v>0</v>
      </c>
      <c r="Q2980" s="6" t="s">
        <v>65</v>
      </c>
    </row>
    <row r="2981" spans="1:17" x14ac:dyDescent="0.25">
      <c r="A2981" s="8">
        <v>2019</v>
      </c>
      <c r="B2981" s="8">
        <v>9</v>
      </c>
      <c r="C2981" s="9" t="s">
        <v>93</v>
      </c>
      <c r="D2981" s="9" t="s">
        <v>29</v>
      </c>
      <c r="E2981" s="9" t="s">
        <v>30</v>
      </c>
      <c r="F2981" s="9" t="s">
        <v>31</v>
      </c>
      <c r="G2981" s="16" t="s">
        <v>21</v>
      </c>
      <c r="H2981" s="10">
        <v>15760.809300000001</v>
      </c>
      <c r="I2981" s="10">
        <v>6521.5002261023628</v>
      </c>
      <c r="J2981" s="8" t="s">
        <v>22</v>
      </c>
      <c r="K2981" s="8" t="s">
        <v>23</v>
      </c>
      <c r="L2981" s="47">
        <f t="shared" si="96"/>
        <v>17175.440371477653</v>
      </c>
      <c r="M2981" s="63">
        <f t="shared" si="95"/>
        <v>1.2709099640628285E-2</v>
      </c>
      <c r="N2981" s="7">
        <v>35885</v>
      </c>
      <c r="O2981" s="6" t="b">
        <v>1</v>
      </c>
      <c r="P2981" s="6" t="b">
        <v>0</v>
      </c>
      <c r="Q2981" s="6" t="s">
        <v>24</v>
      </c>
    </row>
    <row r="2982" spans="1:17" x14ac:dyDescent="0.25">
      <c r="A2982" s="8">
        <v>2019</v>
      </c>
      <c r="B2982" s="8">
        <v>9</v>
      </c>
      <c r="C2982" s="9" t="s">
        <v>93</v>
      </c>
      <c r="D2982" s="9" t="s">
        <v>29</v>
      </c>
      <c r="E2982" s="9" t="s">
        <v>30</v>
      </c>
      <c r="F2982" s="9" t="s">
        <v>33</v>
      </c>
      <c r="G2982" s="16" t="s">
        <v>21</v>
      </c>
      <c r="H2982" s="10">
        <v>29131.284599999999</v>
      </c>
      <c r="I2982" s="10">
        <v>12265.417717568505</v>
      </c>
      <c r="J2982" s="8" t="s">
        <v>22</v>
      </c>
      <c r="K2982" s="8" t="s">
        <v>23</v>
      </c>
      <c r="L2982" s="47">
        <f t="shared" si="96"/>
        <v>32302.989087722341</v>
      </c>
      <c r="M2982" s="63">
        <f t="shared" si="95"/>
        <v>2.3902846047997507E-2</v>
      </c>
      <c r="N2982" s="7">
        <v>35885</v>
      </c>
      <c r="O2982" s="6" t="b">
        <v>1</v>
      </c>
      <c r="P2982" s="6" t="b">
        <v>0</v>
      </c>
      <c r="Q2982" s="6" t="s">
        <v>24</v>
      </c>
    </row>
    <row r="2983" spans="1:17" x14ac:dyDescent="0.25">
      <c r="A2983" s="8">
        <v>2019</v>
      </c>
      <c r="B2983" s="8">
        <v>9</v>
      </c>
      <c r="C2983" s="9" t="s">
        <v>93</v>
      </c>
      <c r="D2983" s="9" t="s">
        <v>29</v>
      </c>
      <c r="E2983" s="9" t="s">
        <v>34</v>
      </c>
      <c r="F2983" s="9" t="s">
        <v>39</v>
      </c>
      <c r="G2983" s="16" t="s">
        <v>21</v>
      </c>
      <c r="H2983" s="10">
        <v>1212.3595</v>
      </c>
      <c r="I2983" s="10">
        <v>503.71996295454568</v>
      </c>
      <c r="J2983" s="8" t="s">
        <v>22</v>
      </c>
      <c r="K2983" s="8" t="s">
        <v>23</v>
      </c>
      <c r="L2983" s="47">
        <f t="shared" si="96"/>
        <v>1326.6291325147204</v>
      </c>
      <c r="M2983" s="63">
        <f t="shared" si="95"/>
        <v>9.8164946380581864E-4</v>
      </c>
      <c r="N2983" s="7">
        <v>33970</v>
      </c>
      <c r="O2983" s="6" t="b">
        <v>1</v>
      </c>
      <c r="P2983" s="6" t="b">
        <v>0</v>
      </c>
      <c r="Q2983" s="6" t="s">
        <v>24</v>
      </c>
    </row>
    <row r="2984" spans="1:17" x14ac:dyDescent="0.25">
      <c r="A2984" s="8">
        <v>2019</v>
      </c>
      <c r="B2984" s="8">
        <v>9</v>
      </c>
      <c r="C2984" s="9" t="s">
        <v>93</v>
      </c>
      <c r="D2984" s="9" t="s">
        <v>59</v>
      </c>
      <c r="E2984" s="9" t="s">
        <v>60</v>
      </c>
      <c r="F2984" s="9"/>
      <c r="G2984" s="16" t="s">
        <v>21</v>
      </c>
      <c r="H2984" s="10">
        <v>160209</v>
      </c>
      <c r="I2984" s="10">
        <v>55729.021068000002</v>
      </c>
      <c r="J2984" s="8" t="s">
        <v>22</v>
      </c>
      <c r="K2984" s="8" t="s">
        <v>42</v>
      </c>
      <c r="L2984" s="47">
        <f t="shared" si="96"/>
        <v>146771.51654203315</v>
      </c>
      <c r="M2984" s="63">
        <f t="shared" si="95"/>
        <v>0.10860471625731842</v>
      </c>
      <c r="N2984" s="7">
        <v>40220</v>
      </c>
      <c r="O2984" s="6" t="b">
        <v>1</v>
      </c>
      <c r="P2984" s="6" t="b">
        <v>0</v>
      </c>
      <c r="Q2984" s="6" t="s">
        <v>24</v>
      </c>
    </row>
    <row r="2985" spans="1:17" x14ac:dyDescent="0.25">
      <c r="A2985" s="8">
        <v>2019</v>
      </c>
      <c r="B2985" s="8">
        <v>9</v>
      </c>
      <c r="C2985" s="9" t="s">
        <v>93</v>
      </c>
      <c r="D2985" s="9" t="s">
        <v>44</v>
      </c>
      <c r="E2985" s="9" t="s">
        <v>45</v>
      </c>
      <c r="F2985" s="9"/>
      <c r="G2985" s="16" t="s">
        <v>21</v>
      </c>
      <c r="H2985" s="10">
        <v>48721</v>
      </c>
      <c r="I2985" s="10">
        <v>17403.141199999998</v>
      </c>
      <c r="J2985" s="8" t="s">
        <v>22</v>
      </c>
      <c r="K2985" s="8" t="s">
        <v>42</v>
      </c>
      <c r="L2985" s="47">
        <f t="shared" si="96"/>
        <v>45834.026465356794</v>
      </c>
      <c r="M2985" s="63">
        <f t="shared" si="95"/>
        <v>3.3915241570560001E-2</v>
      </c>
      <c r="N2985" s="7">
        <v>25569</v>
      </c>
      <c r="O2985" s="6" t="b">
        <v>1</v>
      </c>
      <c r="P2985" s="6" t="b">
        <v>0</v>
      </c>
      <c r="Q2985" s="6" t="s">
        <v>24</v>
      </c>
    </row>
    <row r="2986" spans="1:17" x14ac:dyDescent="0.25">
      <c r="A2986" s="8">
        <v>2019</v>
      </c>
      <c r="B2986" s="8">
        <v>9</v>
      </c>
      <c r="C2986" s="9" t="s">
        <v>93</v>
      </c>
      <c r="D2986" s="9" t="s">
        <v>44</v>
      </c>
      <c r="E2986" s="9" t="s">
        <v>75</v>
      </c>
      <c r="F2986" s="9"/>
      <c r="G2986" s="16" t="s">
        <v>21</v>
      </c>
      <c r="H2986" s="10">
        <v>214420</v>
      </c>
      <c r="I2986" s="10">
        <v>74642.66356889403</v>
      </c>
      <c r="J2986" s="8" t="s">
        <v>22</v>
      </c>
      <c r="K2986" s="8" t="s">
        <v>42</v>
      </c>
      <c r="L2986" s="47">
        <f t="shared" si="96"/>
        <v>196583.69590550772</v>
      </c>
      <c r="M2986" s="63">
        <f t="shared" si="95"/>
        <v>0.14546362276306068</v>
      </c>
      <c r="N2986" s="7">
        <v>41210</v>
      </c>
      <c r="O2986" s="6" t="b">
        <v>0</v>
      </c>
      <c r="P2986" s="6" t="b">
        <v>0</v>
      </c>
      <c r="Q2986" s="6" t="s">
        <v>65</v>
      </c>
    </row>
    <row r="2987" spans="1:17" x14ac:dyDescent="0.25">
      <c r="A2987" s="8">
        <v>2019</v>
      </c>
      <c r="B2987" s="8">
        <v>9</v>
      </c>
      <c r="C2987" s="9" t="s">
        <v>93</v>
      </c>
      <c r="D2987" s="9" t="s">
        <v>83</v>
      </c>
      <c r="E2987" s="9" t="s">
        <v>27</v>
      </c>
      <c r="F2987" s="9" t="s">
        <v>28</v>
      </c>
      <c r="G2987" s="16" t="s">
        <v>21</v>
      </c>
      <c r="H2987" s="10">
        <v>12855.16</v>
      </c>
      <c r="I2987" s="10">
        <v>5061.2618398969653</v>
      </c>
      <c r="J2987" s="8" t="s">
        <v>22</v>
      </c>
      <c r="K2987" s="8" t="s">
        <v>23</v>
      </c>
      <c r="L2987" s="47">
        <f t="shared" si="96"/>
        <v>13329.6631023104</v>
      </c>
      <c r="M2987" s="63">
        <f t="shared" si="95"/>
        <v>9.8633870735912073E-3</v>
      </c>
      <c r="N2987" s="7">
        <v>34700</v>
      </c>
      <c r="O2987" s="6" t="b">
        <v>1</v>
      </c>
      <c r="P2987" s="6" t="b">
        <v>0</v>
      </c>
      <c r="Q2987" s="6" t="s">
        <v>24</v>
      </c>
    </row>
    <row r="2988" spans="1:17" x14ac:dyDescent="0.25">
      <c r="A2988" s="8">
        <v>2019</v>
      </c>
      <c r="B2988" s="8">
        <v>9</v>
      </c>
      <c r="C2988" s="9" t="s">
        <v>93</v>
      </c>
      <c r="D2988" s="9" t="s">
        <v>46</v>
      </c>
      <c r="E2988" s="9" t="s">
        <v>47</v>
      </c>
      <c r="F2988" s="9"/>
      <c r="G2988" s="16" t="s">
        <v>21</v>
      </c>
      <c r="H2988" s="10">
        <v>104034</v>
      </c>
      <c r="I2988" s="10">
        <v>38842.658505826766</v>
      </c>
      <c r="J2988" s="8" t="s">
        <v>22</v>
      </c>
      <c r="K2988" s="8" t="s">
        <v>42</v>
      </c>
      <c r="L2988" s="47">
        <f t="shared" si="96"/>
        <v>102298.51137108974</v>
      </c>
      <c r="M2988" s="63">
        <f t="shared" si="95"/>
        <v>7.5696572896155223E-2</v>
      </c>
      <c r="N2988" s="7">
        <v>34700</v>
      </c>
      <c r="O2988" s="6" t="b">
        <v>1</v>
      </c>
      <c r="P2988" s="6" t="b">
        <v>0</v>
      </c>
      <c r="Q2988" s="6" t="s">
        <v>24</v>
      </c>
    </row>
    <row r="2989" spans="1:17" x14ac:dyDescent="0.25">
      <c r="A2989" s="8">
        <v>2019</v>
      </c>
      <c r="B2989" s="8">
        <v>9</v>
      </c>
      <c r="C2989" s="9" t="s">
        <v>93</v>
      </c>
      <c r="D2989" s="9" t="s">
        <v>46</v>
      </c>
      <c r="E2989" s="9" t="s">
        <v>48</v>
      </c>
      <c r="F2989" s="9"/>
      <c r="G2989" s="16" t="s">
        <v>21</v>
      </c>
      <c r="H2989" s="10">
        <v>101546</v>
      </c>
      <c r="I2989" s="10">
        <v>38564.61216062992</v>
      </c>
      <c r="J2989" s="8" t="s">
        <v>22</v>
      </c>
      <c r="K2989" s="8" t="s">
        <v>42</v>
      </c>
      <c r="L2989" s="47">
        <f t="shared" si="96"/>
        <v>101566.23072141323</v>
      </c>
      <c r="M2989" s="63">
        <f t="shared" si="95"/>
        <v>7.5154716178635589E-2</v>
      </c>
      <c r="N2989" s="7">
        <v>35065</v>
      </c>
      <c r="O2989" s="6" t="b">
        <v>1</v>
      </c>
      <c r="P2989" s="6" t="b">
        <v>0</v>
      </c>
      <c r="Q2989" s="6" t="s">
        <v>24</v>
      </c>
    </row>
    <row r="2990" spans="1:17" x14ac:dyDescent="0.25">
      <c r="A2990" s="8">
        <v>2019</v>
      </c>
      <c r="B2990" s="8">
        <v>9</v>
      </c>
      <c r="C2990" s="9" t="s">
        <v>93</v>
      </c>
      <c r="D2990" s="9" t="s">
        <v>46</v>
      </c>
      <c r="E2990" s="9" t="s">
        <v>58</v>
      </c>
      <c r="F2990" s="9"/>
      <c r="G2990" s="16" t="s">
        <v>21</v>
      </c>
      <c r="H2990" s="10">
        <v>100776</v>
      </c>
      <c r="I2990" s="10">
        <v>33933.596254488191</v>
      </c>
      <c r="J2990" s="8" t="s">
        <v>22</v>
      </c>
      <c r="K2990" s="8" t="s">
        <v>42</v>
      </c>
      <c r="L2990" s="47">
        <f t="shared" si="96"/>
        <v>89369.690845980382</v>
      </c>
      <c r="M2990" s="63">
        <f t="shared" si="95"/>
        <v>6.6129792380746594E-2</v>
      </c>
      <c r="N2990" s="7">
        <v>39814</v>
      </c>
      <c r="O2990" s="6" t="b">
        <v>1</v>
      </c>
      <c r="P2990" s="6" t="b">
        <v>0</v>
      </c>
      <c r="Q2990" s="6" t="s">
        <v>24</v>
      </c>
    </row>
    <row r="2991" spans="1:17" x14ac:dyDescent="0.25">
      <c r="A2991" s="8">
        <v>2019</v>
      </c>
      <c r="B2991" s="8">
        <v>9</v>
      </c>
      <c r="C2991" s="9" t="s">
        <v>93</v>
      </c>
      <c r="D2991" s="9" t="s">
        <v>46</v>
      </c>
      <c r="E2991" s="9" t="s">
        <v>61</v>
      </c>
      <c r="F2991" s="9"/>
      <c r="G2991" s="16" t="s">
        <v>21</v>
      </c>
      <c r="H2991" s="10">
        <v>102889</v>
      </c>
      <c r="I2991" s="10">
        <v>35608.457036692918</v>
      </c>
      <c r="J2991" s="8" t="s">
        <v>22</v>
      </c>
      <c r="K2991" s="8" t="s">
        <v>42</v>
      </c>
      <c r="L2991" s="47">
        <f t="shared" si="96"/>
        <v>93780.711393084814</v>
      </c>
      <c r="M2991" s="63">
        <f t="shared" si="95"/>
        <v>6.9393761073107171E-2</v>
      </c>
      <c r="N2991" s="7">
        <v>40179</v>
      </c>
      <c r="O2991" s="6" t="b">
        <v>1</v>
      </c>
      <c r="P2991" s="6" t="b">
        <v>0</v>
      </c>
      <c r="Q2991" s="6" t="s">
        <v>24</v>
      </c>
    </row>
    <row r="2992" spans="1:17" x14ac:dyDescent="0.25">
      <c r="A2992" s="8">
        <v>2019</v>
      </c>
      <c r="B2992" s="8">
        <v>9</v>
      </c>
      <c r="C2992" s="9" t="s">
        <v>93</v>
      </c>
      <c r="D2992" s="9" t="s">
        <v>46</v>
      </c>
      <c r="E2992" s="9" t="s">
        <v>77</v>
      </c>
      <c r="F2992" s="9"/>
      <c r="G2992" s="16" t="s">
        <v>21</v>
      </c>
      <c r="H2992" s="10">
        <v>85536</v>
      </c>
      <c r="I2992" s="10">
        <v>28312.36885417323</v>
      </c>
      <c r="J2992" s="8" t="s">
        <v>22</v>
      </c>
      <c r="K2992" s="8" t="s">
        <v>42</v>
      </c>
      <c r="L2992" s="47">
        <f t="shared" si="96"/>
        <v>74565.26660595728</v>
      </c>
      <c r="M2992" s="63">
        <f t="shared" si="95"/>
        <v>5.5175144423012794E-2</v>
      </c>
      <c r="N2992" s="7">
        <v>42005</v>
      </c>
      <c r="O2992" s="6" t="b">
        <v>0</v>
      </c>
      <c r="P2992" s="6" t="b">
        <v>0</v>
      </c>
      <c r="Q2992" s="6" t="s">
        <v>65</v>
      </c>
    </row>
    <row r="2993" spans="1:17" x14ac:dyDescent="0.25">
      <c r="A2993" s="8">
        <v>2019</v>
      </c>
      <c r="B2993" s="8">
        <v>9</v>
      </c>
      <c r="C2993" s="9" t="s">
        <v>93</v>
      </c>
      <c r="D2993" s="9" t="s">
        <v>69</v>
      </c>
      <c r="E2993" s="9" t="s">
        <v>70</v>
      </c>
      <c r="F2993" s="9" t="s">
        <v>71</v>
      </c>
      <c r="G2993" s="16" t="s">
        <v>21</v>
      </c>
      <c r="H2993" s="10">
        <v>60008.860800000002</v>
      </c>
      <c r="I2993" s="10">
        <v>22883.548326026077</v>
      </c>
      <c r="J2993" s="8" t="s">
        <v>22</v>
      </c>
      <c r="K2993" s="8" t="s">
        <v>23</v>
      </c>
      <c r="L2993" s="47">
        <f t="shared" si="96"/>
        <v>60267.577418515139</v>
      </c>
      <c r="M2993" s="63">
        <f t="shared" si="95"/>
        <v>4.4595458977759621E-2</v>
      </c>
      <c r="N2993" s="7">
        <v>40760</v>
      </c>
      <c r="O2993" s="6" t="b">
        <v>0</v>
      </c>
      <c r="P2993" s="6" t="b">
        <v>0</v>
      </c>
      <c r="Q2993" s="6" t="s">
        <v>65</v>
      </c>
    </row>
    <row r="2994" spans="1:17" x14ac:dyDescent="0.25">
      <c r="A2994" s="3">
        <v>2019</v>
      </c>
      <c r="B2994" s="3">
        <v>10</v>
      </c>
      <c r="C2994" s="4" t="s">
        <v>94</v>
      </c>
      <c r="D2994" s="4" t="s">
        <v>18</v>
      </c>
      <c r="E2994" s="4" t="s">
        <v>76</v>
      </c>
      <c r="F2994" s="4"/>
      <c r="G2994" s="4" t="s">
        <v>21</v>
      </c>
      <c r="H2994" s="5">
        <v>76899</v>
      </c>
      <c r="I2994" s="5">
        <v>27468.322799999998</v>
      </c>
      <c r="J2994" s="3" t="s">
        <v>22</v>
      </c>
      <c r="K2994" s="3" t="s">
        <v>42</v>
      </c>
      <c r="L2994" s="47">
        <f t="shared" si="96"/>
        <v>72342.332898739187</v>
      </c>
      <c r="M2994" s="63">
        <f t="shared" si="95"/>
        <v>5.3530267472639996E-2</v>
      </c>
      <c r="N2994" s="7">
        <v>41348</v>
      </c>
      <c r="O2994" s="6" t="b">
        <v>0</v>
      </c>
      <c r="P2994" s="6" t="b">
        <v>0</v>
      </c>
      <c r="Q2994" s="6" t="s">
        <v>65</v>
      </c>
    </row>
    <row r="2995" spans="1:17" x14ac:dyDescent="0.25">
      <c r="A2995" s="3">
        <v>2019</v>
      </c>
      <c r="B2995" s="3">
        <v>10</v>
      </c>
      <c r="C2995" s="4" t="s">
        <v>94</v>
      </c>
      <c r="D2995" s="4" t="s">
        <v>18</v>
      </c>
      <c r="E2995" s="4" t="s">
        <v>19</v>
      </c>
      <c r="F2995" s="4" t="s">
        <v>20</v>
      </c>
      <c r="G2995" s="4" t="s">
        <v>21</v>
      </c>
      <c r="H2995" s="5">
        <v>88979.775399999999</v>
      </c>
      <c r="I2995" s="5">
        <v>34498.070006395123</v>
      </c>
      <c r="J2995" s="3" t="s">
        <v>22</v>
      </c>
      <c r="K2995" s="3" t="s">
        <v>23</v>
      </c>
      <c r="L2995" s="47">
        <f t="shared" si="96"/>
        <v>90856.325045322592</v>
      </c>
      <c r="M2995" s="63">
        <f t="shared" si="95"/>
        <v>6.7229838828462812E-2</v>
      </c>
      <c r="N2995" s="7">
        <v>35527</v>
      </c>
      <c r="O2995" s="6" t="b">
        <v>1</v>
      </c>
      <c r="P2995" s="6" t="b">
        <v>0</v>
      </c>
      <c r="Q2995" s="6" t="s">
        <v>24</v>
      </c>
    </row>
    <row r="2996" spans="1:17" x14ac:dyDescent="0.25">
      <c r="A2996" s="3">
        <v>2019</v>
      </c>
      <c r="B2996" s="3">
        <v>10</v>
      </c>
      <c r="C2996" s="4" t="s">
        <v>94</v>
      </c>
      <c r="D2996" s="4" t="s">
        <v>18</v>
      </c>
      <c r="E2996" s="4" t="s">
        <v>19</v>
      </c>
      <c r="F2996" s="4" t="s">
        <v>25</v>
      </c>
      <c r="G2996" s="4" t="s">
        <v>21</v>
      </c>
      <c r="H2996" s="5">
        <v>51586.605400000008</v>
      </c>
      <c r="I2996" s="5">
        <v>20518.795012155239</v>
      </c>
      <c r="J2996" s="3" t="s">
        <v>22</v>
      </c>
      <c r="K2996" s="3" t="s">
        <v>23</v>
      </c>
      <c r="L2996" s="47">
        <f t="shared" si="96"/>
        <v>54039.611746892813</v>
      </c>
      <c r="M2996" s="63">
        <f t="shared" si="95"/>
        <v>3.9987027719688137E-2</v>
      </c>
      <c r="N2996" s="7">
        <v>35527</v>
      </c>
      <c r="O2996" s="6" t="b">
        <v>1</v>
      </c>
      <c r="P2996" s="6" t="b">
        <v>0</v>
      </c>
      <c r="Q2996" s="6" t="s">
        <v>24</v>
      </c>
    </row>
    <row r="2997" spans="1:17" x14ac:dyDescent="0.25">
      <c r="A2997" s="3">
        <v>2019</v>
      </c>
      <c r="B2997" s="3">
        <v>10</v>
      </c>
      <c r="C2997" s="4" t="s">
        <v>94</v>
      </c>
      <c r="D2997" s="4" t="s">
        <v>18</v>
      </c>
      <c r="E2997" s="4" t="s">
        <v>41</v>
      </c>
      <c r="F2997" s="4"/>
      <c r="G2997" s="4" t="s">
        <v>21</v>
      </c>
      <c r="H2997" s="5">
        <v>4199</v>
      </c>
      <c r="I2997" s="5">
        <v>1646.7428249999998</v>
      </c>
      <c r="J2997" s="3" t="s">
        <v>22</v>
      </c>
      <c r="K2997" s="3" t="s">
        <v>42</v>
      </c>
      <c r="L2997" s="47">
        <f t="shared" si="96"/>
        <v>4336.9672954607995</v>
      </c>
      <c r="M2997" s="63">
        <f t="shared" si="95"/>
        <v>3.20917241736E-3</v>
      </c>
      <c r="N2997" s="7">
        <v>23377</v>
      </c>
      <c r="O2997" s="6" t="b">
        <v>1</v>
      </c>
      <c r="P2997" s="6" t="b">
        <v>0</v>
      </c>
      <c r="Q2997" s="6" t="s">
        <v>24</v>
      </c>
    </row>
    <row r="2998" spans="1:17" x14ac:dyDescent="0.25">
      <c r="A2998" s="3">
        <v>2019</v>
      </c>
      <c r="B2998" s="3">
        <v>10</v>
      </c>
      <c r="C2998" s="4" t="s">
        <v>94</v>
      </c>
      <c r="D2998" s="4" t="s">
        <v>18</v>
      </c>
      <c r="E2998" s="4" t="s">
        <v>43</v>
      </c>
      <c r="F2998" s="4"/>
      <c r="G2998" s="4" t="s">
        <v>21</v>
      </c>
      <c r="H2998" s="5">
        <v>85964</v>
      </c>
      <c r="I2998" s="5">
        <v>32353.067184000003</v>
      </c>
      <c r="J2998" s="3" t="s">
        <v>22</v>
      </c>
      <c r="K2998" s="3" t="s">
        <v>42</v>
      </c>
      <c r="L2998" s="47">
        <f t="shared" si="96"/>
        <v>85207.108332082178</v>
      </c>
      <c r="M2998" s="63">
        <f t="shared" si="95"/>
        <v>6.3049657328179215E-2</v>
      </c>
      <c r="N2998" s="7">
        <v>28126</v>
      </c>
      <c r="O2998" s="6" t="b">
        <v>1</v>
      </c>
      <c r="P2998" s="6" t="b">
        <v>0</v>
      </c>
      <c r="Q2998" s="6" t="s">
        <v>24</v>
      </c>
    </row>
    <row r="2999" spans="1:17" x14ac:dyDescent="0.25">
      <c r="A2999" s="3">
        <v>2019</v>
      </c>
      <c r="B2999" s="3">
        <v>10</v>
      </c>
      <c r="C2999" s="4" t="s">
        <v>94</v>
      </c>
      <c r="D2999" s="4" t="s">
        <v>62</v>
      </c>
      <c r="E2999" s="4" t="s">
        <v>63</v>
      </c>
      <c r="F2999" s="4" t="s">
        <v>64</v>
      </c>
      <c r="G2999" s="4" t="s">
        <v>21</v>
      </c>
      <c r="H2999" s="5">
        <v>104661.48510000001</v>
      </c>
      <c r="I2999" s="5">
        <v>39317.360497953356</v>
      </c>
      <c r="J2999" s="3" t="s">
        <v>22</v>
      </c>
      <c r="K2999" s="3" t="s">
        <v>23</v>
      </c>
      <c r="L2999" s="47">
        <f t="shared" si="96"/>
        <v>103548.71691848182</v>
      </c>
      <c r="M2999" s="63">
        <f t="shared" si="95"/>
        <v>7.6621672138411506E-2</v>
      </c>
      <c r="N2999" s="7">
        <v>40739</v>
      </c>
      <c r="O2999" s="6" t="b">
        <v>0</v>
      </c>
      <c r="P2999" s="6" t="b">
        <v>0</v>
      </c>
      <c r="Q2999" s="6" t="s">
        <v>65</v>
      </c>
    </row>
    <row r="3000" spans="1:17" x14ac:dyDescent="0.25">
      <c r="A3000" s="3">
        <v>2019</v>
      </c>
      <c r="B3000" s="3">
        <v>10</v>
      </c>
      <c r="C3000" s="4" t="s">
        <v>94</v>
      </c>
      <c r="D3000" s="4" t="s">
        <v>66</v>
      </c>
      <c r="E3000" s="4" t="s">
        <v>67</v>
      </c>
      <c r="F3000" s="4" t="s">
        <v>68</v>
      </c>
      <c r="G3000" s="4" t="s">
        <v>21</v>
      </c>
      <c r="H3000" s="5">
        <v>188322.45139999996</v>
      </c>
      <c r="I3000" s="5">
        <v>70746.014081722591</v>
      </c>
      <c r="J3000" s="3" t="s">
        <v>22</v>
      </c>
      <c r="K3000" s="3" t="s">
        <v>23</v>
      </c>
      <c r="L3000" s="47">
        <f t="shared" si="96"/>
        <v>186321.23043052581</v>
      </c>
      <c r="M3000" s="63">
        <f t="shared" si="95"/>
        <v>0.13786983224246099</v>
      </c>
      <c r="N3000" s="7">
        <v>40644</v>
      </c>
      <c r="O3000" s="6" t="b">
        <v>0</v>
      </c>
      <c r="P3000" s="6" t="b">
        <v>1</v>
      </c>
      <c r="Q3000" s="6" t="s">
        <v>15</v>
      </c>
    </row>
    <row r="3001" spans="1:17" x14ac:dyDescent="0.25">
      <c r="A3001" s="3">
        <v>2019</v>
      </c>
      <c r="B3001" s="3">
        <v>10</v>
      </c>
      <c r="C3001" s="4" t="s">
        <v>94</v>
      </c>
      <c r="D3001" s="4" t="s">
        <v>66</v>
      </c>
      <c r="E3001" s="4" t="s">
        <v>67</v>
      </c>
      <c r="F3001" s="4" t="s">
        <v>72</v>
      </c>
      <c r="G3001" s="4" t="s">
        <v>21</v>
      </c>
      <c r="H3001" s="5">
        <v>182782.95980000004</v>
      </c>
      <c r="I3001" s="5">
        <v>68088.796519675539</v>
      </c>
      <c r="J3001" s="3" t="s">
        <v>22</v>
      </c>
      <c r="K3001" s="3" t="s">
        <v>23</v>
      </c>
      <c r="L3001" s="47">
        <f t="shared" si="96"/>
        <v>179323.01219719477</v>
      </c>
      <c r="M3001" s="63">
        <f t="shared" si="95"/>
        <v>0.1326914466575437</v>
      </c>
      <c r="N3001" s="7">
        <v>40644</v>
      </c>
      <c r="O3001" s="6" t="b">
        <v>0</v>
      </c>
      <c r="P3001" s="6" t="b">
        <v>1</v>
      </c>
      <c r="Q3001" s="6" t="s">
        <v>15</v>
      </c>
    </row>
    <row r="3002" spans="1:17" x14ac:dyDescent="0.25">
      <c r="A3002" s="3">
        <v>2019</v>
      </c>
      <c r="B3002" s="3">
        <v>10</v>
      </c>
      <c r="C3002" s="4" t="s">
        <v>94</v>
      </c>
      <c r="D3002" s="4" t="s">
        <v>78</v>
      </c>
      <c r="E3002" s="4" t="s">
        <v>78</v>
      </c>
      <c r="F3002" s="4" t="s">
        <v>79</v>
      </c>
      <c r="G3002" s="4" t="s">
        <v>21</v>
      </c>
      <c r="H3002" s="5">
        <v>165435.3161</v>
      </c>
      <c r="I3002" s="5">
        <v>60150.838493005002</v>
      </c>
      <c r="J3002" s="3" t="s">
        <v>22</v>
      </c>
      <c r="K3002" s="3" t="s">
        <v>23</v>
      </c>
      <c r="L3002" s="47">
        <f t="shared" si="96"/>
        <v>158417.09790884153</v>
      </c>
      <c r="M3002" s="63">
        <f t="shared" si="95"/>
        <v>0.11722195405516816</v>
      </c>
      <c r="N3002" s="7">
        <v>42560</v>
      </c>
      <c r="O3002" s="6" t="b">
        <v>0</v>
      </c>
      <c r="P3002" s="6" t="b">
        <v>0</v>
      </c>
      <c r="Q3002" s="6" t="s">
        <v>65</v>
      </c>
    </row>
    <row r="3003" spans="1:17" x14ac:dyDescent="0.25">
      <c r="A3003" s="3">
        <v>2019</v>
      </c>
      <c r="B3003" s="3">
        <v>10</v>
      </c>
      <c r="C3003" s="4" t="s">
        <v>94</v>
      </c>
      <c r="D3003" s="4" t="s">
        <v>78</v>
      </c>
      <c r="E3003" s="4" t="s">
        <v>78</v>
      </c>
      <c r="F3003" s="4" t="s">
        <v>80</v>
      </c>
      <c r="G3003" s="4" t="s">
        <v>21</v>
      </c>
      <c r="H3003" s="5">
        <v>166483.76550000004</v>
      </c>
      <c r="I3003" s="5">
        <v>60528.120175236472</v>
      </c>
      <c r="J3003" s="3" t="s">
        <v>22</v>
      </c>
      <c r="K3003" s="3" t="s">
        <v>23</v>
      </c>
      <c r="L3003" s="47">
        <f t="shared" si="96"/>
        <v>159410.73109319399</v>
      </c>
      <c r="M3003" s="63">
        <f t="shared" si="95"/>
        <v>0.11795720059750084</v>
      </c>
      <c r="N3003" s="7">
        <v>42560</v>
      </c>
      <c r="O3003" s="6" t="b">
        <v>0</v>
      </c>
      <c r="P3003" s="6" t="b">
        <v>0</v>
      </c>
      <c r="Q3003" s="6" t="s">
        <v>65</v>
      </c>
    </row>
    <row r="3004" spans="1:17" x14ac:dyDescent="0.25">
      <c r="A3004" s="3">
        <v>2019</v>
      </c>
      <c r="B3004" s="3">
        <v>10</v>
      </c>
      <c r="C3004" s="4" t="s">
        <v>94</v>
      </c>
      <c r="D3004" s="4" t="s">
        <v>29</v>
      </c>
      <c r="E3004" s="4" t="s">
        <v>92</v>
      </c>
      <c r="F3004" s="4" t="s">
        <v>92</v>
      </c>
      <c r="G3004" s="4" t="s">
        <v>21</v>
      </c>
      <c r="H3004" s="5">
        <v>119197.1</v>
      </c>
      <c r="I3004" s="5">
        <v>41666.425648818898</v>
      </c>
      <c r="J3004" s="3" t="s">
        <v>22</v>
      </c>
      <c r="K3004" s="3" t="s">
        <v>23</v>
      </c>
      <c r="L3004" s="47">
        <f t="shared" si="96"/>
        <v>109735.36523997097</v>
      </c>
      <c r="M3004" s="63">
        <f t="shared" si="95"/>
        <v>8.1199530304418274E-2</v>
      </c>
      <c r="N3004" s="7">
        <v>43601</v>
      </c>
      <c r="O3004" s="6" t="b">
        <v>0</v>
      </c>
      <c r="P3004" s="6" t="b">
        <v>0</v>
      </c>
      <c r="Q3004" s="6" t="s">
        <v>65</v>
      </c>
    </row>
    <row r="3005" spans="1:17" x14ac:dyDescent="0.25">
      <c r="A3005" s="3">
        <v>2019</v>
      </c>
      <c r="B3005" s="3">
        <v>10</v>
      </c>
      <c r="C3005" s="4" t="s">
        <v>94</v>
      </c>
      <c r="D3005" s="4" t="s">
        <v>29</v>
      </c>
      <c r="E3005" s="4" t="s">
        <v>30</v>
      </c>
      <c r="F3005" s="4" t="s">
        <v>31</v>
      </c>
      <c r="G3005" s="4" t="s">
        <v>21</v>
      </c>
      <c r="H3005" s="5">
        <v>5</v>
      </c>
      <c r="I3005" s="5">
        <v>2.0688976377952755</v>
      </c>
      <c r="J3005" s="3" t="s">
        <v>22</v>
      </c>
      <c r="K3005" s="3" t="s">
        <v>23</v>
      </c>
      <c r="L3005" s="47">
        <f t="shared" si="96"/>
        <v>5.4487812283464558</v>
      </c>
      <c r="M3005" s="63">
        <f t="shared" si="95"/>
        <v>4.0318677165354329E-6</v>
      </c>
      <c r="N3005" s="7">
        <v>35885</v>
      </c>
      <c r="O3005" s="6" t="b">
        <v>1</v>
      </c>
      <c r="P3005" s="6" t="b">
        <v>0</v>
      </c>
      <c r="Q3005" s="6" t="s">
        <v>24</v>
      </c>
    </row>
    <row r="3006" spans="1:17" x14ac:dyDescent="0.25">
      <c r="A3006" s="3">
        <v>2019</v>
      </c>
      <c r="B3006" s="3">
        <v>10</v>
      </c>
      <c r="C3006" s="4" t="s">
        <v>94</v>
      </c>
      <c r="D3006" s="4" t="s">
        <v>29</v>
      </c>
      <c r="E3006" s="4" t="s">
        <v>30</v>
      </c>
      <c r="F3006" s="4" t="s">
        <v>33</v>
      </c>
      <c r="G3006" s="4" t="s">
        <v>21</v>
      </c>
      <c r="H3006" s="5">
        <v>41644.750800000002</v>
      </c>
      <c r="I3006" s="5">
        <v>17534.079643918114</v>
      </c>
      <c r="J3006" s="3" t="s">
        <v>22</v>
      </c>
      <c r="K3006" s="3" t="s">
        <v>23</v>
      </c>
      <c r="L3006" s="47">
        <f t="shared" si="96"/>
        <v>46178.874331319952</v>
      </c>
      <c r="M3006" s="63">
        <f t="shared" si="95"/>
        <v>3.4170414410067622E-2</v>
      </c>
      <c r="N3006" s="7">
        <v>35885</v>
      </c>
      <c r="O3006" s="6" t="b">
        <v>1</v>
      </c>
      <c r="P3006" s="6" t="b">
        <v>0</v>
      </c>
      <c r="Q3006" s="6" t="s">
        <v>24</v>
      </c>
    </row>
    <row r="3007" spans="1:17" x14ac:dyDescent="0.25">
      <c r="A3007" s="3">
        <v>2019</v>
      </c>
      <c r="B3007" s="3">
        <v>10</v>
      </c>
      <c r="C3007" s="4" t="s">
        <v>94</v>
      </c>
      <c r="D3007" s="4" t="s">
        <v>29</v>
      </c>
      <c r="E3007" s="4" t="s">
        <v>34</v>
      </c>
      <c r="F3007" s="4" t="s">
        <v>37</v>
      </c>
      <c r="G3007" s="4" t="s">
        <v>21</v>
      </c>
      <c r="H3007" s="5">
        <v>1574.6729</v>
      </c>
      <c r="I3007" s="5">
        <v>614.66168841163494</v>
      </c>
      <c r="J3007" s="3" t="s">
        <v>22</v>
      </c>
      <c r="K3007" s="3" t="s">
        <v>23</v>
      </c>
      <c r="L3007" s="47">
        <f t="shared" si="96"/>
        <v>1618.8123609489401</v>
      </c>
      <c r="M3007" s="63">
        <f t="shared" si="95"/>
        <v>1.1978526983765943E-3</v>
      </c>
      <c r="N3007" s="7">
        <v>33970</v>
      </c>
      <c r="O3007" s="6" t="b">
        <v>1</v>
      </c>
      <c r="P3007" s="6" t="b">
        <v>0</v>
      </c>
      <c r="Q3007" s="6" t="s">
        <v>24</v>
      </c>
    </row>
    <row r="3008" spans="1:17" x14ac:dyDescent="0.25">
      <c r="A3008" s="3">
        <v>2019</v>
      </c>
      <c r="B3008" s="3">
        <v>10</v>
      </c>
      <c r="C3008" s="4" t="s">
        <v>94</v>
      </c>
      <c r="D3008" s="4" t="s">
        <v>29</v>
      </c>
      <c r="E3008" s="4" t="s">
        <v>34</v>
      </c>
      <c r="F3008" s="4" t="s">
        <v>39</v>
      </c>
      <c r="G3008" s="4" t="s">
        <v>21</v>
      </c>
      <c r="H3008" s="5">
        <v>3141.0940000000001</v>
      </c>
      <c r="I3008" s="5">
        <v>1305.0846331609937</v>
      </c>
      <c r="J3008" s="3" t="s">
        <v>22</v>
      </c>
      <c r="K3008" s="3" t="s">
        <v>23</v>
      </c>
      <c r="L3008" s="47">
        <f t="shared" si="96"/>
        <v>3437.154415309315</v>
      </c>
      <c r="M3008" s="63">
        <f t="shared" si="95"/>
        <v>2.5433489331041447E-3</v>
      </c>
      <c r="N3008" s="7">
        <v>33970</v>
      </c>
      <c r="O3008" s="6" t="b">
        <v>1</v>
      </c>
      <c r="P3008" s="6" t="b">
        <v>0</v>
      </c>
      <c r="Q3008" s="6" t="s">
        <v>24</v>
      </c>
    </row>
    <row r="3009" spans="1:17" x14ac:dyDescent="0.25">
      <c r="A3009" s="3">
        <v>2019</v>
      </c>
      <c r="B3009" s="3">
        <v>10</v>
      </c>
      <c r="C3009" s="4" t="s">
        <v>94</v>
      </c>
      <c r="D3009" s="4" t="s">
        <v>59</v>
      </c>
      <c r="E3009" s="4" t="s">
        <v>60</v>
      </c>
      <c r="F3009" s="4"/>
      <c r="G3009" s="4" t="s">
        <v>21</v>
      </c>
      <c r="H3009" s="5">
        <v>100329</v>
      </c>
      <c r="I3009" s="5">
        <v>34899.643307999999</v>
      </c>
      <c r="J3009" s="3" t="s">
        <v>22</v>
      </c>
      <c r="K3009" s="3" t="s">
        <v>42</v>
      </c>
      <c r="L3009" s="47">
        <f t="shared" si="96"/>
        <v>91913.934193120498</v>
      </c>
      <c r="M3009" s="63">
        <f t="shared" si="95"/>
        <v>6.8012424878630393E-2</v>
      </c>
      <c r="N3009" s="7">
        <v>40220</v>
      </c>
      <c r="O3009" s="6" t="b">
        <v>1</v>
      </c>
      <c r="P3009" s="6" t="b">
        <v>0</v>
      </c>
      <c r="Q3009" s="6" t="s">
        <v>24</v>
      </c>
    </row>
    <row r="3010" spans="1:17" x14ac:dyDescent="0.25">
      <c r="A3010" s="3">
        <v>2019</v>
      </c>
      <c r="B3010" s="3">
        <v>10</v>
      </c>
      <c r="C3010" s="4" t="s">
        <v>94</v>
      </c>
      <c r="D3010" s="4" t="s">
        <v>44</v>
      </c>
      <c r="E3010" s="4" t="s">
        <v>45</v>
      </c>
      <c r="F3010" s="4"/>
      <c r="G3010" s="4" t="s">
        <v>21</v>
      </c>
      <c r="H3010" s="5">
        <v>46018</v>
      </c>
      <c r="I3010" s="5">
        <v>16437.629599999997</v>
      </c>
      <c r="J3010" s="3" t="s">
        <v>22</v>
      </c>
      <c r="K3010" s="3" t="s">
        <v>42</v>
      </c>
      <c r="L3010" s="47">
        <f t="shared" si="96"/>
        <v>43291.193322854386</v>
      </c>
      <c r="M3010" s="63">
        <f t="shared" ref="M3010:M3073" si="97">I3010*0.02784*0.07/1000</f>
        <v>3.2033652564479993E-2</v>
      </c>
      <c r="N3010" s="7">
        <v>25569</v>
      </c>
      <c r="O3010" s="6" t="b">
        <v>1</v>
      </c>
      <c r="P3010" s="6" t="b">
        <v>0</v>
      </c>
      <c r="Q3010" s="6" t="s">
        <v>24</v>
      </c>
    </row>
    <row r="3011" spans="1:17" x14ac:dyDescent="0.25">
      <c r="A3011" s="3">
        <v>2019</v>
      </c>
      <c r="B3011" s="3">
        <v>10</v>
      </c>
      <c r="C3011" s="4" t="s">
        <v>94</v>
      </c>
      <c r="D3011" s="4" t="s">
        <v>44</v>
      </c>
      <c r="E3011" s="4" t="s">
        <v>75</v>
      </c>
      <c r="F3011" s="4"/>
      <c r="G3011" s="4" t="s">
        <v>21</v>
      </c>
      <c r="H3011" s="5">
        <v>176372</v>
      </c>
      <c r="I3011" s="5">
        <v>61397.611505330555</v>
      </c>
      <c r="J3011" s="3" t="s">
        <v>22</v>
      </c>
      <c r="K3011" s="3" t="s">
        <v>42</v>
      </c>
      <c r="L3011" s="47">
        <f t="shared" si="96"/>
        <v>161700.67910757489</v>
      </c>
      <c r="M3011" s="63">
        <f t="shared" si="97"/>
        <v>0.11965166530158819</v>
      </c>
      <c r="N3011" s="7">
        <v>41210</v>
      </c>
      <c r="O3011" s="6" t="b">
        <v>0</v>
      </c>
      <c r="P3011" s="6" t="b">
        <v>0</v>
      </c>
      <c r="Q3011" s="6" t="s">
        <v>65</v>
      </c>
    </row>
    <row r="3012" spans="1:17" x14ac:dyDescent="0.25">
      <c r="A3012" s="3">
        <v>2019</v>
      </c>
      <c r="B3012" s="3">
        <v>10</v>
      </c>
      <c r="C3012" s="4" t="s">
        <v>94</v>
      </c>
      <c r="D3012" s="4" t="s">
        <v>83</v>
      </c>
      <c r="E3012" s="4" t="s">
        <v>27</v>
      </c>
      <c r="F3012" s="4" t="s">
        <v>28</v>
      </c>
      <c r="G3012" s="4" t="s">
        <v>21</v>
      </c>
      <c r="H3012" s="5">
        <v>24508.65</v>
      </c>
      <c r="I3012" s="5">
        <v>9649.4088749102139</v>
      </c>
      <c r="J3012" s="3" t="s">
        <v>22</v>
      </c>
      <c r="K3012" s="3" t="s">
        <v>23</v>
      </c>
      <c r="L3012" s="47">
        <f t="shared" si="96"/>
        <v>25413.300775131534</v>
      </c>
      <c r="M3012" s="63">
        <f t="shared" si="97"/>
        <v>1.8804768015425029E-2</v>
      </c>
      <c r="N3012" s="7">
        <v>34700</v>
      </c>
      <c r="O3012" s="6" t="b">
        <v>1</v>
      </c>
      <c r="P3012" s="6" t="b">
        <v>0</v>
      </c>
      <c r="Q3012" s="6" t="s">
        <v>24</v>
      </c>
    </row>
    <row r="3013" spans="1:17" x14ac:dyDescent="0.25">
      <c r="A3013" s="3">
        <v>2019</v>
      </c>
      <c r="B3013" s="3">
        <v>10</v>
      </c>
      <c r="C3013" s="4" t="s">
        <v>94</v>
      </c>
      <c r="D3013" s="4" t="s">
        <v>46</v>
      </c>
      <c r="E3013" s="4" t="s">
        <v>47</v>
      </c>
      <c r="F3013" s="4"/>
      <c r="G3013" s="4" t="s">
        <v>21</v>
      </c>
      <c r="H3013" s="5">
        <v>99829</v>
      </c>
      <c r="I3013" s="5">
        <v>37272.658515275587</v>
      </c>
      <c r="J3013" s="3" t="s">
        <v>22</v>
      </c>
      <c r="K3013" s="3" t="s">
        <v>42</v>
      </c>
      <c r="L3013" s="47">
        <f t="shared" si="96"/>
        <v>98163.658915974753</v>
      </c>
      <c r="M3013" s="63">
        <f t="shared" si="97"/>
        <v>7.2636956914569076E-2</v>
      </c>
      <c r="N3013" s="7">
        <v>34700</v>
      </c>
      <c r="O3013" s="6" t="b">
        <v>1</v>
      </c>
      <c r="P3013" s="6" t="b">
        <v>0</v>
      </c>
      <c r="Q3013" s="6" t="s">
        <v>24</v>
      </c>
    </row>
    <row r="3014" spans="1:17" x14ac:dyDescent="0.25">
      <c r="A3014" s="3">
        <v>2019</v>
      </c>
      <c r="B3014" s="3">
        <v>10</v>
      </c>
      <c r="C3014" s="4" t="s">
        <v>94</v>
      </c>
      <c r="D3014" s="4" t="s">
        <v>46</v>
      </c>
      <c r="E3014" s="4" t="s">
        <v>48</v>
      </c>
      <c r="F3014" s="4"/>
      <c r="G3014" s="4" t="s">
        <v>21</v>
      </c>
      <c r="H3014" s="5">
        <v>95602</v>
      </c>
      <c r="I3014" s="5">
        <v>36307.230730708659</v>
      </c>
      <c r="J3014" s="3" t="s">
        <v>22</v>
      </c>
      <c r="K3014" s="3" t="s">
        <v>42</v>
      </c>
      <c r="L3014" s="47">
        <f t="shared" si="96"/>
        <v>95621.046515161084</v>
      </c>
      <c r="M3014" s="63">
        <f t="shared" si="97"/>
        <v>7.0755531248005044E-2</v>
      </c>
      <c r="N3014" s="7">
        <v>35065</v>
      </c>
      <c r="O3014" s="6" t="b">
        <v>1</v>
      </c>
      <c r="P3014" s="6" t="b">
        <v>0</v>
      </c>
      <c r="Q3014" s="6" t="s">
        <v>24</v>
      </c>
    </row>
    <row r="3015" spans="1:17" x14ac:dyDescent="0.25">
      <c r="A3015" s="3">
        <v>2019</v>
      </c>
      <c r="B3015" s="3">
        <v>10</v>
      </c>
      <c r="C3015" s="4" t="s">
        <v>94</v>
      </c>
      <c r="D3015" s="4" t="s">
        <v>46</v>
      </c>
      <c r="E3015" s="4" t="s">
        <v>58</v>
      </c>
      <c r="F3015" s="4"/>
      <c r="G3015" s="4" t="s">
        <v>21</v>
      </c>
      <c r="H3015" s="5">
        <v>42954</v>
      </c>
      <c r="I3015" s="5">
        <v>14463.599403779528</v>
      </c>
      <c r="J3015" s="3" t="s">
        <v>22</v>
      </c>
      <c r="K3015" s="3" t="s">
        <v>42</v>
      </c>
      <c r="L3015" s="47">
        <f t="shared" si="96"/>
        <v>38092.261060155601</v>
      </c>
      <c r="M3015" s="63">
        <f t="shared" si="97"/>
        <v>2.8186662518085548E-2</v>
      </c>
      <c r="N3015" s="7">
        <v>39814</v>
      </c>
      <c r="O3015" s="6" t="b">
        <v>1</v>
      </c>
      <c r="P3015" s="6" t="b">
        <v>0</v>
      </c>
      <c r="Q3015" s="6" t="s">
        <v>24</v>
      </c>
    </row>
    <row r="3016" spans="1:17" x14ac:dyDescent="0.25">
      <c r="A3016" s="3">
        <v>2019</v>
      </c>
      <c r="B3016" s="3">
        <v>10</v>
      </c>
      <c r="C3016" s="4" t="s">
        <v>94</v>
      </c>
      <c r="D3016" s="4" t="s">
        <v>46</v>
      </c>
      <c r="E3016" s="4" t="s">
        <v>61</v>
      </c>
      <c r="F3016" s="4"/>
      <c r="G3016" s="4" t="s">
        <v>21</v>
      </c>
      <c r="H3016" s="5">
        <v>86633</v>
      </c>
      <c r="I3016" s="5">
        <v>29982.48071669292</v>
      </c>
      <c r="J3016" s="3" t="s">
        <v>22</v>
      </c>
      <c r="K3016" s="3" t="s">
        <v>42</v>
      </c>
      <c r="L3016" s="47">
        <f t="shared" si="96"/>
        <v>78963.78009424833</v>
      </c>
      <c r="M3016" s="63">
        <f t="shared" si="97"/>
        <v>5.8429858420691171E-2</v>
      </c>
      <c r="N3016" s="7">
        <v>40179</v>
      </c>
      <c r="O3016" s="6" t="b">
        <v>1</v>
      </c>
      <c r="P3016" s="6" t="b">
        <v>0</v>
      </c>
      <c r="Q3016" s="6" t="s">
        <v>24</v>
      </c>
    </row>
    <row r="3017" spans="1:17" x14ac:dyDescent="0.25">
      <c r="A3017" s="3">
        <v>2019</v>
      </c>
      <c r="B3017" s="3">
        <v>10</v>
      </c>
      <c r="C3017" s="4" t="s">
        <v>94</v>
      </c>
      <c r="D3017" s="4" t="s">
        <v>46</v>
      </c>
      <c r="E3017" s="4" t="s">
        <v>77</v>
      </c>
      <c r="F3017" s="4"/>
      <c r="G3017" s="4" t="s">
        <v>21</v>
      </c>
      <c r="H3017" s="5">
        <v>71360</v>
      </c>
      <c r="I3017" s="5">
        <v>23620.120667716536</v>
      </c>
      <c r="J3017" s="3" t="s">
        <v>22</v>
      </c>
      <c r="K3017" s="3" t="s">
        <v>42</v>
      </c>
      <c r="L3017" s="47">
        <f t="shared" si="96"/>
        <v>62207.461478220997</v>
      </c>
      <c r="M3017" s="63">
        <f t="shared" si="97"/>
        <v>4.6030891157245991E-2</v>
      </c>
      <c r="N3017" s="7">
        <v>42005</v>
      </c>
      <c r="O3017" s="6" t="b">
        <v>0</v>
      </c>
      <c r="P3017" s="6" t="b">
        <v>0</v>
      </c>
      <c r="Q3017" s="6" t="s">
        <v>65</v>
      </c>
    </row>
    <row r="3018" spans="1:17" x14ac:dyDescent="0.25">
      <c r="A3018" s="3">
        <v>2019</v>
      </c>
      <c r="B3018" s="3">
        <v>10</v>
      </c>
      <c r="C3018" s="4" t="s">
        <v>94</v>
      </c>
      <c r="D3018" s="4" t="s">
        <v>69</v>
      </c>
      <c r="E3018" s="4" t="s">
        <v>70</v>
      </c>
      <c r="F3018" s="4" t="s">
        <v>71</v>
      </c>
      <c r="G3018" s="4" t="s">
        <v>21</v>
      </c>
      <c r="H3018" s="5">
        <v>55593.487699999998</v>
      </c>
      <c r="I3018" s="5">
        <v>21199.806919102291</v>
      </c>
      <c r="J3018" s="3" t="s">
        <v>22</v>
      </c>
      <c r="K3018" s="3" t="s">
        <v>23</v>
      </c>
      <c r="L3018" s="47">
        <f t="shared" si="96"/>
        <v>55833.168289790621</v>
      </c>
      <c r="M3018" s="63">
        <f t="shared" si="97"/>
        <v>4.1314183723946553E-2</v>
      </c>
      <c r="N3018" s="7">
        <v>40760</v>
      </c>
      <c r="O3018" s="6" t="b">
        <v>0</v>
      </c>
      <c r="P3018" s="6" t="b">
        <v>0</v>
      </c>
      <c r="Q3018" s="6" t="s">
        <v>65</v>
      </c>
    </row>
    <row r="3019" spans="1:17" x14ac:dyDescent="0.25">
      <c r="A3019" s="3">
        <v>2019</v>
      </c>
      <c r="B3019" s="3">
        <v>11</v>
      </c>
      <c r="C3019" s="4" t="s">
        <v>81</v>
      </c>
      <c r="D3019" s="4" t="s">
        <v>18</v>
      </c>
      <c r="E3019" s="4" t="s">
        <v>76</v>
      </c>
      <c r="F3019" s="4"/>
      <c r="G3019" s="11" t="s">
        <v>21</v>
      </c>
      <c r="H3019" s="5">
        <v>81445</v>
      </c>
      <c r="I3019" s="5">
        <v>29092.153999999999</v>
      </c>
      <c r="J3019" s="3" t="s">
        <v>22</v>
      </c>
      <c r="K3019" s="3" t="s">
        <v>42</v>
      </c>
      <c r="L3019" s="47">
        <f t="shared" si="96"/>
        <v>76618.958672255991</v>
      </c>
      <c r="M3019" s="63">
        <f t="shared" si="97"/>
        <v>5.6694789715200006E-2</v>
      </c>
      <c r="N3019" s="7">
        <v>41348</v>
      </c>
      <c r="O3019" s="6" t="b">
        <v>0</v>
      </c>
      <c r="P3019" s="6" t="b">
        <v>0</v>
      </c>
      <c r="Q3019" s="6" t="s">
        <v>65</v>
      </c>
    </row>
    <row r="3020" spans="1:17" x14ac:dyDescent="0.25">
      <c r="A3020" s="3">
        <v>2019</v>
      </c>
      <c r="B3020" s="3">
        <v>11</v>
      </c>
      <c r="C3020" s="4" t="s">
        <v>81</v>
      </c>
      <c r="D3020" s="4" t="s">
        <v>18</v>
      </c>
      <c r="E3020" s="4" t="s">
        <v>19</v>
      </c>
      <c r="F3020" s="4" t="s">
        <v>25</v>
      </c>
      <c r="G3020" s="11" t="s">
        <v>21</v>
      </c>
      <c r="H3020" s="5">
        <v>78959.468599999993</v>
      </c>
      <c r="I3020" s="5">
        <v>31406.469526527671</v>
      </c>
      <c r="J3020" s="3" t="s">
        <v>22</v>
      </c>
      <c r="K3020" s="3" t="s">
        <v>23</v>
      </c>
      <c r="L3020" s="47">
        <f t="shared" si="96"/>
        <v>82714.088159112973</v>
      </c>
      <c r="M3020" s="63">
        <f t="shared" si="97"/>
        <v>6.120492781329713E-2</v>
      </c>
      <c r="N3020" s="7">
        <v>35527</v>
      </c>
      <c r="O3020" s="6" t="b">
        <v>1</v>
      </c>
      <c r="P3020" s="6" t="b">
        <v>0</v>
      </c>
      <c r="Q3020" s="6" t="s">
        <v>24</v>
      </c>
    </row>
    <row r="3021" spans="1:17" x14ac:dyDescent="0.25">
      <c r="A3021" s="3">
        <v>2019</v>
      </c>
      <c r="B3021" s="3">
        <v>11</v>
      </c>
      <c r="C3021" s="4" t="s">
        <v>81</v>
      </c>
      <c r="D3021" s="4" t="s">
        <v>18</v>
      </c>
      <c r="E3021" s="4" t="s">
        <v>19</v>
      </c>
      <c r="F3021" s="4" t="s">
        <v>20</v>
      </c>
      <c r="G3021" s="11" t="s">
        <v>21</v>
      </c>
      <c r="H3021" s="5">
        <v>82568.299199999994</v>
      </c>
      <c r="I3021" s="5">
        <v>32012.296651746528</v>
      </c>
      <c r="J3021" s="3" t="s">
        <v>22</v>
      </c>
      <c r="K3021" s="3" t="s">
        <v>23</v>
      </c>
      <c r="L3021" s="47">
        <f t="shared" si="96"/>
        <v>84309.63324902537</v>
      </c>
      <c r="M3021" s="63">
        <f t="shared" si="97"/>
        <v>6.2385563714923639E-2</v>
      </c>
      <c r="N3021" s="7">
        <v>35527</v>
      </c>
      <c r="O3021" s="6" t="b">
        <v>1</v>
      </c>
      <c r="P3021" s="6" t="b">
        <v>0</v>
      </c>
      <c r="Q3021" s="6" t="s">
        <v>24</v>
      </c>
    </row>
    <row r="3022" spans="1:17" x14ac:dyDescent="0.25">
      <c r="A3022" s="3">
        <v>2019</v>
      </c>
      <c r="B3022" s="3">
        <v>11</v>
      </c>
      <c r="C3022" s="4" t="s">
        <v>81</v>
      </c>
      <c r="D3022" s="4" t="s">
        <v>18</v>
      </c>
      <c r="E3022" s="4" t="s">
        <v>43</v>
      </c>
      <c r="F3022" s="4"/>
      <c r="G3022" s="11" t="s">
        <v>21</v>
      </c>
      <c r="H3022" s="5">
        <v>69645</v>
      </c>
      <c r="I3022" s="5">
        <v>26211.313620000001</v>
      </c>
      <c r="J3022" s="3" t="s">
        <v>22</v>
      </c>
      <c r="K3022" s="3" t="s">
        <v>42</v>
      </c>
      <c r="L3022" s="47">
        <f t="shared" si="96"/>
        <v>69031.79307370368</v>
      </c>
      <c r="M3022" s="63">
        <f t="shared" si="97"/>
        <v>5.1080607982656012E-2</v>
      </c>
      <c r="N3022" s="7">
        <v>28126</v>
      </c>
      <c r="O3022" s="6" t="b">
        <v>1</v>
      </c>
      <c r="P3022" s="6" t="b">
        <v>0</v>
      </c>
      <c r="Q3022" s="6" t="s">
        <v>24</v>
      </c>
    </row>
    <row r="3023" spans="1:17" x14ac:dyDescent="0.25">
      <c r="A3023" s="3">
        <v>2019</v>
      </c>
      <c r="B3023" s="3">
        <v>11</v>
      </c>
      <c r="C3023" s="4" t="s">
        <v>81</v>
      </c>
      <c r="D3023" s="4" t="s">
        <v>62</v>
      </c>
      <c r="E3023" s="4" t="s">
        <v>63</v>
      </c>
      <c r="F3023" s="4" t="s">
        <v>64</v>
      </c>
      <c r="G3023" s="11" t="s">
        <v>21</v>
      </c>
      <c r="H3023" s="5">
        <v>81520.559900000007</v>
      </c>
      <c r="I3023" s="5">
        <v>30624.190345864874</v>
      </c>
      <c r="J3023" s="3" t="s">
        <v>22</v>
      </c>
      <c r="K3023" s="3" t="s">
        <v>23</v>
      </c>
      <c r="L3023" s="47">
        <f t="shared" si="96"/>
        <v>80653.82764305186</v>
      </c>
      <c r="M3023" s="63">
        <f t="shared" si="97"/>
        <v>5.968042214602147E-2</v>
      </c>
      <c r="N3023" s="7">
        <v>40739</v>
      </c>
      <c r="O3023" s="6" t="b">
        <v>0</v>
      </c>
      <c r="P3023" s="6" t="b">
        <v>0</v>
      </c>
      <c r="Q3023" s="6" t="s">
        <v>65</v>
      </c>
    </row>
    <row r="3024" spans="1:17" x14ac:dyDescent="0.25">
      <c r="A3024" s="3">
        <v>2019</v>
      </c>
      <c r="B3024" s="3">
        <v>11</v>
      </c>
      <c r="C3024" s="4" t="s">
        <v>81</v>
      </c>
      <c r="D3024" s="4" t="s">
        <v>66</v>
      </c>
      <c r="E3024" s="4" t="s">
        <v>67</v>
      </c>
      <c r="F3024" s="4" t="s">
        <v>72</v>
      </c>
      <c r="G3024" s="11" t="s">
        <v>21</v>
      </c>
      <c r="H3024" s="5">
        <v>184646.3927</v>
      </c>
      <c r="I3024" s="5">
        <v>68782.947132484289</v>
      </c>
      <c r="J3024" s="3" t="s">
        <v>22</v>
      </c>
      <c r="K3024" s="3" t="s">
        <v>23</v>
      </c>
      <c r="L3024" s="47">
        <f t="shared" si="96"/>
        <v>181151.1716767271</v>
      </c>
      <c r="M3024" s="63">
        <f t="shared" si="97"/>
        <v>0.13404420737178541</v>
      </c>
      <c r="N3024" s="7">
        <v>40644</v>
      </c>
      <c r="O3024" s="6" t="b">
        <v>0</v>
      </c>
      <c r="P3024" s="6" t="b">
        <v>1</v>
      </c>
      <c r="Q3024" s="6" t="s">
        <v>15</v>
      </c>
    </row>
    <row r="3025" spans="1:17" x14ac:dyDescent="0.25">
      <c r="A3025" s="3">
        <v>2019</v>
      </c>
      <c r="B3025" s="3">
        <v>11</v>
      </c>
      <c r="C3025" s="4" t="s">
        <v>81</v>
      </c>
      <c r="D3025" s="4" t="s">
        <v>66</v>
      </c>
      <c r="E3025" s="4" t="s">
        <v>67</v>
      </c>
      <c r="F3025" s="4" t="s">
        <v>68</v>
      </c>
      <c r="G3025" s="11" t="s">
        <v>21</v>
      </c>
      <c r="H3025" s="5">
        <v>177517.67509999999</v>
      </c>
      <c r="I3025" s="5">
        <v>66687.045803712695</v>
      </c>
      <c r="J3025" s="3" t="s">
        <v>22</v>
      </c>
      <c r="K3025" s="3" t="s">
        <v>23</v>
      </c>
      <c r="L3025" s="47">
        <f t="shared" si="96"/>
        <v>175631.27179958919</v>
      </c>
      <c r="M3025" s="63">
        <f t="shared" si="97"/>
        <v>0.12995971486227531</v>
      </c>
      <c r="N3025" s="7">
        <v>40644</v>
      </c>
      <c r="O3025" s="6" t="b">
        <v>0</v>
      </c>
      <c r="P3025" s="6" t="b">
        <v>1</v>
      </c>
      <c r="Q3025" s="6" t="s">
        <v>15</v>
      </c>
    </row>
    <row r="3026" spans="1:17" x14ac:dyDescent="0.25">
      <c r="A3026" s="3">
        <v>2019</v>
      </c>
      <c r="B3026" s="3">
        <v>11</v>
      </c>
      <c r="C3026" s="4" t="s">
        <v>81</v>
      </c>
      <c r="D3026" s="4" t="s">
        <v>78</v>
      </c>
      <c r="E3026" s="4" t="s">
        <v>78</v>
      </c>
      <c r="F3026" s="4" t="s">
        <v>80</v>
      </c>
      <c r="G3026" s="11" t="s">
        <v>21</v>
      </c>
      <c r="H3026" s="5">
        <v>159803.01199999999</v>
      </c>
      <c r="I3026" s="5">
        <v>58099.213972312231</v>
      </c>
      <c r="J3026" s="3" t="s">
        <v>22</v>
      </c>
      <c r="K3026" s="3" t="s">
        <v>23</v>
      </c>
      <c r="L3026" s="47">
        <f t="shared" si="96"/>
        <v>153013.80826717571</v>
      </c>
      <c r="M3026" s="63">
        <f t="shared" si="97"/>
        <v>0.11322374818924209</v>
      </c>
      <c r="N3026" s="7">
        <v>42560</v>
      </c>
      <c r="O3026" s="6" t="b">
        <v>0</v>
      </c>
      <c r="P3026" s="6" t="b">
        <v>0</v>
      </c>
      <c r="Q3026" s="6" t="s">
        <v>65</v>
      </c>
    </row>
    <row r="3027" spans="1:17" x14ac:dyDescent="0.25">
      <c r="A3027" s="3">
        <v>2019</v>
      </c>
      <c r="B3027" s="3">
        <v>11</v>
      </c>
      <c r="C3027" s="4" t="s">
        <v>81</v>
      </c>
      <c r="D3027" s="4" t="s">
        <v>78</v>
      </c>
      <c r="E3027" s="4" t="s">
        <v>78</v>
      </c>
      <c r="F3027" s="4" t="s">
        <v>79</v>
      </c>
      <c r="G3027" s="11" t="s">
        <v>21</v>
      </c>
      <c r="H3027" s="5">
        <v>158889.31029999998</v>
      </c>
      <c r="I3027" s="5">
        <v>57770.767859162421</v>
      </c>
      <c r="J3027" s="3" t="s">
        <v>22</v>
      </c>
      <c r="K3027" s="3" t="s">
        <v>23</v>
      </c>
      <c r="L3027" s="47">
        <f t="shared" si="96"/>
        <v>152148.79156303313</v>
      </c>
      <c r="M3027" s="63">
        <f t="shared" si="97"/>
        <v>0.11258367240393574</v>
      </c>
      <c r="N3027" s="7">
        <v>42560</v>
      </c>
      <c r="O3027" s="6" t="b">
        <v>0</v>
      </c>
      <c r="P3027" s="6" t="b">
        <v>0</v>
      </c>
      <c r="Q3027" s="6" t="s">
        <v>65</v>
      </c>
    </row>
    <row r="3028" spans="1:17" x14ac:dyDescent="0.25">
      <c r="A3028" s="3">
        <v>2019</v>
      </c>
      <c r="B3028" s="3">
        <v>11</v>
      </c>
      <c r="C3028" s="4" t="s">
        <v>81</v>
      </c>
      <c r="D3028" s="4" t="s">
        <v>73</v>
      </c>
      <c r="E3028" s="4" t="s">
        <v>74</v>
      </c>
      <c r="F3028" s="4"/>
      <c r="G3028" s="11" t="s">
        <v>21</v>
      </c>
      <c r="H3028" s="5">
        <v>90095</v>
      </c>
      <c r="I3028" s="5">
        <v>29312.732591999997</v>
      </c>
      <c r="J3028" s="3" t="s">
        <v>22</v>
      </c>
      <c r="K3028" s="3" t="s">
        <v>42</v>
      </c>
      <c r="L3028" s="47">
        <f t="shared" si="96"/>
        <v>77199.88856917707</v>
      </c>
      <c r="M3028" s="63">
        <f t="shared" si="97"/>
        <v>5.7124653275289594E-2</v>
      </c>
      <c r="N3028" s="7">
        <v>41136</v>
      </c>
      <c r="O3028" s="6" t="b">
        <v>0</v>
      </c>
      <c r="P3028" s="6" t="b">
        <v>0</v>
      </c>
      <c r="Q3028" s="6" t="s">
        <v>65</v>
      </c>
    </row>
    <row r="3029" spans="1:17" x14ac:dyDescent="0.25">
      <c r="A3029" s="3">
        <v>2019</v>
      </c>
      <c r="B3029" s="3">
        <v>11</v>
      </c>
      <c r="C3029" s="4" t="s">
        <v>81</v>
      </c>
      <c r="D3029" s="4" t="s">
        <v>29</v>
      </c>
      <c r="E3029" s="4" t="s">
        <v>92</v>
      </c>
      <c r="F3029" s="4" t="s">
        <v>92</v>
      </c>
      <c r="G3029" s="11" t="s">
        <v>21</v>
      </c>
      <c r="H3029" s="5">
        <v>215141.56</v>
      </c>
      <c r="I3029" s="5">
        <v>75204.680430236214</v>
      </c>
      <c r="J3029" s="3" t="s">
        <v>22</v>
      </c>
      <c r="K3029" s="3" t="s">
        <v>23</v>
      </c>
      <c r="L3029" s="47">
        <f t="shared" si="96"/>
        <v>198063.85948061763</v>
      </c>
      <c r="M3029" s="63">
        <f t="shared" si="97"/>
        <v>0.14655888122244437</v>
      </c>
      <c r="N3029" s="7">
        <v>43601</v>
      </c>
      <c r="O3029" s="6" t="b">
        <v>0</v>
      </c>
      <c r="P3029" s="6" t="b">
        <v>0</v>
      </c>
      <c r="Q3029" s="6" t="s">
        <v>65</v>
      </c>
    </row>
    <row r="3030" spans="1:17" x14ac:dyDescent="0.25">
      <c r="A3030" s="3">
        <v>2019</v>
      </c>
      <c r="B3030" s="3">
        <v>11</v>
      </c>
      <c r="C3030" s="4" t="s">
        <v>81</v>
      </c>
      <c r="D3030" s="4" t="s">
        <v>29</v>
      </c>
      <c r="E3030" s="4" t="s">
        <v>30</v>
      </c>
      <c r="F3030" s="4" t="s">
        <v>33</v>
      </c>
      <c r="G3030" s="11" t="s">
        <v>21</v>
      </c>
      <c r="H3030" s="5">
        <v>16423.386900000001</v>
      </c>
      <c r="I3030" s="5">
        <v>6914.8924749354346</v>
      </c>
      <c r="J3030" s="3" t="s">
        <v>22</v>
      </c>
      <c r="K3030" s="3" t="s">
        <v>23</v>
      </c>
      <c r="L3030" s="47">
        <f t="shared" si="96"/>
        <v>18211.503375108357</v>
      </c>
      <c r="M3030" s="63">
        <f t="shared" si="97"/>
        <v>1.3475742455154175E-2</v>
      </c>
      <c r="N3030" s="7">
        <v>35885</v>
      </c>
      <c r="O3030" s="6" t="b">
        <v>1</v>
      </c>
      <c r="P3030" s="6" t="b">
        <v>0</v>
      </c>
      <c r="Q3030" s="6" t="s">
        <v>24</v>
      </c>
    </row>
    <row r="3031" spans="1:17" x14ac:dyDescent="0.25">
      <c r="A3031" s="3">
        <v>2019</v>
      </c>
      <c r="B3031" s="3">
        <v>11</v>
      </c>
      <c r="C3031" s="4" t="s">
        <v>81</v>
      </c>
      <c r="D3031" s="4" t="s">
        <v>29</v>
      </c>
      <c r="E3031" s="4" t="s">
        <v>30</v>
      </c>
      <c r="F3031" s="4" t="s">
        <v>31</v>
      </c>
      <c r="G3031" s="11" t="s">
        <v>21</v>
      </c>
      <c r="H3031" s="5">
        <v>26649.779300000002</v>
      </c>
      <c r="I3031" s="5">
        <v>11027.133088307088</v>
      </c>
      <c r="J3031" s="3" t="s">
        <v>22</v>
      </c>
      <c r="K3031" s="3" t="s">
        <v>23</v>
      </c>
      <c r="L3031" s="47">
        <f t="shared" si="96"/>
        <v>29041.763437883197</v>
      </c>
      <c r="M3031" s="63">
        <f t="shared" si="97"/>
        <v>2.1489676962492859E-2</v>
      </c>
      <c r="N3031" s="7">
        <v>35885</v>
      </c>
      <c r="O3031" s="6" t="b">
        <v>1</v>
      </c>
      <c r="P3031" s="6" t="b">
        <v>0</v>
      </c>
      <c r="Q3031" s="6" t="s">
        <v>24</v>
      </c>
    </row>
    <row r="3032" spans="1:17" x14ac:dyDescent="0.25">
      <c r="A3032" s="3">
        <v>2019</v>
      </c>
      <c r="B3032" s="3">
        <v>11</v>
      </c>
      <c r="C3032" s="4" t="s">
        <v>81</v>
      </c>
      <c r="D3032" s="4" t="s">
        <v>59</v>
      </c>
      <c r="E3032" s="4" t="s">
        <v>60</v>
      </c>
      <c r="F3032" s="4"/>
      <c r="G3032" s="11" t="s">
        <v>21</v>
      </c>
      <c r="H3032" s="5">
        <v>124734</v>
      </c>
      <c r="I3032" s="5">
        <v>43388.971367999999</v>
      </c>
      <c r="J3032" s="3" t="s">
        <v>22</v>
      </c>
      <c r="K3032" s="3" t="s">
        <v>42</v>
      </c>
      <c r="L3032" s="47">
        <f t="shared" si="96"/>
        <v>114271.97188893234</v>
      </c>
      <c r="M3032" s="63">
        <f t="shared" si="97"/>
        <v>8.4556427401958401E-2</v>
      </c>
      <c r="N3032" s="7">
        <v>40220</v>
      </c>
      <c r="O3032" s="6" t="b">
        <v>1</v>
      </c>
      <c r="P3032" s="6" t="b">
        <v>0</v>
      </c>
      <c r="Q3032" s="6" t="s">
        <v>24</v>
      </c>
    </row>
    <row r="3033" spans="1:17" x14ac:dyDescent="0.25">
      <c r="A3033" s="3">
        <v>2019</v>
      </c>
      <c r="B3033" s="3">
        <v>11</v>
      </c>
      <c r="C3033" s="4" t="s">
        <v>81</v>
      </c>
      <c r="D3033" s="4" t="s">
        <v>44</v>
      </c>
      <c r="E3033" s="4" t="s">
        <v>45</v>
      </c>
      <c r="F3033" s="4"/>
      <c r="G3033" s="11" t="s">
        <v>21</v>
      </c>
      <c r="H3033" s="5">
        <v>54022</v>
      </c>
      <c r="I3033" s="5">
        <v>19296.658399999997</v>
      </c>
      <c r="J3033" s="3" t="s">
        <v>22</v>
      </c>
      <c r="K3033" s="3" t="s">
        <v>42</v>
      </c>
      <c r="L3033" s="47">
        <f t="shared" ref="L3033:L3096" si="98">I3033*0.02784*94.6</f>
        <v>50820.914548377594</v>
      </c>
      <c r="M3033" s="63">
        <f t="shared" si="97"/>
        <v>3.760532788992E-2</v>
      </c>
      <c r="N3033" s="7">
        <v>25569</v>
      </c>
      <c r="O3033" s="6" t="b">
        <v>1</v>
      </c>
      <c r="P3033" s="6" t="b">
        <v>0</v>
      </c>
      <c r="Q3033" s="6" t="s">
        <v>24</v>
      </c>
    </row>
    <row r="3034" spans="1:17" x14ac:dyDescent="0.25">
      <c r="A3034" s="3">
        <v>2019</v>
      </c>
      <c r="B3034" s="3">
        <v>11</v>
      </c>
      <c r="C3034" s="4" t="s">
        <v>81</v>
      </c>
      <c r="D3034" s="4" t="s">
        <v>44</v>
      </c>
      <c r="E3034" s="4" t="s">
        <v>75</v>
      </c>
      <c r="F3034" s="4"/>
      <c r="G3034" s="11" t="s">
        <v>21</v>
      </c>
      <c r="H3034" s="5">
        <v>40078</v>
      </c>
      <c r="I3034" s="5">
        <v>13951.724048662134</v>
      </c>
      <c r="J3034" s="3" t="s">
        <v>22</v>
      </c>
      <c r="K3034" s="3" t="s">
        <v>42</v>
      </c>
      <c r="L3034" s="47">
        <f t="shared" si="98"/>
        <v>36744.153364895712</v>
      </c>
      <c r="M3034" s="63">
        <f t="shared" si="97"/>
        <v>2.7189119826032768E-2</v>
      </c>
      <c r="N3034" s="7">
        <v>41210</v>
      </c>
      <c r="O3034" s="6" t="b">
        <v>0</v>
      </c>
      <c r="P3034" s="6" t="b">
        <v>0</v>
      </c>
      <c r="Q3034" s="6" t="s">
        <v>65</v>
      </c>
    </row>
    <row r="3035" spans="1:17" x14ac:dyDescent="0.25">
      <c r="A3035" s="3">
        <v>2019</v>
      </c>
      <c r="B3035" s="3">
        <v>11</v>
      </c>
      <c r="C3035" s="4" t="s">
        <v>81</v>
      </c>
      <c r="D3035" s="4" t="s">
        <v>83</v>
      </c>
      <c r="E3035" s="4" t="s">
        <v>27</v>
      </c>
      <c r="F3035" s="4" t="s">
        <v>28</v>
      </c>
      <c r="G3035" s="11" t="s">
        <v>21</v>
      </c>
      <c r="H3035" s="5">
        <v>44715.07</v>
      </c>
      <c r="I3035" s="5">
        <v>17604.967768531984</v>
      </c>
      <c r="J3035" s="3" t="s">
        <v>22</v>
      </c>
      <c r="K3035" s="3" t="s">
        <v>23</v>
      </c>
      <c r="L3035" s="47">
        <f t="shared" si="98"/>
        <v>46365.569833143018</v>
      </c>
      <c r="M3035" s="63">
        <f t="shared" si="97"/>
        <v>3.4308561187315137E-2</v>
      </c>
      <c r="N3035" s="7">
        <v>34700</v>
      </c>
      <c r="O3035" s="6" t="b">
        <v>1</v>
      </c>
      <c r="P3035" s="6" t="b">
        <v>0</v>
      </c>
      <c r="Q3035" s="6" t="s">
        <v>24</v>
      </c>
    </row>
    <row r="3036" spans="1:17" x14ac:dyDescent="0.25">
      <c r="A3036" s="3">
        <v>2019</v>
      </c>
      <c r="B3036" s="3">
        <v>11</v>
      </c>
      <c r="C3036" s="4" t="s">
        <v>81</v>
      </c>
      <c r="D3036" s="4" t="s">
        <v>46</v>
      </c>
      <c r="E3036" s="4" t="s">
        <v>47</v>
      </c>
      <c r="F3036" s="4"/>
      <c r="G3036" s="11" t="s">
        <v>21</v>
      </c>
      <c r="H3036" s="5">
        <v>89923</v>
      </c>
      <c r="I3036" s="5">
        <v>33574.104435275585</v>
      </c>
      <c r="J3036" s="3" t="s">
        <v>22</v>
      </c>
      <c r="K3036" s="3" t="s">
        <v>42</v>
      </c>
      <c r="L3036" s="47">
        <f t="shared" si="98"/>
        <v>88422.910183425629</v>
      </c>
      <c r="M3036" s="63">
        <f t="shared" si="97"/>
        <v>6.5429214723465065E-2</v>
      </c>
      <c r="N3036" s="7">
        <v>34700</v>
      </c>
      <c r="O3036" s="6" t="b">
        <v>1</v>
      </c>
      <c r="P3036" s="6" t="b">
        <v>0</v>
      </c>
      <c r="Q3036" s="6" t="s">
        <v>24</v>
      </c>
    </row>
    <row r="3037" spans="1:17" x14ac:dyDescent="0.25">
      <c r="A3037" s="3">
        <v>2019</v>
      </c>
      <c r="B3037" s="3">
        <v>11</v>
      </c>
      <c r="C3037" s="4" t="s">
        <v>81</v>
      </c>
      <c r="D3037" s="4" t="s">
        <v>46</v>
      </c>
      <c r="E3037" s="4" t="s">
        <v>48</v>
      </c>
      <c r="F3037" s="4"/>
      <c r="G3037" s="11" t="s">
        <v>21</v>
      </c>
      <c r="H3037" s="5">
        <v>57916</v>
      </c>
      <c r="I3037" s="5">
        <v>21995.037499212598</v>
      </c>
      <c r="J3037" s="3" t="s">
        <v>22</v>
      </c>
      <c r="K3037" s="3" t="s">
        <v>42</v>
      </c>
      <c r="L3037" s="47">
        <f t="shared" si="98"/>
        <v>57927.538440326243</v>
      </c>
      <c r="M3037" s="63">
        <f t="shared" si="97"/>
        <v>4.2863929078465521E-2</v>
      </c>
      <c r="N3037" s="7">
        <v>35065</v>
      </c>
      <c r="O3037" s="6" t="b">
        <v>1</v>
      </c>
      <c r="P3037" s="6" t="b">
        <v>0</v>
      </c>
      <c r="Q3037" s="6" t="s">
        <v>24</v>
      </c>
    </row>
    <row r="3038" spans="1:17" x14ac:dyDescent="0.25">
      <c r="A3038" s="3">
        <v>2019</v>
      </c>
      <c r="B3038" s="3">
        <v>11</v>
      </c>
      <c r="C3038" s="4" t="s">
        <v>81</v>
      </c>
      <c r="D3038" s="4" t="s">
        <v>46</v>
      </c>
      <c r="E3038" s="4" t="s">
        <v>58</v>
      </c>
      <c r="F3038" s="4"/>
      <c r="G3038" s="11" t="s">
        <v>21</v>
      </c>
      <c r="H3038" s="5">
        <v>76121</v>
      </c>
      <c r="I3038" s="5">
        <v>25631.69088362205</v>
      </c>
      <c r="J3038" s="3" t="s">
        <v>22</v>
      </c>
      <c r="K3038" s="3" t="s">
        <v>42</v>
      </c>
      <c r="L3038" s="47">
        <f t="shared" si="98"/>
        <v>67505.261539323576</v>
      </c>
      <c r="M3038" s="63">
        <f t="shared" si="97"/>
        <v>4.9951039194002664E-2</v>
      </c>
      <c r="N3038" s="7">
        <v>39814</v>
      </c>
      <c r="O3038" s="6" t="b">
        <v>1</v>
      </c>
      <c r="P3038" s="6" t="b">
        <v>0</v>
      </c>
      <c r="Q3038" s="6" t="s">
        <v>24</v>
      </c>
    </row>
    <row r="3039" spans="1:17" x14ac:dyDescent="0.25">
      <c r="A3039" s="3">
        <v>2019</v>
      </c>
      <c r="B3039" s="3">
        <v>11</v>
      </c>
      <c r="C3039" s="4" t="s">
        <v>81</v>
      </c>
      <c r="D3039" s="4" t="s">
        <v>46</v>
      </c>
      <c r="E3039" s="4" t="s">
        <v>61</v>
      </c>
      <c r="F3039" s="4"/>
      <c r="G3039" s="11" t="s">
        <v>21</v>
      </c>
      <c r="H3039" s="5">
        <v>57740</v>
      </c>
      <c r="I3039" s="5">
        <v>19983.013823622052</v>
      </c>
      <c r="J3039" s="3" t="s">
        <v>22</v>
      </c>
      <c r="K3039" s="3" t="s">
        <v>42</v>
      </c>
      <c r="L3039" s="47">
        <f t="shared" si="98"/>
        <v>52628.544118775746</v>
      </c>
      <c r="M3039" s="63">
        <f t="shared" si="97"/>
        <v>3.8942897339474661E-2</v>
      </c>
      <c r="N3039" s="7">
        <v>40179</v>
      </c>
      <c r="O3039" s="6" t="b">
        <v>1</v>
      </c>
      <c r="P3039" s="6" t="b">
        <v>0</v>
      </c>
      <c r="Q3039" s="6" t="s">
        <v>24</v>
      </c>
    </row>
    <row r="3040" spans="1:17" x14ac:dyDescent="0.25">
      <c r="A3040" s="3">
        <v>2019</v>
      </c>
      <c r="B3040" s="3">
        <v>11</v>
      </c>
      <c r="C3040" s="4" t="s">
        <v>81</v>
      </c>
      <c r="D3040" s="4" t="s">
        <v>46</v>
      </c>
      <c r="E3040" s="4" t="s">
        <v>77</v>
      </c>
      <c r="F3040" s="4"/>
      <c r="G3040" s="11" t="s">
        <v>21</v>
      </c>
      <c r="H3040" s="5">
        <v>98978</v>
      </c>
      <c r="I3040" s="5">
        <v>32761.663445196853</v>
      </c>
      <c r="J3040" s="3" t="s">
        <v>22</v>
      </c>
      <c r="K3040" s="3" t="s">
        <v>42</v>
      </c>
      <c r="L3040" s="47">
        <f t="shared" si="98"/>
        <v>86283.213595730922</v>
      </c>
      <c r="M3040" s="63">
        <f t="shared" si="97"/>
        <v>6.3845929721999636E-2</v>
      </c>
      <c r="N3040" s="7">
        <v>42005</v>
      </c>
      <c r="O3040" s="6" t="b">
        <v>0</v>
      </c>
      <c r="P3040" s="6" t="b">
        <v>0</v>
      </c>
      <c r="Q3040" s="6" t="s">
        <v>65</v>
      </c>
    </row>
    <row r="3041" spans="1:17" x14ac:dyDescent="0.25">
      <c r="A3041" s="3">
        <v>2019</v>
      </c>
      <c r="B3041" s="3">
        <v>11</v>
      </c>
      <c r="C3041" s="4" t="s">
        <v>81</v>
      </c>
      <c r="D3041" s="4" t="s">
        <v>69</v>
      </c>
      <c r="E3041" s="4" t="s">
        <v>70</v>
      </c>
      <c r="F3041" s="4" t="s">
        <v>71</v>
      </c>
      <c r="G3041" s="11" t="s">
        <v>21</v>
      </c>
      <c r="H3041" s="5">
        <v>88008.560799999992</v>
      </c>
      <c r="I3041" s="5">
        <v>33560.846303731261</v>
      </c>
      <c r="J3041" s="3" t="s">
        <v>22</v>
      </c>
      <c r="K3041" s="3" t="s">
        <v>23</v>
      </c>
      <c r="L3041" s="47">
        <f t="shared" si="98"/>
        <v>88387.992719670088</v>
      </c>
      <c r="M3041" s="63">
        <f t="shared" si="97"/>
        <v>6.5403377276711486E-2</v>
      </c>
      <c r="N3041" s="7">
        <v>40760</v>
      </c>
      <c r="O3041" s="6" t="b">
        <v>0</v>
      </c>
      <c r="P3041" s="6" t="b">
        <v>0</v>
      </c>
      <c r="Q3041" s="6" t="s">
        <v>65</v>
      </c>
    </row>
    <row r="3042" spans="1:17" x14ac:dyDescent="0.25">
      <c r="A3042" s="3">
        <v>2019</v>
      </c>
      <c r="B3042" s="3">
        <v>12</v>
      </c>
      <c r="C3042" s="4" t="s">
        <v>82</v>
      </c>
      <c r="D3042" s="4" t="s">
        <v>18</v>
      </c>
      <c r="E3042" s="4" t="s">
        <v>76</v>
      </c>
      <c r="F3042" s="4"/>
      <c r="G3042" s="4" t="s">
        <v>21</v>
      </c>
      <c r="H3042" s="5">
        <v>145639</v>
      </c>
      <c r="I3042" s="5">
        <v>52022.250799999994</v>
      </c>
      <c r="J3042" s="3" t="s">
        <v>22</v>
      </c>
      <c r="K3042" s="3" t="s">
        <v>42</v>
      </c>
      <c r="L3042" s="47">
        <f t="shared" si="98"/>
        <v>137009.12913093116</v>
      </c>
      <c r="M3042" s="63">
        <f t="shared" si="97"/>
        <v>0.10138096235904</v>
      </c>
      <c r="N3042" s="7">
        <v>41348</v>
      </c>
      <c r="O3042" s="6" t="b">
        <v>0</v>
      </c>
      <c r="P3042" s="6" t="b">
        <v>0</v>
      </c>
      <c r="Q3042" s="6" t="s">
        <v>65</v>
      </c>
    </row>
    <row r="3043" spans="1:17" x14ac:dyDescent="0.25">
      <c r="A3043" s="3">
        <v>2019</v>
      </c>
      <c r="B3043" s="3">
        <v>12</v>
      </c>
      <c r="C3043" s="4" t="s">
        <v>82</v>
      </c>
      <c r="D3043" s="4" t="s">
        <v>18</v>
      </c>
      <c r="E3043" s="4" t="s">
        <v>19</v>
      </c>
      <c r="F3043" s="4" t="s">
        <v>20</v>
      </c>
      <c r="G3043" s="4" t="s">
        <v>21</v>
      </c>
      <c r="H3043" s="5">
        <v>84779.008300000001</v>
      </c>
      <c r="I3043" s="5">
        <v>32869.403752239108</v>
      </c>
      <c r="J3043" s="3" t="s">
        <v>22</v>
      </c>
      <c r="K3043" s="3" t="s">
        <v>23</v>
      </c>
      <c r="L3043" s="47">
        <f t="shared" si="98"/>
        <v>86566.96536373705</v>
      </c>
      <c r="M3043" s="63">
        <f t="shared" si="97"/>
        <v>6.4055894032363586E-2</v>
      </c>
      <c r="N3043" s="7">
        <v>35527</v>
      </c>
      <c r="O3043" s="6" t="b">
        <v>1</v>
      </c>
      <c r="P3043" s="6" t="b">
        <v>0</v>
      </c>
      <c r="Q3043" s="6" t="s">
        <v>24</v>
      </c>
    </row>
    <row r="3044" spans="1:17" x14ac:dyDescent="0.25">
      <c r="A3044" s="3">
        <v>2019</v>
      </c>
      <c r="B3044" s="3">
        <v>12</v>
      </c>
      <c r="C3044" s="4" t="s">
        <v>82</v>
      </c>
      <c r="D3044" s="4" t="s">
        <v>18</v>
      </c>
      <c r="E3044" s="4" t="s">
        <v>19</v>
      </c>
      <c r="F3044" s="4" t="s">
        <v>25</v>
      </c>
      <c r="G3044" s="4" t="s">
        <v>21</v>
      </c>
      <c r="H3044" s="5">
        <v>75313.10520000002</v>
      </c>
      <c r="I3044" s="5">
        <v>29956.112741771587</v>
      </c>
      <c r="J3044" s="3" t="s">
        <v>22</v>
      </c>
      <c r="K3044" s="3" t="s">
        <v>23</v>
      </c>
      <c r="L3044" s="47">
        <f t="shared" si="98"/>
        <v>78894.335707945123</v>
      </c>
      <c r="M3044" s="63">
        <f t="shared" si="97"/>
        <v>5.8378472511164473E-2</v>
      </c>
      <c r="N3044" s="7">
        <v>35527</v>
      </c>
      <c r="O3044" s="6" t="b">
        <v>1</v>
      </c>
      <c r="P3044" s="6" t="b">
        <v>0</v>
      </c>
      <c r="Q3044" s="6" t="s">
        <v>24</v>
      </c>
    </row>
    <row r="3045" spans="1:17" x14ac:dyDescent="0.25">
      <c r="A3045" s="3">
        <v>2019</v>
      </c>
      <c r="B3045" s="3">
        <v>12</v>
      </c>
      <c r="C3045" s="4" t="s">
        <v>82</v>
      </c>
      <c r="D3045" s="4" t="s">
        <v>18</v>
      </c>
      <c r="E3045" s="4" t="s">
        <v>43</v>
      </c>
      <c r="F3045" s="4"/>
      <c r="G3045" s="4" t="s">
        <v>21</v>
      </c>
      <c r="H3045" s="5">
        <v>74326</v>
      </c>
      <c r="I3045" s="5">
        <v>27973.036056000001</v>
      </c>
      <c r="J3045" s="3" t="s">
        <v>22</v>
      </c>
      <c r="K3045" s="3" t="s">
        <v>42</v>
      </c>
      <c r="L3045" s="47">
        <f t="shared" si="98"/>
        <v>73671.578031389188</v>
      </c>
      <c r="M3045" s="63">
        <f t="shared" si="97"/>
        <v>5.451385266593281E-2</v>
      </c>
      <c r="N3045" s="7">
        <v>28126</v>
      </c>
      <c r="O3045" s="6" t="b">
        <v>1</v>
      </c>
      <c r="P3045" s="6" t="b">
        <v>0</v>
      </c>
      <c r="Q3045" s="6" t="s">
        <v>24</v>
      </c>
    </row>
    <row r="3046" spans="1:17" x14ac:dyDescent="0.25">
      <c r="A3046" s="3">
        <v>2019</v>
      </c>
      <c r="B3046" s="3">
        <v>12</v>
      </c>
      <c r="C3046" s="4" t="s">
        <v>82</v>
      </c>
      <c r="D3046" s="4" t="s">
        <v>62</v>
      </c>
      <c r="E3046" s="4" t="s">
        <v>63</v>
      </c>
      <c r="F3046" s="4" t="s">
        <v>64</v>
      </c>
      <c r="G3046" s="4" t="s">
        <v>21</v>
      </c>
      <c r="H3046" s="5">
        <v>105219.51520000001</v>
      </c>
      <c r="I3046" s="5">
        <v>39526.991295657455</v>
      </c>
      <c r="J3046" s="3" t="s">
        <v>22</v>
      </c>
      <c r="K3046" s="3" t="s">
        <v>23</v>
      </c>
      <c r="L3046" s="47">
        <f t="shared" si="98"/>
        <v>104100.81400368639</v>
      </c>
      <c r="M3046" s="63">
        <f t="shared" si="97"/>
        <v>7.7030200636977256E-2</v>
      </c>
      <c r="N3046" s="7">
        <v>40739</v>
      </c>
      <c r="O3046" s="6" t="b">
        <v>0</v>
      </c>
      <c r="P3046" s="6" t="b">
        <v>0</v>
      </c>
      <c r="Q3046" s="6" t="s">
        <v>65</v>
      </c>
    </row>
    <row r="3047" spans="1:17" x14ac:dyDescent="0.25">
      <c r="A3047" s="3">
        <v>2019</v>
      </c>
      <c r="B3047" s="3">
        <v>12</v>
      </c>
      <c r="C3047" s="4" t="s">
        <v>82</v>
      </c>
      <c r="D3047" s="4" t="s">
        <v>66</v>
      </c>
      <c r="E3047" s="4" t="s">
        <v>67</v>
      </c>
      <c r="F3047" s="4" t="s">
        <v>72</v>
      </c>
      <c r="G3047" s="4" t="s">
        <v>21</v>
      </c>
      <c r="H3047" s="5">
        <v>181128.57850000003</v>
      </c>
      <c r="I3047" s="5">
        <v>67472.520079984926</v>
      </c>
      <c r="J3047" s="3" t="s">
        <v>22</v>
      </c>
      <c r="K3047" s="3" t="s">
        <v>23</v>
      </c>
      <c r="L3047" s="47">
        <f t="shared" si="98"/>
        <v>177699.94712393341</v>
      </c>
      <c r="M3047" s="63">
        <f t="shared" si="97"/>
        <v>0.13149044713187463</v>
      </c>
      <c r="N3047" s="7">
        <v>40644</v>
      </c>
      <c r="O3047" s="6" t="b">
        <v>0</v>
      </c>
      <c r="P3047" s="6" t="b">
        <v>1</v>
      </c>
      <c r="Q3047" s="6" t="s">
        <v>15</v>
      </c>
    </row>
    <row r="3048" spans="1:17" x14ac:dyDescent="0.25">
      <c r="A3048" s="3">
        <v>2019</v>
      </c>
      <c r="B3048" s="3">
        <v>12</v>
      </c>
      <c r="C3048" s="4" t="s">
        <v>82</v>
      </c>
      <c r="D3048" s="4" t="s">
        <v>66</v>
      </c>
      <c r="E3048" s="4" t="s">
        <v>67</v>
      </c>
      <c r="F3048" s="4" t="s">
        <v>68</v>
      </c>
      <c r="G3048" s="4" t="s">
        <v>21</v>
      </c>
      <c r="H3048" s="5">
        <v>172730.55120000002</v>
      </c>
      <c r="I3048" s="5">
        <v>64888.694453023178</v>
      </c>
      <c r="J3048" s="3" t="s">
        <v>22</v>
      </c>
      <c r="K3048" s="3" t="s">
        <v>23</v>
      </c>
      <c r="L3048" s="47">
        <f t="shared" si="98"/>
        <v>170895.01858792684</v>
      </c>
      <c r="M3048" s="63">
        <f t="shared" si="97"/>
        <v>0.1264550877500516</v>
      </c>
      <c r="N3048" s="7">
        <v>40644</v>
      </c>
      <c r="O3048" s="6" t="b">
        <v>0</v>
      </c>
      <c r="P3048" s="6" t="b">
        <v>1</v>
      </c>
      <c r="Q3048" s="6" t="s">
        <v>15</v>
      </c>
    </row>
    <row r="3049" spans="1:17" x14ac:dyDescent="0.25">
      <c r="A3049" s="3">
        <v>2019</v>
      </c>
      <c r="B3049" s="3">
        <v>12</v>
      </c>
      <c r="C3049" s="4" t="s">
        <v>82</v>
      </c>
      <c r="D3049" s="4" t="s">
        <v>78</v>
      </c>
      <c r="E3049" s="4" t="s">
        <v>78</v>
      </c>
      <c r="F3049" s="4" t="s">
        <v>79</v>
      </c>
      <c r="G3049" s="4" t="s">
        <v>21</v>
      </c>
      <c r="H3049" s="5">
        <v>175958.58930000002</v>
      </c>
      <c r="I3049" s="5">
        <v>63977.008875442283</v>
      </c>
      <c r="J3049" s="3" t="s">
        <v>22</v>
      </c>
      <c r="K3049" s="3" t="s">
        <v>23</v>
      </c>
      <c r="L3049" s="47">
        <f t="shared" si="98"/>
        <v>168493.94510293283</v>
      </c>
      <c r="M3049" s="63">
        <f t="shared" si="97"/>
        <v>0.12467839489646194</v>
      </c>
      <c r="N3049" s="7">
        <v>42560</v>
      </c>
      <c r="O3049" s="6" t="b">
        <v>0</v>
      </c>
      <c r="P3049" s="6" t="b">
        <v>0</v>
      </c>
      <c r="Q3049" s="6" t="s">
        <v>65</v>
      </c>
    </row>
    <row r="3050" spans="1:17" x14ac:dyDescent="0.25">
      <c r="A3050" s="3">
        <v>2019</v>
      </c>
      <c r="B3050" s="3">
        <v>12</v>
      </c>
      <c r="C3050" s="4" t="s">
        <v>82</v>
      </c>
      <c r="D3050" s="4" t="s">
        <v>78</v>
      </c>
      <c r="E3050" s="4" t="s">
        <v>78</v>
      </c>
      <c r="F3050" s="4" t="s">
        <v>80</v>
      </c>
      <c r="G3050" s="4" t="s">
        <v>21</v>
      </c>
      <c r="H3050" s="5">
        <v>177820.46489999996</v>
      </c>
      <c r="I3050" s="5">
        <v>64649.777933354198</v>
      </c>
      <c r="J3050" s="3" t="s">
        <v>22</v>
      </c>
      <c r="K3050" s="3" t="s">
        <v>23</v>
      </c>
      <c r="L3050" s="47">
        <f t="shared" si="98"/>
        <v>170265.79275106936</v>
      </c>
      <c r="M3050" s="63">
        <f t="shared" si="97"/>
        <v>0.12598948723652068</v>
      </c>
      <c r="N3050" s="7">
        <v>42560</v>
      </c>
      <c r="O3050" s="6" t="b">
        <v>0</v>
      </c>
      <c r="P3050" s="6" t="b">
        <v>0</v>
      </c>
      <c r="Q3050" s="6" t="s">
        <v>65</v>
      </c>
    </row>
    <row r="3051" spans="1:17" x14ac:dyDescent="0.25">
      <c r="A3051" s="3">
        <v>2019</v>
      </c>
      <c r="B3051" s="3">
        <v>12</v>
      </c>
      <c r="C3051" s="4" t="s">
        <v>82</v>
      </c>
      <c r="D3051" s="4" t="s">
        <v>73</v>
      </c>
      <c r="E3051" s="4" t="s">
        <v>74</v>
      </c>
      <c r="F3051" s="4"/>
      <c r="G3051" s="4" t="s">
        <v>21</v>
      </c>
      <c r="H3051" s="5">
        <v>255570</v>
      </c>
      <c r="I3051" s="5">
        <v>83150.619551999989</v>
      </c>
      <c r="J3051" s="3" t="s">
        <v>22</v>
      </c>
      <c r="K3051" s="3" t="s">
        <v>42</v>
      </c>
      <c r="L3051" s="47">
        <f t="shared" si="98"/>
        <v>218990.7932917985</v>
      </c>
      <c r="M3051" s="63">
        <f t="shared" si="97"/>
        <v>0.1620439273829376</v>
      </c>
      <c r="N3051" s="7">
        <v>41136</v>
      </c>
      <c r="O3051" s="6" t="b">
        <v>0</v>
      </c>
      <c r="P3051" s="6" t="b">
        <v>0</v>
      </c>
      <c r="Q3051" s="6" t="s">
        <v>65</v>
      </c>
    </row>
    <row r="3052" spans="1:17" x14ac:dyDescent="0.25">
      <c r="A3052" s="3">
        <v>2019</v>
      </c>
      <c r="B3052" s="3">
        <v>12</v>
      </c>
      <c r="C3052" s="4" t="s">
        <v>82</v>
      </c>
      <c r="D3052" s="4" t="s">
        <v>29</v>
      </c>
      <c r="E3052" s="4" t="s">
        <v>92</v>
      </c>
      <c r="F3052" s="4" t="s">
        <v>92</v>
      </c>
      <c r="G3052" s="4" t="s">
        <v>21</v>
      </c>
      <c r="H3052" s="5">
        <v>242412.17</v>
      </c>
      <c r="I3052" s="5">
        <v>84737.369094330701</v>
      </c>
      <c r="J3052" s="3" t="s">
        <v>22</v>
      </c>
      <c r="K3052" s="3" t="s">
        <v>23</v>
      </c>
      <c r="L3052" s="47">
        <f t="shared" si="98"/>
        <v>223169.75843845139</v>
      </c>
      <c r="M3052" s="63">
        <f t="shared" si="97"/>
        <v>0.16513618489103168</v>
      </c>
      <c r="N3052" s="7">
        <v>43601</v>
      </c>
      <c r="O3052" s="6" t="b">
        <v>0</v>
      </c>
      <c r="P3052" s="6" t="b">
        <v>0</v>
      </c>
      <c r="Q3052" s="6" t="s">
        <v>65</v>
      </c>
    </row>
    <row r="3053" spans="1:17" x14ac:dyDescent="0.25">
      <c r="A3053" s="3">
        <v>2019</v>
      </c>
      <c r="B3053" s="3">
        <v>12</v>
      </c>
      <c r="C3053" s="4" t="s">
        <v>82</v>
      </c>
      <c r="D3053" s="4" t="s">
        <v>29</v>
      </c>
      <c r="E3053" s="4" t="s">
        <v>30</v>
      </c>
      <c r="F3053" s="4" t="s">
        <v>31</v>
      </c>
      <c r="G3053" s="4" t="s">
        <v>21</v>
      </c>
      <c r="H3053" s="5">
        <v>4558.9957999999997</v>
      </c>
      <c r="I3053" s="5">
        <v>1886.4191282677164</v>
      </c>
      <c r="J3053" s="3" t="s">
        <v>22</v>
      </c>
      <c r="K3053" s="3" t="s">
        <v>23</v>
      </c>
      <c r="L3053" s="47">
        <f t="shared" si="98"/>
        <v>4968.1941470300662</v>
      </c>
      <c r="M3053" s="63">
        <f t="shared" si="97"/>
        <v>3.6762535971681261E-3</v>
      </c>
      <c r="N3053" s="7">
        <v>35885</v>
      </c>
      <c r="O3053" s="6" t="b">
        <v>1</v>
      </c>
      <c r="P3053" s="6" t="b">
        <v>0</v>
      </c>
      <c r="Q3053" s="6" t="s">
        <v>24</v>
      </c>
    </row>
    <row r="3054" spans="1:17" x14ac:dyDescent="0.25">
      <c r="A3054" s="3">
        <v>2019</v>
      </c>
      <c r="B3054" s="3">
        <v>12</v>
      </c>
      <c r="C3054" s="4" t="s">
        <v>82</v>
      </c>
      <c r="D3054" s="4" t="s">
        <v>29</v>
      </c>
      <c r="E3054" s="4" t="s">
        <v>34</v>
      </c>
      <c r="F3054" s="4" t="s">
        <v>37</v>
      </c>
      <c r="G3054" s="4" t="s">
        <v>21</v>
      </c>
      <c r="H3054" s="5">
        <v>1598.5214999999998</v>
      </c>
      <c r="I3054" s="5">
        <v>623.97080952640965</v>
      </c>
      <c r="J3054" s="3" t="s">
        <v>22</v>
      </c>
      <c r="K3054" s="3" t="s">
        <v>23</v>
      </c>
      <c r="L3054" s="47">
        <f t="shared" si="98"/>
        <v>1643.3294581005621</v>
      </c>
      <c r="M3054" s="63">
        <f t="shared" si="97"/>
        <v>1.2159943136050672E-3</v>
      </c>
      <c r="N3054" s="7">
        <v>33970</v>
      </c>
      <c r="O3054" s="6" t="b">
        <v>1</v>
      </c>
      <c r="P3054" s="6" t="b">
        <v>0</v>
      </c>
      <c r="Q3054" s="6" t="s">
        <v>24</v>
      </c>
    </row>
    <row r="3055" spans="1:17" x14ac:dyDescent="0.25">
      <c r="A3055" s="3">
        <v>2019</v>
      </c>
      <c r="B3055" s="3">
        <v>12</v>
      </c>
      <c r="C3055" s="4" t="s">
        <v>82</v>
      </c>
      <c r="D3055" s="4" t="s">
        <v>59</v>
      </c>
      <c r="E3055" s="4" t="s">
        <v>60</v>
      </c>
      <c r="F3055" s="4"/>
      <c r="G3055" s="4" t="s">
        <v>21</v>
      </c>
      <c r="H3055" s="5">
        <v>162709</v>
      </c>
      <c r="I3055" s="5">
        <v>56598.651067999999</v>
      </c>
      <c r="J3055" s="3" t="s">
        <v>22</v>
      </c>
      <c r="K3055" s="3" t="s">
        <v>42</v>
      </c>
      <c r="L3055" s="47">
        <f t="shared" si="98"/>
        <v>149061.82976635316</v>
      </c>
      <c r="M3055" s="63">
        <f t="shared" si="97"/>
        <v>0.11029945120131841</v>
      </c>
      <c r="N3055" s="7">
        <v>40220</v>
      </c>
      <c r="O3055" s="6" t="b">
        <v>1</v>
      </c>
      <c r="P3055" s="6" t="b">
        <v>0</v>
      </c>
      <c r="Q3055" s="6" t="s">
        <v>24</v>
      </c>
    </row>
    <row r="3056" spans="1:17" x14ac:dyDescent="0.25">
      <c r="A3056" s="3">
        <v>2019</v>
      </c>
      <c r="B3056" s="3">
        <v>12</v>
      </c>
      <c r="C3056" s="4" t="s">
        <v>82</v>
      </c>
      <c r="D3056" s="4" t="s">
        <v>44</v>
      </c>
      <c r="E3056" s="4" t="s">
        <v>45</v>
      </c>
      <c r="F3056" s="4"/>
      <c r="G3056" s="4" t="s">
        <v>21</v>
      </c>
      <c r="H3056" s="5">
        <v>8991</v>
      </c>
      <c r="I3056" s="5">
        <v>3211.5851999999995</v>
      </c>
      <c r="J3056" s="3" t="s">
        <v>22</v>
      </c>
      <c r="K3056" s="3" t="s">
        <v>42</v>
      </c>
      <c r="L3056" s="47">
        <f t="shared" si="98"/>
        <v>8458.236324172798</v>
      </c>
      <c r="M3056" s="63">
        <f t="shared" si="97"/>
        <v>6.2587372377599995E-3</v>
      </c>
      <c r="N3056" s="7">
        <v>25569</v>
      </c>
      <c r="O3056" s="6" t="b">
        <v>1</v>
      </c>
      <c r="P3056" s="6" t="b">
        <v>0</v>
      </c>
      <c r="Q3056" s="6" t="s">
        <v>24</v>
      </c>
    </row>
    <row r="3057" spans="1:17" x14ac:dyDescent="0.25">
      <c r="A3057" s="3">
        <v>2019</v>
      </c>
      <c r="B3057" s="3">
        <v>12</v>
      </c>
      <c r="C3057" s="4" t="s">
        <v>82</v>
      </c>
      <c r="D3057" s="4" t="s">
        <v>44</v>
      </c>
      <c r="E3057" s="4" t="s">
        <v>75</v>
      </c>
      <c r="F3057" s="4"/>
      <c r="G3057" s="4" t="s">
        <v>21</v>
      </c>
      <c r="H3057" s="5">
        <v>120216</v>
      </c>
      <c r="I3057" s="5">
        <v>41848.90608897568</v>
      </c>
      <c r="J3057" s="3" t="s">
        <v>22</v>
      </c>
      <c r="K3057" s="3" t="s">
        <v>42</v>
      </c>
      <c r="L3057" s="47">
        <f t="shared" si="98"/>
        <v>110215.95740591604</v>
      </c>
      <c r="M3057" s="63">
        <f t="shared" si="97"/>
        <v>8.1555148186195803E-2</v>
      </c>
      <c r="N3057" s="7">
        <v>41210</v>
      </c>
      <c r="O3057" s="6" t="b">
        <v>0</v>
      </c>
      <c r="P3057" s="6" t="b">
        <v>0</v>
      </c>
      <c r="Q3057" s="6" t="s">
        <v>65</v>
      </c>
    </row>
    <row r="3058" spans="1:17" x14ac:dyDescent="0.25">
      <c r="A3058" s="3">
        <v>2019</v>
      </c>
      <c r="B3058" s="3">
        <v>12</v>
      </c>
      <c r="C3058" s="4" t="s">
        <v>82</v>
      </c>
      <c r="D3058" s="4" t="s">
        <v>83</v>
      </c>
      <c r="E3058" s="4" t="s">
        <v>27</v>
      </c>
      <c r="F3058" s="4" t="s">
        <v>28</v>
      </c>
      <c r="G3058" s="4" t="s">
        <v>21</v>
      </c>
      <c r="H3058" s="5">
        <v>54045.260000000017</v>
      </c>
      <c r="I3058" s="5">
        <v>21278.398095808217</v>
      </c>
      <c r="J3058" s="3" t="s">
        <v>22</v>
      </c>
      <c r="K3058" s="3" t="s">
        <v>23</v>
      </c>
      <c r="L3058" s="47">
        <f t="shared" si="98"/>
        <v>56040.151042598649</v>
      </c>
      <c r="M3058" s="63">
        <f t="shared" si="97"/>
        <v>4.1467342209111059E-2</v>
      </c>
      <c r="N3058" s="7">
        <v>34700</v>
      </c>
      <c r="O3058" s="6" t="b">
        <v>1</v>
      </c>
      <c r="P3058" s="6" t="b">
        <v>0</v>
      </c>
      <c r="Q3058" s="6" t="s">
        <v>24</v>
      </c>
    </row>
    <row r="3059" spans="1:17" x14ac:dyDescent="0.25">
      <c r="A3059" s="3">
        <v>2019</v>
      </c>
      <c r="B3059" s="3">
        <v>12</v>
      </c>
      <c r="C3059" s="4" t="s">
        <v>82</v>
      </c>
      <c r="D3059" s="4" t="s">
        <v>46</v>
      </c>
      <c r="E3059" s="4" t="s">
        <v>47</v>
      </c>
      <c r="F3059" s="4"/>
      <c r="G3059" s="4" t="s">
        <v>21</v>
      </c>
      <c r="H3059" s="5">
        <v>102388</v>
      </c>
      <c r="I3059" s="5">
        <v>38228.099651023615</v>
      </c>
      <c r="J3059" s="3" t="s">
        <v>22</v>
      </c>
      <c r="K3059" s="3" t="s">
        <v>42</v>
      </c>
      <c r="L3059" s="47">
        <f t="shared" si="98"/>
        <v>100679.96983931345</v>
      </c>
      <c r="M3059" s="63">
        <f t="shared" si="97"/>
        <v>7.4498920599914822E-2</v>
      </c>
      <c r="N3059" s="7">
        <v>34700</v>
      </c>
      <c r="O3059" s="6" t="b">
        <v>1</v>
      </c>
      <c r="P3059" s="6" t="b">
        <v>0</v>
      </c>
      <c r="Q3059" s="6" t="s">
        <v>24</v>
      </c>
    </row>
    <row r="3060" spans="1:17" x14ac:dyDescent="0.25">
      <c r="A3060" s="3">
        <v>2019</v>
      </c>
      <c r="B3060" s="3">
        <v>12</v>
      </c>
      <c r="C3060" s="4" t="s">
        <v>82</v>
      </c>
      <c r="D3060" s="4" t="s">
        <v>46</v>
      </c>
      <c r="E3060" s="4" t="s">
        <v>48</v>
      </c>
      <c r="F3060" s="4"/>
      <c r="G3060" s="4" t="s">
        <v>21</v>
      </c>
      <c r="H3060" s="5">
        <v>102066</v>
      </c>
      <c r="I3060" s="5">
        <v>38762.095058267711</v>
      </c>
      <c r="J3060" s="3" t="s">
        <v>22</v>
      </c>
      <c r="K3060" s="3" t="s">
        <v>42</v>
      </c>
      <c r="L3060" s="47">
        <f t="shared" si="98"/>
        <v>102086.33431953756</v>
      </c>
      <c r="M3060" s="63">
        <f t="shared" si="97"/>
        <v>7.5539570849552123E-2</v>
      </c>
      <c r="N3060" s="7">
        <v>35065</v>
      </c>
      <c r="O3060" s="6" t="b">
        <v>1</v>
      </c>
      <c r="P3060" s="6" t="b">
        <v>0</v>
      </c>
      <c r="Q3060" s="6" t="s">
        <v>24</v>
      </c>
    </row>
    <row r="3061" spans="1:17" x14ac:dyDescent="0.25">
      <c r="A3061" s="3">
        <v>2019</v>
      </c>
      <c r="B3061" s="3">
        <v>12</v>
      </c>
      <c r="C3061" s="4" t="s">
        <v>82</v>
      </c>
      <c r="D3061" s="4" t="s">
        <v>46</v>
      </c>
      <c r="E3061" s="4" t="s">
        <v>58</v>
      </c>
      <c r="F3061" s="4"/>
      <c r="G3061" s="4" t="s">
        <v>21</v>
      </c>
      <c r="H3061" s="5">
        <v>89618</v>
      </c>
      <c r="I3061" s="5">
        <v>30176.441108346458</v>
      </c>
      <c r="J3061" s="3" t="s">
        <v>22</v>
      </c>
      <c r="K3061" s="3" t="s">
        <v>42</v>
      </c>
      <c r="L3061" s="47">
        <f t="shared" si="98"/>
        <v>79474.606595172168</v>
      </c>
      <c r="M3061" s="63">
        <f t="shared" si="97"/>
        <v>5.8807848431945586E-2</v>
      </c>
      <c r="N3061" s="7">
        <v>39814</v>
      </c>
      <c r="O3061" s="6" t="b">
        <v>1</v>
      </c>
      <c r="P3061" s="6" t="b">
        <v>0</v>
      </c>
      <c r="Q3061" s="6" t="s">
        <v>24</v>
      </c>
    </row>
    <row r="3062" spans="1:17" x14ac:dyDescent="0.25">
      <c r="A3062" s="3">
        <v>2019</v>
      </c>
      <c r="B3062" s="3">
        <v>12</v>
      </c>
      <c r="C3062" s="4" t="s">
        <v>82</v>
      </c>
      <c r="D3062" s="4" t="s">
        <v>46</v>
      </c>
      <c r="E3062" s="4" t="s">
        <v>61</v>
      </c>
      <c r="F3062" s="4"/>
      <c r="G3062" s="4" t="s">
        <v>21</v>
      </c>
      <c r="H3062" s="5">
        <v>59176</v>
      </c>
      <c r="I3062" s="5">
        <v>20479.993523149609</v>
      </c>
      <c r="J3062" s="3" t="s">
        <v>22</v>
      </c>
      <c r="K3062" s="3" t="s">
        <v>42</v>
      </c>
      <c r="L3062" s="47">
        <f t="shared" si="98"/>
        <v>53937.421662152286</v>
      </c>
      <c r="M3062" s="63">
        <f t="shared" si="97"/>
        <v>3.9911411377913965E-2</v>
      </c>
      <c r="N3062" s="7">
        <v>40179</v>
      </c>
      <c r="O3062" s="6" t="b">
        <v>1</v>
      </c>
      <c r="P3062" s="6" t="b">
        <v>0</v>
      </c>
      <c r="Q3062" s="6" t="s">
        <v>24</v>
      </c>
    </row>
    <row r="3063" spans="1:17" x14ac:dyDescent="0.25">
      <c r="A3063" s="3">
        <v>2019</v>
      </c>
      <c r="B3063" s="3">
        <v>12</v>
      </c>
      <c r="C3063" s="4" t="s">
        <v>82</v>
      </c>
      <c r="D3063" s="4" t="s">
        <v>46</v>
      </c>
      <c r="E3063" s="4" t="s">
        <v>77</v>
      </c>
      <c r="F3063" s="4"/>
      <c r="G3063" s="4" t="s">
        <v>21</v>
      </c>
      <c r="H3063" s="5">
        <v>92422</v>
      </c>
      <c r="I3063" s="5">
        <v>30591.631058740157</v>
      </c>
      <c r="J3063" s="3" t="s">
        <v>22</v>
      </c>
      <c r="K3063" s="3" t="s">
        <v>42</v>
      </c>
      <c r="L3063" s="47">
        <f t="shared" si="98"/>
        <v>80568.077420685833</v>
      </c>
      <c r="M3063" s="63">
        <f t="shared" si="97"/>
        <v>5.9616970607272828E-2</v>
      </c>
      <c r="N3063" s="7">
        <v>42005</v>
      </c>
      <c r="O3063" s="6" t="b">
        <v>0</v>
      </c>
      <c r="P3063" s="6" t="b">
        <v>0</v>
      </c>
      <c r="Q3063" s="6" t="s">
        <v>65</v>
      </c>
    </row>
    <row r="3064" spans="1:17" x14ac:dyDescent="0.25">
      <c r="A3064" s="3">
        <v>2019</v>
      </c>
      <c r="B3064" s="3">
        <v>12</v>
      </c>
      <c r="C3064" s="4" t="s">
        <v>82</v>
      </c>
      <c r="D3064" s="4" t="s">
        <v>69</v>
      </c>
      <c r="E3064" s="4" t="s">
        <v>70</v>
      </c>
      <c r="F3064" s="4" t="s">
        <v>71</v>
      </c>
      <c r="G3064" s="4" t="s">
        <v>21</v>
      </c>
      <c r="H3064" s="5">
        <v>61367.229500000001</v>
      </c>
      <c r="I3064" s="5">
        <v>23401.54342502671</v>
      </c>
      <c r="J3064" s="3" t="s">
        <v>22</v>
      </c>
      <c r="K3064" s="3" t="s">
        <v>23</v>
      </c>
      <c r="L3064" s="47">
        <f t="shared" si="98"/>
        <v>61631.80246292954</v>
      </c>
      <c r="M3064" s="63">
        <f t="shared" si="97"/>
        <v>4.5604927826692059E-2</v>
      </c>
      <c r="N3064" s="7">
        <v>40760</v>
      </c>
      <c r="O3064" s="6" t="b">
        <v>0</v>
      </c>
      <c r="P3064" s="6" t="b">
        <v>0</v>
      </c>
      <c r="Q3064" s="6" t="s">
        <v>65</v>
      </c>
    </row>
    <row r="3065" spans="1:17" x14ac:dyDescent="0.25">
      <c r="A3065" s="8">
        <v>2020</v>
      </c>
      <c r="B3065" s="8">
        <v>1</v>
      </c>
      <c r="C3065" s="9" t="s">
        <v>84</v>
      </c>
      <c r="D3065" s="9" t="s">
        <v>18</v>
      </c>
      <c r="E3065" s="9" t="s">
        <v>76</v>
      </c>
      <c r="F3065" s="9"/>
      <c r="G3065" s="16" t="s">
        <v>21</v>
      </c>
      <c r="H3065" s="10">
        <v>98424</v>
      </c>
      <c r="I3065" s="10">
        <v>35157.052799999998</v>
      </c>
      <c r="J3065" s="8" t="s">
        <v>22</v>
      </c>
      <c r="K3065" s="8" t="s">
        <v>42</v>
      </c>
      <c r="L3065" s="47">
        <f t="shared" si="98"/>
        <v>92591.864305459181</v>
      </c>
      <c r="M3065" s="63">
        <f t="shared" si="97"/>
        <v>6.8514064496640006E-2</v>
      </c>
      <c r="N3065" s="7">
        <v>41348</v>
      </c>
      <c r="O3065" s="6" t="b">
        <v>0</v>
      </c>
      <c r="P3065" s="6" t="b">
        <v>0</v>
      </c>
      <c r="Q3065" s="6" t="s">
        <v>65</v>
      </c>
    </row>
    <row r="3066" spans="1:17" x14ac:dyDescent="0.25">
      <c r="A3066" s="8">
        <v>2020</v>
      </c>
      <c r="B3066" s="8">
        <v>1</v>
      </c>
      <c r="C3066" s="9" t="s">
        <v>84</v>
      </c>
      <c r="D3066" s="9" t="s">
        <v>18</v>
      </c>
      <c r="E3066" s="9" t="s">
        <v>19</v>
      </c>
      <c r="F3066" s="9" t="s">
        <v>20</v>
      </c>
      <c r="G3066" s="16" t="s">
        <v>21</v>
      </c>
      <c r="H3066" s="10">
        <v>84850.031800000012</v>
      </c>
      <c r="I3066" s="10">
        <v>32896.940050955141</v>
      </c>
      <c r="J3066" s="8" t="s">
        <v>22</v>
      </c>
      <c r="K3066" s="8" t="s">
        <v>23</v>
      </c>
      <c r="L3066" s="47">
        <f t="shared" si="98"/>
        <v>86639.486722358721</v>
      </c>
      <c r="M3066" s="63">
        <f t="shared" si="97"/>
        <v>6.4109556771301382E-2</v>
      </c>
      <c r="N3066" s="7">
        <v>35527</v>
      </c>
      <c r="O3066" s="6" t="b">
        <v>1</v>
      </c>
      <c r="P3066" s="6" t="b">
        <v>0</v>
      </c>
      <c r="Q3066" s="6" t="s">
        <v>24</v>
      </c>
    </row>
    <row r="3067" spans="1:17" x14ac:dyDescent="0.25">
      <c r="A3067" s="8">
        <v>2020</v>
      </c>
      <c r="B3067" s="8">
        <v>1</v>
      </c>
      <c r="C3067" s="9" t="s">
        <v>84</v>
      </c>
      <c r="D3067" s="9" t="s">
        <v>18</v>
      </c>
      <c r="E3067" s="9" t="s">
        <v>19</v>
      </c>
      <c r="F3067" s="9" t="s">
        <v>25</v>
      </c>
      <c r="G3067" s="16" t="s">
        <v>21</v>
      </c>
      <c r="H3067" s="10">
        <v>87181.941399999996</v>
      </c>
      <c r="I3067" s="10">
        <v>34676.993581522423</v>
      </c>
      <c r="J3067" s="8" t="s">
        <v>22</v>
      </c>
      <c r="K3067" s="8" t="s">
        <v>23</v>
      </c>
      <c r="L3067" s="47">
        <f t="shared" si="98"/>
        <v>91327.549623886662</v>
      </c>
      <c r="M3067" s="63">
        <f t="shared" si="97"/>
        <v>6.7578525091670907E-2</v>
      </c>
      <c r="N3067" s="7">
        <v>35527</v>
      </c>
      <c r="O3067" s="6" t="b">
        <v>1</v>
      </c>
      <c r="P3067" s="6" t="b">
        <v>0</v>
      </c>
      <c r="Q3067" s="6" t="s">
        <v>24</v>
      </c>
    </row>
    <row r="3068" spans="1:17" x14ac:dyDescent="0.25">
      <c r="A3068" s="8">
        <v>2020</v>
      </c>
      <c r="B3068" s="8">
        <v>1</v>
      </c>
      <c r="C3068" s="9" t="s">
        <v>84</v>
      </c>
      <c r="D3068" s="9" t="s">
        <v>18</v>
      </c>
      <c r="E3068" s="9" t="s">
        <v>43</v>
      </c>
      <c r="F3068" s="9"/>
      <c r="G3068" s="16" t="s">
        <v>21</v>
      </c>
      <c r="H3068" s="10">
        <v>84256</v>
      </c>
      <c r="I3068" s="10">
        <v>31710.251136000003</v>
      </c>
      <c r="J3068" s="8" t="s">
        <v>22</v>
      </c>
      <c r="K3068" s="8" t="s">
        <v>42</v>
      </c>
      <c r="L3068" s="47">
        <f t="shared" si="98"/>
        <v>83514.146847842305</v>
      </c>
      <c r="M3068" s="63">
        <f t="shared" si="97"/>
        <v>6.1796937413836815E-2</v>
      </c>
      <c r="N3068" s="7">
        <v>28126</v>
      </c>
      <c r="O3068" s="6" t="b">
        <v>1</v>
      </c>
      <c r="P3068" s="6" t="b">
        <v>0</v>
      </c>
      <c r="Q3068" s="6" t="s">
        <v>24</v>
      </c>
    </row>
    <row r="3069" spans="1:17" x14ac:dyDescent="0.25">
      <c r="A3069" s="8">
        <v>2020</v>
      </c>
      <c r="B3069" s="8">
        <v>1</v>
      </c>
      <c r="C3069" s="9" t="s">
        <v>84</v>
      </c>
      <c r="D3069" s="9" t="s">
        <v>62</v>
      </c>
      <c r="E3069" s="9" t="s">
        <v>63</v>
      </c>
      <c r="F3069" s="9" t="s">
        <v>64</v>
      </c>
      <c r="G3069" s="16" t="s">
        <v>21</v>
      </c>
      <c r="H3069" s="10">
        <v>66275.356000000014</v>
      </c>
      <c r="I3069" s="10">
        <v>24897.143982740945</v>
      </c>
      <c r="J3069" s="8" t="s">
        <v>22</v>
      </c>
      <c r="K3069" s="8" t="s">
        <v>23</v>
      </c>
      <c r="L3069" s="47">
        <f t="shared" si="98"/>
        <v>65570.711810161447</v>
      </c>
      <c r="M3069" s="63">
        <f t="shared" si="97"/>
        <v>4.8519554193565552E-2</v>
      </c>
      <c r="N3069" s="7">
        <v>40739</v>
      </c>
      <c r="O3069" s="6" t="b">
        <v>0</v>
      </c>
      <c r="P3069" s="6" t="b">
        <v>0</v>
      </c>
      <c r="Q3069" s="6" t="s">
        <v>65</v>
      </c>
    </row>
    <row r="3070" spans="1:17" x14ac:dyDescent="0.25">
      <c r="A3070" s="8">
        <v>2020</v>
      </c>
      <c r="B3070" s="8">
        <v>1</v>
      </c>
      <c r="C3070" s="9" t="s">
        <v>84</v>
      </c>
      <c r="D3070" s="9" t="s">
        <v>66</v>
      </c>
      <c r="E3070" s="9" t="s">
        <v>67</v>
      </c>
      <c r="F3070" s="9" t="s">
        <v>72</v>
      </c>
      <c r="G3070" s="16" t="s">
        <v>21</v>
      </c>
      <c r="H3070" s="10">
        <v>194528.4376</v>
      </c>
      <c r="I3070" s="10">
        <v>72464.124771420829</v>
      </c>
      <c r="J3070" s="8" t="s">
        <v>22</v>
      </c>
      <c r="K3070" s="8" t="s">
        <v>23</v>
      </c>
      <c r="L3070" s="47">
        <f t="shared" si="98"/>
        <v>190846.15670199925</v>
      </c>
      <c r="M3070" s="63">
        <f t="shared" si="97"/>
        <v>0.14121808635454494</v>
      </c>
      <c r="N3070" s="7">
        <v>40644</v>
      </c>
      <c r="O3070" s="6" t="b">
        <v>0</v>
      </c>
      <c r="P3070" s="6" t="b">
        <v>1</v>
      </c>
      <c r="Q3070" s="6" t="s">
        <v>15</v>
      </c>
    </row>
    <row r="3071" spans="1:17" x14ac:dyDescent="0.25">
      <c r="A3071" s="8">
        <v>2020</v>
      </c>
      <c r="B3071" s="8">
        <v>1</v>
      </c>
      <c r="C3071" s="9" t="s">
        <v>84</v>
      </c>
      <c r="D3071" s="9" t="s">
        <v>66</v>
      </c>
      <c r="E3071" s="9" t="s">
        <v>67</v>
      </c>
      <c r="F3071" s="9" t="s">
        <v>68</v>
      </c>
      <c r="G3071" s="16" t="s">
        <v>21</v>
      </c>
      <c r="H3071" s="10">
        <v>189896.16720000003</v>
      </c>
      <c r="I3071" s="10">
        <v>71337.202860966747</v>
      </c>
      <c r="J3071" s="8" t="s">
        <v>22</v>
      </c>
      <c r="K3071" s="8" t="s">
        <v>23</v>
      </c>
      <c r="L3071" s="47">
        <f t="shared" si="98"/>
        <v>187878.22303562512</v>
      </c>
      <c r="M3071" s="63">
        <f t="shared" si="97"/>
        <v>0.13902194093545203</v>
      </c>
      <c r="N3071" s="7">
        <v>40644</v>
      </c>
      <c r="O3071" s="6" t="b">
        <v>0</v>
      </c>
      <c r="P3071" s="6" t="b">
        <v>1</v>
      </c>
      <c r="Q3071" s="6" t="s">
        <v>15</v>
      </c>
    </row>
    <row r="3072" spans="1:17" x14ac:dyDescent="0.25">
      <c r="A3072" s="8">
        <v>2020</v>
      </c>
      <c r="B3072" s="8">
        <v>1</v>
      </c>
      <c r="C3072" s="9" t="s">
        <v>84</v>
      </c>
      <c r="D3072" s="9" t="s">
        <v>78</v>
      </c>
      <c r="E3072" s="9" t="s">
        <v>78</v>
      </c>
      <c r="F3072" s="9" t="s">
        <v>79</v>
      </c>
      <c r="G3072" s="16" t="s">
        <v>21</v>
      </c>
      <c r="H3072" s="10">
        <v>165794.3688</v>
      </c>
      <c r="I3072" s="10">
        <v>60281.386924121864</v>
      </c>
      <c r="J3072" s="8" t="s">
        <v>22</v>
      </c>
      <c r="K3072" s="8" t="s">
        <v>23</v>
      </c>
      <c r="L3072" s="47">
        <f t="shared" si="98"/>
        <v>158760.91861213045</v>
      </c>
      <c r="M3072" s="63">
        <f t="shared" si="97"/>
        <v>0.11747636683772869</v>
      </c>
      <c r="N3072" s="7">
        <v>42560</v>
      </c>
      <c r="O3072" s="6" t="b">
        <v>0</v>
      </c>
      <c r="P3072" s="6" t="b">
        <v>0</v>
      </c>
      <c r="Q3072" s="6" t="s">
        <v>65</v>
      </c>
    </row>
    <row r="3073" spans="1:17" x14ac:dyDescent="0.25">
      <c r="A3073" s="8">
        <v>2020</v>
      </c>
      <c r="B3073" s="8">
        <v>1</v>
      </c>
      <c r="C3073" s="9" t="s">
        <v>84</v>
      </c>
      <c r="D3073" s="9" t="s">
        <v>78</v>
      </c>
      <c r="E3073" s="9" t="s">
        <v>78</v>
      </c>
      <c r="F3073" s="9" t="s">
        <v>80</v>
      </c>
      <c r="G3073" s="16" t="s">
        <v>21</v>
      </c>
      <c r="H3073" s="10">
        <v>136227.53480000002</v>
      </c>
      <c r="I3073" s="10">
        <v>49527.931884449164</v>
      </c>
      <c r="J3073" s="8" t="s">
        <v>22</v>
      </c>
      <c r="K3073" s="8" t="s">
        <v>23</v>
      </c>
      <c r="L3073" s="47">
        <f t="shared" si="98"/>
        <v>130439.93119852591</v>
      </c>
      <c r="M3073" s="63">
        <f t="shared" si="97"/>
        <v>9.6520033656414539E-2</v>
      </c>
      <c r="N3073" s="7">
        <v>42560</v>
      </c>
      <c r="O3073" s="6" t="b">
        <v>0</v>
      </c>
      <c r="P3073" s="6" t="b">
        <v>0</v>
      </c>
      <c r="Q3073" s="6" t="s">
        <v>65</v>
      </c>
    </row>
    <row r="3074" spans="1:17" x14ac:dyDescent="0.25">
      <c r="A3074" s="8">
        <v>2020</v>
      </c>
      <c r="B3074" s="8">
        <v>1</v>
      </c>
      <c r="C3074" s="9" t="s">
        <v>84</v>
      </c>
      <c r="D3074" s="9" t="s">
        <v>73</v>
      </c>
      <c r="E3074" s="9" t="s">
        <v>74</v>
      </c>
      <c r="F3074" s="9"/>
      <c r="G3074" s="16" t="s">
        <v>21</v>
      </c>
      <c r="H3074" s="10">
        <v>183568</v>
      </c>
      <c r="I3074" s="10">
        <v>59724.509644799997</v>
      </c>
      <c r="J3074" s="8" t="s">
        <v>22</v>
      </c>
      <c r="K3074" s="8" t="s">
        <v>42</v>
      </c>
      <c r="L3074" s="47">
        <f t="shared" si="98"/>
        <v>157294.29096916254</v>
      </c>
      <c r="M3074" s="63">
        <f t="shared" ref="M3074:M3137" si="99">I3074*0.02784*0.07/1000</f>
        <v>0.11639112439578625</v>
      </c>
      <c r="N3074" s="7">
        <v>41136</v>
      </c>
      <c r="O3074" s="6" t="b">
        <v>0</v>
      </c>
      <c r="P3074" s="6" t="b">
        <v>0</v>
      </c>
      <c r="Q3074" s="6" t="s">
        <v>65</v>
      </c>
    </row>
    <row r="3075" spans="1:17" x14ac:dyDescent="0.25">
      <c r="A3075" s="8">
        <v>2020</v>
      </c>
      <c r="B3075" s="8">
        <v>1</v>
      </c>
      <c r="C3075" s="9" t="s">
        <v>84</v>
      </c>
      <c r="D3075" s="9" t="s">
        <v>29</v>
      </c>
      <c r="E3075" s="9" t="s">
        <v>92</v>
      </c>
      <c r="F3075" s="9" t="s">
        <v>92</v>
      </c>
      <c r="G3075" s="16" t="s">
        <v>21</v>
      </c>
      <c r="H3075" s="10">
        <v>237600.55999999997</v>
      </c>
      <c r="I3075" s="10">
        <v>83055.427249133834</v>
      </c>
      <c r="J3075" s="8" t="s">
        <v>22</v>
      </c>
      <c r="K3075" s="8" t="s">
        <v>23</v>
      </c>
      <c r="L3075" s="47">
        <f t="shared" si="98"/>
        <v>218740.08875066281</v>
      </c>
      <c r="M3075" s="63">
        <f t="shared" si="99"/>
        <v>0.16185841662311204</v>
      </c>
      <c r="N3075" s="7">
        <v>43601</v>
      </c>
      <c r="O3075" s="6" t="b">
        <v>0</v>
      </c>
      <c r="P3075" s="6" t="b">
        <v>0</v>
      </c>
      <c r="Q3075" s="6" t="s">
        <v>65</v>
      </c>
    </row>
    <row r="3076" spans="1:17" x14ac:dyDescent="0.25">
      <c r="A3076" s="8">
        <v>2020</v>
      </c>
      <c r="B3076" s="8">
        <v>1</v>
      </c>
      <c r="C3076" s="9" t="s">
        <v>84</v>
      </c>
      <c r="D3076" s="9" t="s">
        <v>29</v>
      </c>
      <c r="E3076" s="9" t="s">
        <v>30</v>
      </c>
      <c r="F3076" s="9" t="s">
        <v>31</v>
      </c>
      <c r="G3076" s="16" t="s">
        <v>21</v>
      </c>
      <c r="H3076" s="10">
        <v>12366.06</v>
      </c>
      <c r="I3076" s="10">
        <v>5116.8224645669288</v>
      </c>
      <c r="J3076" s="8" t="s">
        <v>22</v>
      </c>
      <c r="K3076" s="8" t="s">
        <v>23</v>
      </c>
      <c r="L3076" s="47">
        <f t="shared" si="98"/>
        <v>13475.991119321194</v>
      </c>
      <c r="M3076" s="63">
        <f t="shared" si="99"/>
        <v>9.9716636189480321E-3</v>
      </c>
      <c r="N3076" s="7">
        <v>35885</v>
      </c>
      <c r="O3076" s="6" t="b">
        <v>1</v>
      </c>
      <c r="P3076" s="6" t="b">
        <v>0</v>
      </c>
      <c r="Q3076" s="6" t="s">
        <v>24</v>
      </c>
    </row>
    <row r="3077" spans="1:17" x14ac:dyDescent="0.25">
      <c r="A3077" s="8">
        <v>2020</v>
      </c>
      <c r="B3077" s="8">
        <v>1</v>
      </c>
      <c r="C3077" s="9" t="s">
        <v>84</v>
      </c>
      <c r="D3077" s="9" t="s">
        <v>59</v>
      </c>
      <c r="E3077" s="9" t="s">
        <v>60</v>
      </c>
      <c r="F3077" s="9"/>
      <c r="G3077" s="16" t="s">
        <v>21</v>
      </c>
      <c r="H3077" s="10">
        <v>136645</v>
      </c>
      <c r="I3077" s="10">
        <v>47532.236539999998</v>
      </c>
      <c r="J3077" s="8" t="s">
        <v>22</v>
      </c>
      <c r="K3077" s="8" t="s">
        <v>42</v>
      </c>
      <c r="L3077" s="47">
        <f t="shared" si="98"/>
        <v>125183.94021488255</v>
      </c>
      <c r="M3077" s="63">
        <f t="shared" si="99"/>
        <v>9.2630822569152005E-2</v>
      </c>
      <c r="N3077" s="7">
        <v>40220</v>
      </c>
      <c r="O3077" s="6" t="b">
        <v>1</v>
      </c>
      <c r="P3077" s="6" t="b">
        <v>0</v>
      </c>
      <c r="Q3077" s="6" t="s">
        <v>24</v>
      </c>
    </row>
    <row r="3078" spans="1:17" x14ac:dyDescent="0.25">
      <c r="A3078" s="8">
        <v>2020</v>
      </c>
      <c r="B3078" s="8">
        <v>1</v>
      </c>
      <c r="C3078" s="9" t="s">
        <v>84</v>
      </c>
      <c r="D3078" s="9" t="s">
        <v>44</v>
      </c>
      <c r="E3078" s="9" t="s">
        <v>75</v>
      </c>
      <c r="F3078" s="9"/>
      <c r="G3078" s="16" t="s">
        <v>21</v>
      </c>
      <c r="H3078" s="10">
        <v>85776</v>
      </c>
      <c r="I3078" s="10">
        <v>29859.8503417846</v>
      </c>
      <c r="J3078" s="8" t="s">
        <v>22</v>
      </c>
      <c r="K3078" s="8" t="s">
        <v>42</v>
      </c>
      <c r="L3078" s="47">
        <f t="shared" si="98"/>
        <v>78640.8128905458</v>
      </c>
      <c r="M3078" s="63">
        <f t="shared" si="99"/>
        <v>5.8190876346069835E-2</v>
      </c>
      <c r="N3078" s="7">
        <v>41210</v>
      </c>
      <c r="O3078" s="6" t="b">
        <v>0</v>
      </c>
      <c r="P3078" s="6" t="b">
        <v>0</v>
      </c>
      <c r="Q3078" s="6" t="s">
        <v>65</v>
      </c>
    </row>
    <row r="3079" spans="1:17" x14ac:dyDescent="0.25">
      <c r="A3079" s="8">
        <v>2020</v>
      </c>
      <c r="B3079" s="8">
        <v>1</v>
      </c>
      <c r="C3079" s="9" t="s">
        <v>84</v>
      </c>
      <c r="D3079" s="9" t="s">
        <v>46</v>
      </c>
      <c r="E3079" s="9" t="s">
        <v>47</v>
      </c>
      <c r="F3079" s="9"/>
      <c r="G3079" s="16" t="s">
        <v>21</v>
      </c>
      <c r="H3079" s="10">
        <v>78884</v>
      </c>
      <c r="I3079" s="10">
        <v>29452.527765669289</v>
      </c>
      <c r="J3079" s="8" t="s">
        <v>22</v>
      </c>
      <c r="K3079" s="8" t="s">
        <v>42</v>
      </c>
      <c r="L3079" s="47">
        <f t="shared" si="98"/>
        <v>77568.062085443642</v>
      </c>
      <c r="M3079" s="63">
        <f t="shared" si="99"/>
        <v>5.7397086109736324E-2</v>
      </c>
      <c r="N3079" s="7">
        <v>34700</v>
      </c>
      <c r="O3079" s="6" t="b">
        <v>1</v>
      </c>
      <c r="P3079" s="6" t="b">
        <v>0</v>
      </c>
      <c r="Q3079" s="6" t="s">
        <v>24</v>
      </c>
    </row>
    <row r="3080" spans="1:17" x14ac:dyDescent="0.25">
      <c r="A3080" s="8">
        <v>2020</v>
      </c>
      <c r="B3080" s="8">
        <v>1</v>
      </c>
      <c r="C3080" s="9" t="s">
        <v>84</v>
      </c>
      <c r="D3080" s="9" t="s">
        <v>46</v>
      </c>
      <c r="E3080" s="9" t="s">
        <v>48</v>
      </c>
      <c r="F3080" s="9"/>
      <c r="G3080" s="16" t="s">
        <v>21</v>
      </c>
      <c r="H3080" s="10">
        <v>53853</v>
      </c>
      <c r="I3080" s="10">
        <v>20452.012474015748</v>
      </c>
      <c r="J3080" s="8" t="s">
        <v>22</v>
      </c>
      <c r="K3080" s="8" t="s">
        <v>42</v>
      </c>
      <c r="L3080" s="47">
        <f t="shared" si="98"/>
        <v>53863.728980366206</v>
      </c>
      <c r="M3080" s="63">
        <f t="shared" si="99"/>
        <v>3.9856881909361895E-2</v>
      </c>
      <c r="N3080" s="7">
        <v>35065</v>
      </c>
      <c r="O3080" s="6" t="b">
        <v>1</v>
      </c>
      <c r="P3080" s="6" t="b">
        <v>0</v>
      </c>
      <c r="Q3080" s="6" t="s">
        <v>24</v>
      </c>
    </row>
    <row r="3081" spans="1:17" x14ac:dyDescent="0.25">
      <c r="A3081" s="8">
        <v>2020</v>
      </c>
      <c r="B3081" s="8">
        <v>1</v>
      </c>
      <c r="C3081" s="9" t="s">
        <v>84</v>
      </c>
      <c r="D3081" s="9" t="s">
        <v>46</v>
      </c>
      <c r="E3081" s="9" t="s">
        <v>58</v>
      </c>
      <c r="F3081" s="9"/>
      <c r="G3081" s="16" t="s">
        <v>21</v>
      </c>
      <c r="H3081" s="10">
        <v>92199</v>
      </c>
      <c r="I3081" s="10">
        <v>31045.523151023623</v>
      </c>
      <c r="J3081" s="8" t="s">
        <v>22</v>
      </c>
      <c r="K3081" s="8" t="s">
        <v>42</v>
      </c>
      <c r="L3081" s="47">
        <f t="shared" si="98"/>
        <v>81763.476684017471</v>
      </c>
      <c r="M3081" s="63">
        <f t="shared" si="99"/>
        <v>6.0501515516714836E-2</v>
      </c>
      <c r="N3081" s="7">
        <v>39814</v>
      </c>
      <c r="O3081" s="6" t="b">
        <v>1</v>
      </c>
      <c r="P3081" s="6" t="b">
        <v>0</v>
      </c>
      <c r="Q3081" s="6" t="s">
        <v>24</v>
      </c>
    </row>
    <row r="3082" spans="1:17" x14ac:dyDescent="0.25">
      <c r="A3082" s="8">
        <v>2020</v>
      </c>
      <c r="B3082" s="8">
        <v>1</v>
      </c>
      <c r="C3082" s="9" t="s">
        <v>84</v>
      </c>
      <c r="D3082" s="9" t="s">
        <v>46</v>
      </c>
      <c r="E3082" s="9" t="s">
        <v>61</v>
      </c>
      <c r="F3082" s="9"/>
      <c r="G3082" s="16" t="s">
        <v>21</v>
      </c>
      <c r="H3082" s="10">
        <v>61400</v>
      </c>
      <c r="I3082" s="10">
        <v>21249.689102362208</v>
      </c>
      <c r="J3082" s="8" t="s">
        <v>22</v>
      </c>
      <c r="K3082" s="8" t="s">
        <v>42</v>
      </c>
      <c r="L3082" s="47">
        <f t="shared" si="98"/>
        <v>55964.541200083659</v>
      </c>
      <c r="M3082" s="63">
        <f t="shared" si="99"/>
        <v>4.1411394122683479E-2</v>
      </c>
      <c r="N3082" s="7">
        <v>40179</v>
      </c>
      <c r="O3082" s="6" t="b">
        <v>1</v>
      </c>
      <c r="P3082" s="6" t="b">
        <v>0</v>
      </c>
      <c r="Q3082" s="6" t="s">
        <v>24</v>
      </c>
    </row>
    <row r="3083" spans="1:17" x14ac:dyDescent="0.25">
      <c r="A3083" s="8">
        <v>2020</v>
      </c>
      <c r="B3083" s="8">
        <v>1</v>
      </c>
      <c r="C3083" s="9" t="s">
        <v>84</v>
      </c>
      <c r="D3083" s="9" t="s">
        <v>46</v>
      </c>
      <c r="E3083" s="9" t="s">
        <v>77</v>
      </c>
      <c r="F3083" s="9"/>
      <c r="G3083" s="16" t="s">
        <v>21</v>
      </c>
      <c r="H3083" s="10">
        <v>100142</v>
      </c>
      <c r="I3083" s="10">
        <v>33146.94680362205</v>
      </c>
      <c r="J3083" s="8" t="s">
        <v>22</v>
      </c>
      <c r="K3083" s="8" t="s">
        <v>42</v>
      </c>
      <c r="L3083" s="47">
        <f t="shared" si="98"/>
        <v>87297.920506614464</v>
      </c>
      <c r="M3083" s="63">
        <f t="shared" si="99"/>
        <v>6.4596769930898662E-2</v>
      </c>
      <c r="N3083" s="7">
        <v>42005</v>
      </c>
      <c r="O3083" s="6" t="b">
        <v>0</v>
      </c>
      <c r="P3083" s="6" t="b">
        <v>0</v>
      </c>
      <c r="Q3083" s="6" t="s">
        <v>65</v>
      </c>
    </row>
    <row r="3084" spans="1:17" x14ac:dyDescent="0.25">
      <c r="A3084" s="8">
        <v>2020</v>
      </c>
      <c r="B3084" s="8">
        <v>1</v>
      </c>
      <c r="C3084" s="9" t="s">
        <v>84</v>
      </c>
      <c r="D3084" s="9" t="s">
        <v>69</v>
      </c>
      <c r="E3084" s="9" t="s">
        <v>70</v>
      </c>
      <c r="F3084" s="9" t="s">
        <v>71</v>
      </c>
      <c r="G3084" s="16" t="s">
        <v>21</v>
      </c>
      <c r="H3084" s="10">
        <v>56670.955999999998</v>
      </c>
      <c r="I3084" s="10">
        <v>21610.6845392422</v>
      </c>
      <c r="J3084" s="8" t="s">
        <v>22</v>
      </c>
      <c r="K3084" s="8" t="s">
        <v>23</v>
      </c>
      <c r="L3084" s="47">
        <f t="shared" si="98"/>
        <v>56915.281886358767</v>
      </c>
      <c r="M3084" s="63">
        <f t="shared" si="99"/>
        <v>4.2114902030075209E-2</v>
      </c>
      <c r="N3084" s="7">
        <v>40760</v>
      </c>
      <c r="O3084" s="6" t="b">
        <v>0</v>
      </c>
      <c r="P3084" s="6" t="b">
        <v>0</v>
      </c>
      <c r="Q3084" s="6" t="s">
        <v>65</v>
      </c>
    </row>
    <row r="3085" spans="1:17" x14ac:dyDescent="0.25">
      <c r="A3085" s="3">
        <v>2020</v>
      </c>
      <c r="B3085" s="3">
        <v>2</v>
      </c>
      <c r="C3085" s="4" t="s">
        <v>85</v>
      </c>
      <c r="D3085" s="4" t="s">
        <v>18</v>
      </c>
      <c r="E3085" s="4" t="s">
        <v>76</v>
      </c>
      <c r="F3085" s="4"/>
      <c r="G3085" s="11" t="s">
        <v>21</v>
      </c>
      <c r="H3085" s="5">
        <v>146985</v>
      </c>
      <c r="I3085" s="5">
        <v>52503.041999999994</v>
      </c>
      <c r="J3085" s="3" t="s">
        <v>22</v>
      </c>
      <c r="K3085" s="3" t="s">
        <v>42</v>
      </c>
      <c r="L3085" s="47">
        <f t="shared" si="98"/>
        <v>138275.37160588798</v>
      </c>
      <c r="M3085" s="63">
        <f t="shared" si="99"/>
        <v>0.1023179282496</v>
      </c>
      <c r="N3085" s="7">
        <v>41348</v>
      </c>
      <c r="O3085" s="6" t="b">
        <v>0</v>
      </c>
      <c r="P3085" s="6" t="b">
        <v>0</v>
      </c>
      <c r="Q3085" s="6" t="s">
        <v>65</v>
      </c>
    </row>
    <row r="3086" spans="1:17" x14ac:dyDescent="0.25">
      <c r="A3086" s="3">
        <v>2020</v>
      </c>
      <c r="B3086" s="3">
        <v>2</v>
      </c>
      <c r="C3086" s="4" t="s">
        <v>85</v>
      </c>
      <c r="D3086" s="4" t="s">
        <v>18</v>
      </c>
      <c r="E3086" s="4" t="s">
        <v>19</v>
      </c>
      <c r="F3086" s="4" t="s">
        <v>25</v>
      </c>
      <c r="G3086" s="11" t="s">
        <v>21</v>
      </c>
      <c r="H3086" s="5">
        <v>84942.464299999992</v>
      </c>
      <c r="I3086" s="5">
        <v>33786.231896526653</v>
      </c>
      <c r="J3086" s="3" t="s">
        <v>22</v>
      </c>
      <c r="K3086" s="3" t="s">
        <v>23</v>
      </c>
      <c r="L3086" s="47">
        <f t="shared" si="98"/>
        <v>88981.582641533969</v>
      </c>
      <c r="M3086" s="63">
        <f t="shared" si="99"/>
        <v>6.5842608719951165E-2</v>
      </c>
      <c r="N3086" s="7">
        <v>35527</v>
      </c>
      <c r="O3086" s="6" t="b">
        <v>1</v>
      </c>
      <c r="P3086" s="6" t="b">
        <v>0</v>
      </c>
      <c r="Q3086" s="6" t="s">
        <v>24</v>
      </c>
    </row>
    <row r="3087" spans="1:17" x14ac:dyDescent="0.25">
      <c r="A3087" s="3">
        <v>2020</v>
      </c>
      <c r="B3087" s="3">
        <v>2</v>
      </c>
      <c r="C3087" s="4" t="s">
        <v>85</v>
      </c>
      <c r="D3087" s="4" t="s">
        <v>18</v>
      </c>
      <c r="E3087" s="4" t="s">
        <v>19</v>
      </c>
      <c r="F3087" s="4" t="s">
        <v>20</v>
      </c>
      <c r="G3087" s="11" t="s">
        <v>21</v>
      </c>
      <c r="H3087" s="5">
        <v>79799.781500000012</v>
      </c>
      <c r="I3087" s="5">
        <v>30938.923326188062</v>
      </c>
      <c r="J3087" s="3" t="s">
        <v>22</v>
      </c>
      <c r="K3087" s="3" t="s">
        <v>23</v>
      </c>
      <c r="L3087" s="47">
        <f t="shared" si="98"/>
        <v>81482.728562941746</v>
      </c>
      <c r="M3087" s="63">
        <f t="shared" si="99"/>
        <v>6.0293773778075301E-2</v>
      </c>
      <c r="N3087" s="7">
        <v>35527</v>
      </c>
      <c r="O3087" s="6" t="b">
        <v>1</v>
      </c>
      <c r="P3087" s="6" t="b">
        <v>0</v>
      </c>
      <c r="Q3087" s="6" t="s">
        <v>24</v>
      </c>
    </row>
    <row r="3088" spans="1:17" x14ac:dyDescent="0.25">
      <c r="A3088" s="3">
        <v>2020</v>
      </c>
      <c r="B3088" s="3">
        <v>2</v>
      </c>
      <c r="C3088" s="4" t="s">
        <v>85</v>
      </c>
      <c r="D3088" s="4" t="s">
        <v>18</v>
      </c>
      <c r="E3088" s="4" t="s">
        <v>41</v>
      </c>
      <c r="F3088" s="4"/>
      <c r="G3088" s="11" t="s">
        <v>21</v>
      </c>
      <c r="H3088" s="5">
        <v>13760</v>
      </c>
      <c r="I3088" s="5">
        <v>5396.3279999999995</v>
      </c>
      <c r="J3088" s="3" t="s">
        <v>22</v>
      </c>
      <c r="K3088" s="3" t="s">
        <v>42</v>
      </c>
      <c r="L3088" s="47">
        <f t="shared" si="98"/>
        <v>14212.114785791997</v>
      </c>
      <c r="M3088" s="63">
        <f t="shared" si="99"/>
        <v>1.0516364006400001E-2</v>
      </c>
      <c r="N3088" s="7">
        <v>23377</v>
      </c>
      <c r="O3088" s="6" t="b">
        <v>1</v>
      </c>
      <c r="P3088" s="6" t="b">
        <v>0</v>
      </c>
      <c r="Q3088" s="6" t="s">
        <v>24</v>
      </c>
    </row>
    <row r="3089" spans="1:17" x14ac:dyDescent="0.25">
      <c r="A3089" s="3">
        <v>2020</v>
      </c>
      <c r="B3089" s="3">
        <v>2</v>
      </c>
      <c r="C3089" s="4" t="s">
        <v>85</v>
      </c>
      <c r="D3089" s="4" t="s">
        <v>18</v>
      </c>
      <c r="E3089" s="4" t="s">
        <v>43</v>
      </c>
      <c r="F3089" s="4"/>
      <c r="G3089" s="11" t="s">
        <v>21</v>
      </c>
      <c r="H3089" s="5">
        <v>57625</v>
      </c>
      <c r="I3089" s="5">
        <v>21687.514500000001</v>
      </c>
      <c r="J3089" s="3" t="s">
        <v>22</v>
      </c>
      <c r="K3089" s="3" t="s">
        <v>42</v>
      </c>
      <c r="L3089" s="47">
        <f t="shared" si="98"/>
        <v>57117.626188128001</v>
      </c>
      <c r="M3089" s="63">
        <f t="shared" si="99"/>
        <v>4.2264628257600009E-2</v>
      </c>
      <c r="N3089" s="7">
        <v>28126</v>
      </c>
      <c r="O3089" s="6" t="b">
        <v>1</v>
      </c>
      <c r="P3089" s="6" t="b">
        <v>0</v>
      </c>
      <c r="Q3089" s="6" t="s">
        <v>24</v>
      </c>
    </row>
    <row r="3090" spans="1:17" x14ac:dyDescent="0.25">
      <c r="A3090" s="3">
        <v>2020</v>
      </c>
      <c r="B3090" s="3">
        <v>2</v>
      </c>
      <c r="C3090" s="4" t="s">
        <v>85</v>
      </c>
      <c r="D3090" s="4" t="s">
        <v>62</v>
      </c>
      <c r="E3090" s="4" t="s">
        <v>63</v>
      </c>
      <c r="F3090" s="4" t="s">
        <v>64</v>
      </c>
      <c r="G3090" s="11" t="s">
        <v>21</v>
      </c>
      <c r="H3090" s="5">
        <v>85629.64</v>
      </c>
      <c r="I3090" s="5">
        <v>32167.816288610702</v>
      </c>
      <c r="J3090" s="3" t="s">
        <v>22</v>
      </c>
      <c r="K3090" s="3" t="s">
        <v>23</v>
      </c>
      <c r="L3090" s="47">
        <f t="shared" si="98"/>
        <v>84719.219717927612</v>
      </c>
      <c r="M3090" s="63">
        <f t="shared" si="99"/>
        <v>6.2688640383244551E-2</v>
      </c>
      <c r="N3090" s="7">
        <v>40739</v>
      </c>
      <c r="O3090" s="6" t="b">
        <v>0</v>
      </c>
      <c r="P3090" s="6" t="b">
        <v>0</v>
      </c>
      <c r="Q3090" s="6" t="s">
        <v>65</v>
      </c>
    </row>
    <row r="3091" spans="1:17" x14ac:dyDescent="0.25">
      <c r="A3091" s="3">
        <v>2020</v>
      </c>
      <c r="B3091" s="3">
        <v>2</v>
      </c>
      <c r="C3091" s="4" t="s">
        <v>85</v>
      </c>
      <c r="D3091" s="4" t="s">
        <v>66</v>
      </c>
      <c r="E3091" s="4" t="s">
        <v>67</v>
      </c>
      <c r="F3091" s="4" t="s">
        <v>68</v>
      </c>
      <c r="G3091" s="11" t="s">
        <v>21</v>
      </c>
      <c r="H3091" s="5">
        <v>139118.67150000003</v>
      </c>
      <c r="I3091" s="5">
        <v>52261.91258558321</v>
      </c>
      <c r="J3091" s="3" t="s">
        <v>22</v>
      </c>
      <c r="K3091" s="3" t="s">
        <v>23</v>
      </c>
      <c r="L3091" s="47">
        <f t="shared" si="98"/>
        <v>137640.31774779741</v>
      </c>
      <c r="M3091" s="63">
        <f t="shared" si="99"/>
        <v>0.10184801524678457</v>
      </c>
      <c r="N3091" s="7">
        <v>40644</v>
      </c>
      <c r="O3091" s="6" t="b">
        <v>0</v>
      </c>
      <c r="P3091" s="6" t="b">
        <v>1</v>
      </c>
      <c r="Q3091" s="6" t="s">
        <v>15</v>
      </c>
    </row>
    <row r="3092" spans="1:17" x14ac:dyDescent="0.25">
      <c r="A3092" s="3">
        <v>2020</v>
      </c>
      <c r="B3092" s="3">
        <v>2</v>
      </c>
      <c r="C3092" s="4" t="s">
        <v>85</v>
      </c>
      <c r="D3092" s="4" t="s">
        <v>66</v>
      </c>
      <c r="E3092" s="4" t="s">
        <v>67</v>
      </c>
      <c r="F3092" s="4" t="s">
        <v>72</v>
      </c>
      <c r="G3092" s="11" t="s">
        <v>21</v>
      </c>
      <c r="H3092" s="5">
        <v>176436.86400000003</v>
      </c>
      <c r="I3092" s="5">
        <v>65724.801396205788</v>
      </c>
      <c r="J3092" s="3" t="s">
        <v>22</v>
      </c>
      <c r="K3092" s="3" t="s">
        <v>23</v>
      </c>
      <c r="L3092" s="47">
        <f t="shared" si="98"/>
        <v>173097.04334433691</v>
      </c>
      <c r="M3092" s="63">
        <f t="shared" si="99"/>
        <v>0.12808449296092583</v>
      </c>
      <c r="N3092" s="7">
        <v>40644</v>
      </c>
      <c r="O3092" s="6" t="b">
        <v>0</v>
      </c>
      <c r="P3092" s="6" t="b">
        <v>1</v>
      </c>
      <c r="Q3092" s="6" t="s">
        <v>15</v>
      </c>
    </row>
    <row r="3093" spans="1:17" x14ac:dyDescent="0.25">
      <c r="A3093" s="3">
        <v>2020</v>
      </c>
      <c r="B3093" s="3">
        <v>2</v>
      </c>
      <c r="C3093" s="4" t="s">
        <v>85</v>
      </c>
      <c r="D3093" s="4" t="s">
        <v>78</v>
      </c>
      <c r="E3093" s="4" t="s">
        <v>78</v>
      </c>
      <c r="F3093" s="4" t="s">
        <v>79</v>
      </c>
      <c r="G3093" s="11" t="s">
        <v>21</v>
      </c>
      <c r="H3093" s="5">
        <v>127025.10339999996</v>
      </c>
      <c r="I3093" s="5">
        <v>46185.220056352031</v>
      </c>
      <c r="J3093" s="3" t="s">
        <v>22</v>
      </c>
      <c r="K3093" s="3" t="s">
        <v>23</v>
      </c>
      <c r="L3093" s="47">
        <f t="shared" si="98"/>
        <v>121636.35139449232</v>
      </c>
      <c r="M3093" s="63">
        <f t="shared" si="99"/>
        <v>9.0005756845818852E-2</v>
      </c>
      <c r="N3093" s="7">
        <v>42560</v>
      </c>
      <c r="O3093" s="6" t="b">
        <v>0</v>
      </c>
      <c r="P3093" s="6" t="b">
        <v>0</v>
      </c>
      <c r="Q3093" s="6" t="s">
        <v>65</v>
      </c>
    </row>
    <row r="3094" spans="1:17" x14ac:dyDescent="0.25">
      <c r="A3094" s="3">
        <v>2020</v>
      </c>
      <c r="B3094" s="3">
        <v>2</v>
      </c>
      <c r="C3094" s="4" t="s">
        <v>85</v>
      </c>
      <c r="D3094" s="4" t="s">
        <v>78</v>
      </c>
      <c r="E3094" s="4" t="s">
        <v>78</v>
      </c>
      <c r="F3094" s="4" t="s">
        <v>80</v>
      </c>
      <c r="G3094" s="11" t="s">
        <v>21</v>
      </c>
      <c r="H3094" s="5">
        <v>126612.22029999997</v>
      </c>
      <c r="I3094" s="5">
        <v>46032.114080047715</v>
      </c>
      <c r="J3094" s="3" t="s">
        <v>22</v>
      </c>
      <c r="K3094" s="3" t="s">
        <v>23</v>
      </c>
      <c r="L3094" s="47">
        <f t="shared" si="98"/>
        <v>121233.12169651479</v>
      </c>
      <c r="M3094" s="63">
        <f t="shared" si="99"/>
        <v>8.9707383919196998E-2</v>
      </c>
      <c r="N3094" s="7">
        <v>42560</v>
      </c>
      <c r="O3094" s="6" t="b">
        <v>0</v>
      </c>
      <c r="P3094" s="6" t="b">
        <v>0</v>
      </c>
      <c r="Q3094" s="6" t="s">
        <v>65</v>
      </c>
    </row>
    <row r="3095" spans="1:17" x14ac:dyDescent="0.25">
      <c r="A3095" s="3">
        <v>2020</v>
      </c>
      <c r="B3095" s="3">
        <v>2</v>
      </c>
      <c r="C3095" s="4" t="s">
        <v>85</v>
      </c>
      <c r="D3095" s="4" t="s">
        <v>73</v>
      </c>
      <c r="E3095" s="4" t="s">
        <v>74</v>
      </c>
      <c r="F3095" s="4"/>
      <c r="G3095" s="11" t="s">
        <v>21</v>
      </c>
      <c r="H3095" s="5">
        <v>198541</v>
      </c>
      <c r="I3095" s="5">
        <v>64596.029097599996</v>
      </c>
      <c r="J3095" s="3" t="s">
        <v>22</v>
      </c>
      <c r="K3095" s="3" t="s">
        <v>42</v>
      </c>
      <c r="L3095" s="47">
        <f t="shared" si="98"/>
        <v>170124.2363773016</v>
      </c>
      <c r="M3095" s="63">
        <f t="shared" si="99"/>
        <v>0.12588474150540288</v>
      </c>
      <c r="N3095" s="7">
        <v>41136</v>
      </c>
      <c r="O3095" s="6" t="b">
        <v>0</v>
      </c>
      <c r="P3095" s="6" t="b">
        <v>0</v>
      </c>
      <c r="Q3095" s="6" t="s">
        <v>65</v>
      </c>
    </row>
    <row r="3096" spans="1:17" x14ac:dyDescent="0.25">
      <c r="A3096" s="3">
        <v>2020</v>
      </c>
      <c r="B3096" s="3">
        <v>2</v>
      </c>
      <c r="C3096" s="4" t="s">
        <v>85</v>
      </c>
      <c r="D3096" s="4" t="s">
        <v>29</v>
      </c>
      <c r="E3096" s="4" t="s">
        <v>92</v>
      </c>
      <c r="F3096" s="4" t="s">
        <v>92</v>
      </c>
      <c r="G3096" s="11" t="s">
        <v>21</v>
      </c>
      <c r="H3096" s="5">
        <v>231004.99999999997</v>
      </c>
      <c r="I3096" s="5">
        <v>80749.889527559033</v>
      </c>
      <c r="J3096" s="3" t="s">
        <v>22</v>
      </c>
      <c r="K3096" s="3" t="s">
        <v>23</v>
      </c>
      <c r="L3096" s="47">
        <f t="shared" si="98"/>
        <v>212668.07705270924</v>
      </c>
      <c r="M3096" s="63">
        <f t="shared" si="99"/>
        <v>0.15736538471130707</v>
      </c>
      <c r="N3096" s="7">
        <v>43601</v>
      </c>
      <c r="O3096" s="6" t="b">
        <v>0</v>
      </c>
      <c r="P3096" s="6" t="b">
        <v>0</v>
      </c>
      <c r="Q3096" s="6" t="s">
        <v>65</v>
      </c>
    </row>
    <row r="3097" spans="1:17" x14ac:dyDescent="0.25">
      <c r="A3097" s="3">
        <v>2020</v>
      </c>
      <c r="B3097" s="3">
        <v>2</v>
      </c>
      <c r="C3097" s="4" t="s">
        <v>85</v>
      </c>
      <c r="D3097" s="4" t="s">
        <v>29</v>
      </c>
      <c r="E3097" s="4" t="s">
        <v>30</v>
      </c>
      <c r="F3097" s="4" t="s">
        <v>33</v>
      </c>
      <c r="G3097" s="11" t="s">
        <v>21</v>
      </c>
      <c r="H3097" s="5">
        <v>7968.38</v>
      </c>
      <c r="I3097" s="5">
        <v>3355.001695748032</v>
      </c>
      <c r="J3097" s="3" t="s">
        <v>22</v>
      </c>
      <c r="K3097" s="3" t="s">
        <v>23</v>
      </c>
      <c r="L3097" s="47">
        <f t="shared" ref="L3097:L3160" si="100">I3097*0.02784*94.6</f>
        <v>8835.9471860305439</v>
      </c>
      <c r="M3097" s="63">
        <f t="shared" si="99"/>
        <v>6.5382273046737651E-3</v>
      </c>
      <c r="N3097" s="7">
        <v>35885</v>
      </c>
      <c r="O3097" s="6" t="b">
        <v>1</v>
      </c>
      <c r="P3097" s="6" t="b">
        <v>0</v>
      </c>
      <c r="Q3097" s="6" t="s">
        <v>24</v>
      </c>
    </row>
    <row r="3098" spans="1:17" x14ac:dyDescent="0.25">
      <c r="A3098" s="3">
        <v>2020</v>
      </c>
      <c r="B3098" s="3">
        <v>2</v>
      </c>
      <c r="C3098" s="4" t="s">
        <v>85</v>
      </c>
      <c r="D3098" s="4" t="s">
        <v>29</v>
      </c>
      <c r="E3098" s="4" t="s">
        <v>30</v>
      </c>
      <c r="F3098" s="4" t="s">
        <v>31</v>
      </c>
      <c r="G3098" s="11" t="s">
        <v>21</v>
      </c>
      <c r="H3098" s="5">
        <v>11729.01</v>
      </c>
      <c r="I3098" s="5">
        <v>4853.2242165354328</v>
      </c>
      <c r="J3098" s="3" t="s">
        <v>22</v>
      </c>
      <c r="K3098" s="3" t="s">
        <v>23</v>
      </c>
      <c r="L3098" s="47">
        <f t="shared" si="100"/>
        <v>12781.761903017572</v>
      </c>
      <c r="M3098" s="63">
        <f t="shared" si="99"/>
        <v>9.4579633531842507E-3</v>
      </c>
      <c r="N3098" s="7">
        <v>35885</v>
      </c>
      <c r="O3098" s="6" t="b">
        <v>1</v>
      </c>
      <c r="P3098" s="6" t="b">
        <v>0</v>
      </c>
      <c r="Q3098" s="6" t="s">
        <v>24</v>
      </c>
    </row>
    <row r="3099" spans="1:17" x14ac:dyDescent="0.25">
      <c r="A3099" s="3">
        <v>2020</v>
      </c>
      <c r="B3099" s="3">
        <v>2</v>
      </c>
      <c r="C3099" s="4" t="s">
        <v>85</v>
      </c>
      <c r="D3099" s="4" t="s">
        <v>59</v>
      </c>
      <c r="E3099" s="4" t="s">
        <v>60</v>
      </c>
      <c r="F3099" s="4"/>
      <c r="G3099" s="11" t="s">
        <v>21</v>
      </c>
      <c r="H3099" s="5">
        <v>120138</v>
      </c>
      <c r="I3099" s="5">
        <v>41790.243576000001</v>
      </c>
      <c r="J3099" s="3" t="s">
        <v>22</v>
      </c>
      <c r="K3099" s="3" t="s">
        <v>42</v>
      </c>
      <c r="L3099" s="47">
        <f t="shared" si="100"/>
        <v>110061.46005734245</v>
      </c>
      <c r="M3099" s="63">
        <f t="shared" si="99"/>
        <v>8.1440826680908809E-2</v>
      </c>
      <c r="N3099" s="7">
        <v>40220</v>
      </c>
      <c r="O3099" s="6" t="b">
        <v>1</v>
      </c>
      <c r="P3099" s="6" t="b">
        <v>0</v>
      </c>
      <c r="Q3099" s="6" t="s">
        <v>24</v>
      </c>
    </row>
    <row r="3100" spans="1:17" x14ac:dyDescent="0.25">
      <c r="A3100" s="3">
        <v>2020</v>
      </c>
      <c r="B3100" s="3">
        <v>2</v>
      </c>
      <c r="C3100" s="4" t="s">
        <v>85</v>
      </c>
      <c r="D3100" s="4" t="s">
        <v>44</v>
      </c>
      <c r="E3100" s="4" t="s">
        <v>75</v>
      </c>
      <c r="F3100" s="4"/>
      <c r="G3100" s="11" t="s">
        <v>21</v>
      </c>
      <c r="H3100" s="5">
        <v>161800</v>
      </c>
      <c r="I3100" s="5">
        <v>56324.890240868641</v>
      </c>
      <c r="J3100" s="3" t="s">
        <v>22</v>
      </c>
      <c r="K3100" s="3" t="s">
        <v>42</v>
      </c>
      <c r="L3100" s="47">
        <f t="shared" si="100"/>
        <v>148340.83573132707</v>
      </c>
      <c r="M3100" s="63">
        <f t="shared" si="99"/>
        <v>0.10976594610140482</v>
      </c>
      <c r="N3100" s="7">
        <v>41210</v>
      </c>
      <c r="O3100" s="6" t="b">
        <v>0</v>
      </c>
      <c r="P3100" s="6" t="b">
        <v>0</v>
      </c>
      <c r="Q3100" s="6" t="s">
        <v>65</v>
      </c>
    </row>
    <row r="3101" spans="1:17" x14ac:dyDescent="0.25">
      <c r="A3101" s="3">
        <v>2020</v>
      </c>
      <c r="B3101" s="3">
        <v>2</v>
      </c>
      <c r="C3101" s="4" t="s">
        <v>85</v>
      </c>
      <c r="D3101" s="4" t="s">
        <v>46</v>
      </c>
      <c r="E3101" s="4" t="s">
        <v>47</v>
      </c>
      <c r="F3101" s="4"/>
      <c r="G3101" s="11" t="s">
        <v>21</v>
      </c>
      <c r="H3101" s="5">
        <v>88040</v>
      </c>
      <c r="I3101" s="5">
        <v>32871.058066141726</v>
      </c>
      <c r="J3101" s="3" t="s">
        <v>22</v>
      </c>
      <c r="K3101" s="3" t="s">
        <v>42</v>
      </c>
      <c r="L3101" s="47">
        <f t="shared" si="100"/>
        <v>86571.322270707082</v>
      </c>
      <c r="M3101" s="63">
        <f t="shared" si="99"/>
        <v>6.4059117959297002E-2</v>
      </c>
      <c r="N3101" s="7">
        <v>34700</v>
      </c>
      <c r="O3101" s="6" t="b">
        <v>1</v>
      </c>
      <c r="P3101" s="6" t="b">
        <v>0</v>
      </c>
      <c r="Q3101" s="6" t="s">
        <v>24</v>
      </c>
    </row>
    <row r="3102" spans="1:17" x14ac:dyDescent="0.25">
      <c r="A3102" s="3">
        <v>2020</v>
      </c>
      <c r="B3102" s="3">
        <v>2</v>
      </c>
      <c r="C3102" s="4" t="s">
        <v>85</v>
      </c>
      <c r="D3102" s="4" t="s">
        <v>46</v>
      </c>
      <c r="E3102" s="4" t="s">
        <v>48</v>
      </c>
      <c r="F3102" s="4"/>
      <c r="G3102" s="11" t="s">
        <v>21</v>
      </c>
      <c r="H3102" s="5">
        <v>78718</v>
      </c>
      <c r="I3102" s="5">
        <v>29895.112954330707</v>
      </c>
      <c r="J3102" s="3" t="s">
        <v>22</v>
      </c>
      <c r="K3102" s="3" t="s">
        <v>42</v>
      </c>
      <c r="L3102" s="47">
        <f t="shared" si="100"/>
        <v>78733.682763754419</v>
      </c>
      <c r="M3102" s="63">
        <f t="shared" si="99"/>
        <v>5.8259596125399687E-2</v>
      </c>
      <c r="N3102" s="7">
        <v>35065</v>
      </c>
      <c r="O3102" s="6" t="b">
        <v>1</v>
      </c>
      <c r="P3102" s="6" t="b">
        <v>0</v>
      </c>
      <c r="Q3102" s="6" t="s">
        <v>24</v>
      </c>
    </row>
    <row r="3103" spans="1:17" x14ac:dyDescent="0.25">
      <c r="A3103" s="3">
        <v>2020</v>
      </c>
      <c r="B3103" s="3">
        <v>2</v>
      </c>
      <c r="C3103" s="4" t="s">
        <v>85</v>
      </c>
      <c r="D3103" s="4" t="s">
        <v>46</v>
      </c>
      <c r="E3103" s="4" t="s">
        <v>58</v>
      </c>
      <c r="F3103" s="4"/>
      <c r="G3103" s="11" t="s">
        <v>21</v>
      </c>
      <c r="H3103" s="5">
        <v>88919</v>
      </c>
      <c r="I3103" s="5">
        <v>29941.071736850397</v>
      </c>
      <c r="J3103" s="3" t="s">
        <v>22</v>
      </c>
      <c r="K3103" s="3" t="s">
        <v>42</v>
      </c>
      <c r="L3103" s="47">
        <f t="shared" si="100"/>
        <v>78854.722754760354</v>
      </c>
      <c r="M3103" s="63">
        <f t="shared" si="99"/>
        <v>5.8349160600774053E-2</v>
      </c>
      <c r="N3103" s="7">
        <v>39814</v>
      </c>
      <c r="O3103" s="6" t="b">
        <v>1</v>
      </c>
      <c r="P3103" s="6" t="b">
        <v>0</v>
      </c>
      <c r="Q3103" s="6" t="s">
        <v>24</v>
      </c>
    </row>
    <row r="3104" spans="1:17" x14ac:dyDescent="0.25">
      <c r="A3104" s="3">
        <v>2020</v>
      </c>
      <c r="B3104" s="3">
        <v>2</v>
      </c>
      <c r="C3104" s="4" t="s">
        <v>85</v>
      </c>
      <c r="D3104" s="4" t="s">
        <v>46</v>
      </c>
      <c r="E3104" s="4" t="s">
        <v>61</v>
      </c>
      <c r="F3104" s="4"/>
      <c r="G3104" s="11" t="s">
        <v>21</v>
      </c>
      <c r="H3104" s="5">
        <v>75196</v>
      </c>
      <c r="I3104" s="5">
        <v>26024.293513700792</v>
      </c>
      <c r="J3104" s="3" t="s">
        <v>22</v>
      </c>
      <c r="K3104" s="3" t="s">
        <v>42</v>
      </c>
      <c r="L3104" s="47">
        <f t="shared" si="100"/>
        <v>68539.244952467285</v>
      </c>
      <c r="M3104" s="63">
        <f t="shared" si="99"/>
        <v>5.0716143199500109E-2</v>
      </c>
      <c r="N3104" s="7">
        <v>40179</v>
      </c>
      <c r="O3104" s="6" t="b">
        <v>1</v>
      </c>
      <c r="P3104" s="6" t="b">
        <v>0</v>
      </c>
      <c r="Q3104" s="6" t="s">
        <v>24</v>
      </c>
    </row>
    <row r="3105" spans="1:17" x14ac:dyDescent="0.25">
      <c r="A3105" s="3">
        <v>2020</v>
      </c>
      <c r="B3105" s="3">
        <v>2</v>
      </c>
      <c r="C3105" s="4" t="s">
        <v>85</v>
      </c>
      <c r="D3105" s="4" t="s">
        <v>46</v>
      </c>
      <c r="E3105" s="4" t="s">
        <v>77</v>
      </c>
      <c r="F3105" s="4"/>
      <c r="G3105" s="11" t="s">
        <v>21</v>
      </c>
      <c r="H3105" s="5">
        <v>83727</v>
      </c>
      <c r="I3105" s="5">
        <v>27713.590851259843</v>
      </c>
      <c r="J3105" s="3" t="s">
        <v>22</v>
      </c>
      <c r="K3105" s="3" t="s">
        <v>42</v>
      </c>
      <c r="L3105" s="47">
        <f t="shared" si="100"/>
        <v>72988.286535692401</v>
      </c>
      <c r="M3105" s="63">
        <f t="shared" si="99"/>
        <v>5.4008245850935187E-2</v>
      </c>
      <c r="N3105" s="7">
        <v>42005</v>
      </c>
      <c r="O3105" s="6" t="b">
        <v>0</v>
      </c>
      <c r="P3105" s="6" t="b">
        <v>0</v>
      </c>
      <c r="Q3105" s="6" t="s">
        <v>65</v>
      </c>
    </row>
    <row r="3106" spans="1:17" x14ac:dyDescent="0.25">
      <c r="A3106" s="3">
        <v>2020</v>
      </c>
      <c r="B3106" s="3">
        <v>2</v>
      </c>
      <c r="C3106" s="4" t="s">
        <v>85</v>
      </c>
      <c r="D3106" s="4" t="s">
        <v>69</v>
      </c>
      <c r="E3106" s="4" t="s">
        <v>70</v>
      </c>
      <c r="F3106" s="4" t="s">
        <v>71</v>
      </c>
      <c r="G3106" s="11" t="s">
        <v>21</v>
      </c>
      <c r="H3106" s="5">
        <v>72160.139999999985</v>
      </c>
      <c r="I3106" s="5">
        <v>27517.270431216166</v>
      </c>
      <c r="J3106" s="3" t="s">
        <v>22</v>
      </c>
      <c r="K3106" s="3" t="s">
        <v>23</v>
      </c>
      <c r="L3106" s="47">
        <f t="shared" si="100"/>
        <v>72471.244512958481</v>
      </c>
      <c r="M3106" s="63">
        <f t="shared" si="99"/>
        <v>5.3625656616354073E-2</v>
      </c>
      <c r="N3106" s="7">
        <v>40760</v>
      </c>
      <c r="O3106" s="6" t="b">
        <v>0</v>
      </c>
      <c r="P3106" s="6" t="b">
        <v>0</v>
      </c>
      <c r="Q3106" s="6" t="s">
        <v>65</v>
      </c>
    </row>
    <row r="3107" spans="1:17" x14ac:dyDescent="0.25">
      <c r="A3107" s="3">
        <v>2020</v>
      </c>
      <c r="B3107" s="3">
        <v>3</v>
      </c>
      <c r="C3107" s="4" t="s">
        <v>86</v>
      </c>
      <c r="D3107" s="4" t="s">
        <v>18</v>
      </c>
      <c r="E3107" s="4" t="s">
        <v>76</v>
      </c>
      <c r="F3107" s="4"/>
      <c r="G3107" s="11" t="s">
        <v>21</v>
      </c>
      <c r="H3107" s="5">
        <v>179265</v>
      </c>
      <c r="I3107" s="5">
        <v>64033</v>
      </c>
      <c r="J3107" s="3" t="s">
        <v>22</v>
      </c>
      <c r="K3107" s="3" t="s">
        <v>42</v>
      </c>
      <c r="L3107" s="47">
        <f t="shared" si="100"/>
        <v>168641.40691200001</v>
      </c>
      <c r="M3107" s="63">
        <f t="shared" si="99"/>
        <v>0.12478751040000001</v>
      </c>
      <c r="N3107" s="7">
        <v>41348</v>
      </c>
      <c r="O3107" s="6" t="b">
        <v>0</v>
      </c>
      <c r="P3107" s="6" t="b">
        <v>0</v>
      </c>
      <c r="Q3107" s="6" t="s">
        <v>65</v>
      </c>
    </row>
    <row r="3108" spans="1:17" x14ac:dyDescent="0.25">
      <c r="A3108" s="8">
        <v>2020</v>
      </c>
      <c r="B3108" s="8">
        <v>3</v>
      </c>
      <c r="C3108" s="9" t="s">
        <v>86</v>
      </c>
      <c r="D3108" s="9" t="s">
        <v>18</v>
      </c>
      <c r="E3108" s="9" t="s">
        <v>19</v>
      </c>
      <c r="F3108" s="9" t="s">
        <v>25</v>
      </c>
      <c r="G3108" s="16" t="s">
        <v>21</v>
      </c>
      <c r="H3108" s="10">
        <v>5465</v>
      </c>
      <c r="I3108" s="10">
        <v>2174</v>
      </c>
      <c r="J3108" s="8" t="s">
        <v>22</v>
      </c>
      <c r="K3108" s="8" t="s">
        <v>23</v>
      </c>
      <c r="L3108" s="47">
        <f t="shared" si="100"/>
        <v>5725.5855359999996</v>
      </c>
      <c r="M3108" s="63">
        <f t="shared" si="99"/>
        <v>4.2366912E-3</v>
      </c>
      <c r="N3108" s="7">
        <v>35527</v>
      </c>
      <c r="O3108" s="6" t="b">
        <v>1</v>
      </c>
      <c r="P3108" s="6" t="b">
        <v>0</v>
      </c>
      <c r="Q3108" s="6" t="s">
        <v>24</v>
      </c>
    </row>
    <row r="3109" spans="1:17" x14ac:dyDescent="0.25">
      <c r="A3109" s="8">
        <v>2020</v>
      </c>
      <c r="B3109" s="8">
        <v>3</v>
      </c>
      <c r="C3109" s="9" t="s">
        <v>86</v>
      </c>
      <c r="D3109" s="9" t="s">
        <v>18</v>
      </c>
      <c r="E3109" s="9" t="s">
        <v>19</v>
      </c>
      <c r="F3109" s="9" t="s">
        <v>20</v>
      </c>
      <c r="G3109" s="16" t="s">
        <v>21</v>
      </c>
      <c r="H3109" s="10">
        <v>89523</v>
      </c>
      <c r="I3109" s="10">
        <v>34709</v>
      </c>
      <c r="J3109" s="8" t="s">
        <v>22</v>
      </c>
      <c r="K3109" s="8" t="s">
        <v>23</v>
      </c>
      <c r="L3109" s="47">
        <f t="shared" si="100"/>
        <v>91411.843775999994</v>
      </c>
      <c r="M3109" s="63">
        <f t="shared" si="99"/>
        <v>6.7640899200000007E-2</v>
      </c>
      <c r="N3109" s="7">
        <v>35527</v>
      </c>
      <c r="O3109" s="6" t="b">
        <v>1</v>
      </c>
      <c r="P3109" s="6" t="b">
        <v>0</v>
      </c>
      <c r="Q3109" s="6" t="s">
        <v>24</v>
      </c>
    </row>
    <row r="3110" spans="1:17" x14ac:dyDescent="0.25">
      <c r="A3110" s="8">
        <v>2020</v>
      </c>
      <c r="B3110" s="8">
        <v>3</v>
      </c>
      <c r="C3110" s="9" t="s">
        <v>86</v>
      </c>
      <c r="D3110" s="9" t="s">
        <v>18</v>
      </c>
      <c r="E3110" s="9" t="s">
        <v>41</v>
      </c>
      <c r="F3110" s="9"/>
      <c r="G3110" s="16" t="s">
        <v>21</v>
      </c>
      <c r="H3110" s="10">
        <v>37722</v>
      </c>
      <c r="I3110" s="10">
        <v>14794</v>
      </c>
      <c r="J3110" s="8" t="s">
        <v>22</v>
      </c>
      <c r="K3110" s="8" t="s">
        <v>42</v>
      </c>
      <c r="L3110" s="47">
        <f t="shared" si="100"/>
        <v>38962.425215999996</v>
      </c>
      <c r="M3110" s="63">
        <f t="shared" si="99"/>
        <v>2.8830547200000001E-2</v>
      </c>
      <c r="N3110" s="7">
        <v>23377</v>
      </c>
      <c r="O3110" s="6" t="b">
        <v>1</v>
      </c>
      <c r="P3110" s="6" t="b">
        <v>0</v>
      </c>
      <c r="Q3110" s="6" t="s">
        <v>24</v>
      </c>
    </row>
    <row r="3111" spans="1:17" x14ac:dyDescent="0.25">
      <c r="A3111" s="8">
        <v>2020</v>
      </c>
      <c r="B3111" s="8">
        <v>3</v>
      </c>
      <c r="C3111" s="9" t="s">
        <v>86</v>
      </c>
      <c r="D3111" s="9" t="s">
        <v>18</v>
      </c>
      <c r="E3111" s="9" t="s">
        <v>43</v>
      </c>
      <c r="F3111" s="9"/>
      <c r="G3111" s="16" t="s">
        <v>21</v>
      </c>
      <c r="H3111" s="10">
        <v>109523</v>
      </c>
      <c r="I3111" s="10">
        <v>41220</v>
      </c>
      <c r="J3111" s="8" t="s">
        <v>22</v>
      </c>
      <c r="K3111" s="8" t="s">
        <v>42</v>
      </c>
      <c r="L3111" s="47">
        <f t="shared" si="100"/>
        <v>108559.63008</v>
      </c>
      <c r="M3111" s="63">
        <f t="shared" si="99"/>
        <v>8.0329536000000021E-2</v>
      </c>
      <c r="N3111" s="7">
        <v>28126</v>
      </c>
      <c r="O3111" s="6" t="b">
        <v>1</v>
      </c>
      <c r="P3111" s="6" t="b">
        <v>0</v>
      </c>
      <c r="Q3111" s="6" t="s">
        <v>24</v>
      </c>
    </row>
    <row r="3112" spans="1:17" x14ac:dyDescent="0.25">
      <c r="A3112" s="8">
        <v>2020</v>
      </c>
      <c r="B3112" s="8">
        <v>3</v>
      </c>
      <c r="C3112" s="9" t="s">
        <v>86</v>
      </c>
      <c r="D3112" s="9" t="s">
        <v>62</v>
      </c>
      <c r="E3112" s="9" t="s">
        <v>63</v>
      </c>
      <c r="F3112" s="9" t="s">
        <v>64</v>
      </c>
      <c r="G3112" s="16" t="s">
        <v>21</v>
      </c>
      <c r="H3112" s="10">
        <v>93827</v>
      </c>
      <c r="I3112" s="10">
        <v>35247</v>
      </c>
      <c r="J3112" s="8" t="s">
        <v>22</v>
      </c>
      <c r="K3112" s="8" t="s">
        <v>23</v>
      </c>
      <c r="L3112" s="47">
        <f t="shared" si="100"/>
        <v>92828.755007999993</v>
      </c>
      <c r="M3112" s="63">
        <f t="shared" si="99"/>
        <v>6.8689353600000003E-2</v>
      </c>
      <c r="N3112" s="7">
        <v>40739</v>
      </c>
      <c r="O3112" s="6" t="b">
        <v>0</v>
      </c>
      <c r="P3112" s="6" t="b">
        <v>0</v>
      </c>
      <c r="Q3112" s="6" t="s">
        <v>65</v>
      </c>
    </row>
    <row r="3113" spans="1:17" x14ac:dyDescent="0.25">
      <c r="A3113" s="8">
        <v>2020</v>
      </c>
      <c r="B3113" s="8">
        <v>3</v>
      </c>
      <c r="C3113" s="9" t="s">
        <v>86</v>
      </c>
      <c r="D3113" s="9" t="s">
        <v>66</v>
      </c>
      <c r="E3113" s="9" t="s">
        <v>67</v>
      </c>
      <c r="F3113" s="9" t="s">
        <v>68</v>
      </c>
      <c r="G3113" s="16" t="s">
        <v>21</v>
      </c>
      <c r="H3113" s="10">
        <v>191442</v>
      </c>
      <c r="I3113" s="10">
        <v>71918</v>
      </c>
      <c r="J3113" s="8" t="s">
        <v>22</v>
      </c>
      <c r="K3113" s="8" t="s">
        <v>23</v>
      </c>
      <c r="L3113" s="47">
        <f t="shared" si="100"/>
        <v>189407.84755199999</v>
      </c>
      <c r="M3113" s="63">
        <f t="shared" si="99"/>
        <v>0.14015379840000003</v>
      </c>
      <c r="N3113" s="7">
        <v>40644</v>
      </c>
      <c r="O3113" s="6" t="b">
        <v>0</v>
      </c>
      <c r="P3113" s="6" t="b">
        <v>1</v>
      </c>
      <c r="Q3113" s="6" t="s">
        <v>15</v>
      </c>
    </row>
    <row r="3114" spans="1:17" x14ac:dyDescent="0.25">
      <c r="A3114" s="8">
        <v>2020</v>
      </c>
      <c r="B3114" s="8">
        <v>3</v>
      </c>
      <c r="C3114" s="9" t="s">
        <v>86</v>
      </c>
      <c r="D3114" s="9" t="s">
        <v>66</v>
      </c>
      <c r="E3114" s="9" t="s">
        <v>67</v>
      </c>
      <c r="F3114" s="9" t="s">
        <v>72</v>
      </c>
      <c r="G3114" s="16" t="s">
        <v>21</v>
      </c>
      <c r="H3114" s="10">
        <v>193332</v>
      </c>
      <c r="I3114" s="10">
        <v>72018</v>
      </c>
      <c r="J3114" s="8" t="s">
        <v>22</v>
      </c>
      <c r="K3114" s="8" t="s">
        <v>23</v>
      </c>
      <c r="L3114" s="47">
        <f t="shared" si="100"/>
        <v>189671.21395199999</v>
      </c>
      <c r="M3114" s="63">
        <f t="shared" si="99"/>
        <v>0.14034867840000001</v>
      </c>
      <c r="N3114" s="7">
        <v>40644</v>
      </c>
      <c r="O3114" s="6" t="b">
        <v>0</v>
      </c>
      <c r="P3114" s="6" t="b">
        <v>1</v>
      </c>
      <c r="Q3114" s="6" t="s">
        <v>15</v>
      </c>
    </row>
    <row r="3115" spans="1:17" x14ac:dyDescent="0.25">
      <c r="A3115" s="8">
        <v>2020</v>
      </c>
      <c r="B3115" s="8">
        <v>3</v>
      </c>
      <c r="C3115" s="9" t="s">
        <v>86</v>
      </c>
      <c r="D3115" s="9" t="s">
        <v>78</v>
      </c>
      <c r="E3115" s="9" t="s">
        <v>78</v>
      </c>
      <c r="F3115" s="9" t="s">
        <v>80</v>
      </c>
      <c r="G3115" s="16" t="s">
        <v>21</v>
      </c>
      <c r="H3115" s="10">
        <v>164285</v>
      </c>
      <c r="I3115" s="10">
        <v>59729</v>
      </c>
      <c r="J3115" s="8" t="s">
        <v>22</v>
      </c>
      <c r="K3115" s="8" t="s">
        <v>23</v>
      </c>
      <c r="L3115" s="47">
        <f t="shared" si="100"/>
        <v>157306.11705599999</v>
      </c>
      <c r="M3115" s="63">
        <f t="shared" si="99"/>
        <v>0.11639987520000002</v>
      </c>
      <c r="N3115" s="7">
        <v>42560</v>
      </c>
      <c r="O3115" s="6" t="b">
        <v>0</v>
      </c>
      <c r="P3115" s="6" t="b">
        <v>0</v>
      </c>
      <c r="Q3115" s="6" t="s">
        <v>65</v>
      </c>
    </row>
    <row r="3116" spans="1:17" x14ac:dyDescent="0.25">
      <c r="A3116" s="8">
        <v>2020</v>
      </c>
      <c r="B3116" s="8">
        <v>3</v>
      </c>
      <c r="C3116" s="9" t="s">
        <v>86</v>
      </c>
      <c r="D3116" s="9" t="s">
        <v>78</v>
      </c>
      <c r="E3116" s="9" t="s">
        <v>78</v>
      </c>
      <c r="F3116" s="9" t="s">
        <v>79</v>
      </c>
      <c r="G3116" s="16" t="s">
        <v>21</v>
      </c>
      <c r="H3116" s="10">
        <v>166810</v>
      </c>
      <c r="I3116" s="10">
        <v>60651</v>
      </c>
      <c r="J3116" s="8" t="s">
        <v>22</v>
      </c>
      <c r="K3116" s="8" t="s">
        <v>23</v>
      </c>
      <c r="L3116" s="47">
        <f t="shared" si="100"/>
        <v>159734.35526399998</v>
      </c>
      <c r="M3116" s="63">
        <f t="shared" si="99"/>
        <v>0.11819666880000002</v>
      </c>
      <c r="N3116" s="7">
        <v>42560</v>
      </c>
      <c r="O3116" s="6" t="b">
        <v>0</v>
      </c>
      <c r="P3116" s="6" t="b">
        <v>0</v>
      </c>
      <c r="Q3116" s="6" t="s">
        <v>65</v>
      </c>
    </row>
    <row r="3117" spans="1:17" x14ac:dyDescent="0.25">
      <c r="A3117" s="8">
        <v>2020</v>
      </c>
      <c r="B3117" s="8">
        <v>3</v>
      </c>
      <c r="C3117" s="9" t="s">
        <v>86</v>
      </c>
      <c r="D3117" s="9" t="s">
        <v>73</v>
      </c>
      <c r="E3117" s="9" t="s">
        <v>74</v>
      </c>
      <c r="F3117" s="9"/>
      <c r="G3117" s="16" t="s">
        <v>21</v>
      </c>
      <c r="H3117" s="10">
        <v>234527</v>
      </c>
      <c r="I3117" s="10">
        <v>76304</v>
      </c>
      <c r="J3117" s="8" t="s">
        <v>22</v>
      </c>
      <c r="K3117" s="8" t="s">
        <v>42</v>
      </c>
      <c r="L3117" s="47">
        <f t="shared" si="100"/>
        <v>200959.09785599998</v>
      </c>
      <c r="M3117" s="63">
        <f t="shared" si="99"/>
        <v>0.1487012352</v>
      </c>
      <c r="N3117" s="7">
        <v>41136</v>
      </c>
      <c r="O3117" s="6" t="b">
        <v>0</v>
      </c>
      <c r="P3117" s="6" t="b">
        <v>0</v>
      </c>
      <c r="Q3117" s="6" t="s">
        <v>65</v>
      </c>
    </row>
    <row r="3118" spans="1:17" x14ac:dyDescent="0.25">
      <c r="A3118" s="8">
        <v>2020</v>
      </c>
      <c r="B3118" s="8">
        <v>3</v>
      </c>
      <c r="C3118" s="9" t="s">
        <v>86</v>
      </c>
      <c r="D3118" s="9" t="s">
        <v>29</v>
      </c>
      <c r="E3118" s="9" t="s">
        <v>92</v>
      </c>
      <c r="F3118" s="9" t="s">
        <v>92</v>
      </c>
      <c r="G3118" s="16" t="s">
        <v>21</v>
      </c>
      <c r="H3118" s="10">
        <v>231863</v>
      </c>
      <c r="I3118" s="10">
        <v>81050</v>
      </c>
      <c r="J3118" s="8" t="s">
        <v>22</v>
      </c>
      <c r="K3118" s="8" t="s">
        <v>23</v>
      </c>
      <c r="L3118" s="47">
        <f t="shared" si="100"/>
        <v>213458.46719999996</v>
      </c>
      <c r="M3118" s="63">
        <f t="shared" si="99"/>
        <v>0.15795024000000002</v>
      </c>
      <c r="N3118" s="7">
        <v>43601</v>
      </c>
      <c r="O3118" s="6" t="b">
        <v>0</v>
      </c>
      <c r="P3118" s="6" t="b">
        <v>0</v>
      </c>
      <c r="Q3118" s="6" t="s">
        <v>65</v>
      </c>
    </row>
    <row r="3119" spans="1:17" x14ac:dyDescent="0.25">
      <c r="A3119" s="8">
        <v>2020</v>
      </c>
      <c r="B3119" s="8">
        <v>3</v>
      </c>
      <c r="C3119" s="9" t="s">
        <v>86</v>
      </c>
      <c r="D3119" s="9" t="s">
        <v>29</v>
      </c>
      <c r="E3119" s="9" t="s">
        <v>30</v>
      </c>
      <c r="F3119" s="9" t="s">
        <v>31</v>
      </c>
      <c r="G3119" s="16" t="s">
        <v>21</v>
      </c>
      <c r="H3119" s="10">
        <v>47640</v>
      </c>
      <c r="I3119" s="10">
        <v>19713</v>
      </c>
      <c r="J3119" s="8" t="s">
        <v>22</v>
      </c>
      <c r="K3119" s="8" t="s">
        <v>23</v>
      </c>
      <c r="L3119" s="47">
        <f t="shared" si="100"/>
        <v>51917.418431999999</v>
      </c>
      <c r="M3119" s="63">
        <f t="shared" si="99"/>
        <v>3.8416694400000007E-2</v>
      </c>
      <c r="N3119" s="7">
        <v>35885</v>
      </c>
      <c r="O3119" s="6" t="b">
        <v>1</v>
      </c>
      <c r="P3119" s="6" t="b">
        <v>0</v>
      </c>
      <c r="Q3119" s="6" t="s">
        <v>24</v>
      </c>
    </row>
    <row r="3120" spans="1:17" x14ac:dyDescent="0.25">
      <c r="A3120" s="8">
        <v>2020</v>
      </c>
      <c r="B3120" s="8">
        <v>3</v>
      </c>
      <c r="C3120" s="9" t="s">
        <v>86</v>
      </c>
      <c r="D3120" s="9" t="s">
        <v>29</v>
      </c>
      <c r="E3120" s="9" t="s">
        <v>30</v>
      </c>
      <c r="F3120" s="9" t="s">
        <v>33</v>
      </c>
      <c r="G3120" s="16" t="s">
        <v>21</v>
      </c>
      <c r="H3120" s="10">
        <v>46851</v>
      </c>
      <c r="I3120" s="10">
        <v>19726</v>
      </c>
      <c r="J3120" s="8" t="s">
        <v>22</v>
      </c>
      <c r="K3120" s="8" t="s">
        <v>23</v>
      </c>
      <c r="L3120" s="47">
        <f t="shared" si="100"/>
        <v>51951.656063999995</v>
      </c>
      <c r="M3120" s="63">
        <f t="shared" si="99"/>
        <v>3.84420288E-2</v>
      </c>
      <c r="N3120" s="7">
        <v>35885</v>
      </c>
      <c r="O3120" s="6" t="b">
        <v>1</v>
      </c>
      <c r="P3120" s="6" t="b">
        <v>0</v>
      </c>
      <c r="Q3120" s="6" t="s">
        <v>24</v>
      </c>
    </row>
    <row r="3121" spans="1:17" x14ac:dyDescent="0.25">
      <c r="A3121" s="8">
        <v>2020</v>
      </c>
      <c r="B3121" s="8">
        <v>3</v>
      </c>
      <c r="C3121" s="9" t="s">
        <v>86</v>
      </c>
      <c r="D3121" s="9" t="s">
        <v>29</v>
      </c>
      <c r="E3121" s="9" t="s">
        <v>34</v>
      </c>
      <c r="F3121" s="9" t="s">
        <v>39</v>
      </c>
      <c r="G3121" s="16" t="s">
        <v>21</v>
      </c>
      <c r="H3121" s="10">
        <v>25544</v>
      </c>
      <c r="I3121" s="10">
        <v>10613</v>
      </c>
      <c r="J3121" s="8" t="s">
        <v>22</v>
      </c>
      <c r="K3121" s="8" t="s">
        <v>23</v>
      </c>
      <c r="L3121" s="47">
        <f t="shared" si="100"/>
        <v>27951.076031999997</v>
      </c>
      <c r="M3121" s="63">
        <f t="shared" si="99"/>
        <v>2.06826144E-2</v>
      </c>
      <c r="N3121" s="7">
        <v>33970</v>
      </c>
      <c r="O3121" s="6" t="b">
        <v>1</v>
      </c>
      <c r="P3121" s="6" t="b">
        <v>0</v>
      </c>
      <c r="Q3121" s="6" t="s">
        <v>24</v>
      </c>
    </row>
    <row r="3122" spans="1:17" x14ac:dyDescent="0.25">
      <c r="A3122" s="8">
        <v>2020</v>
      </c>
      <c r="B3122" s="8">
        <v>3</v>
      </c>
      <c r="C3122" s="9" t="s">
        <v>86</v>
      </c>
      <c r="D3122" s="9" t="s">
        <v>29</v>
      </c>
      <c r="E3122" s="9" t="s">
        <v>34</v>
      </c>
      <c r="F3122" s="9" t="s">
        <v>37</v>
      </c>
      <c r="G3122" s="16" t="s">
        <v>21</v>
      </c>
      <c r="H3122" s="10">
        <v>19901</v>
      </c>
      <c r="I3122" s="10">
        <v>7768</v>
      </c>
      <c r="J3122" s="8" t="s">
        <v>22</v>
      </c>
      <c r="K3122" s="8" t="s">
        <v>23</v>
      </c>
      <c r="L3122" s="47">
        <f t="shared" si="100"/>
        <v>20458.301951999998</v>
      </c>
      <c r="M3122" s="63">
        <f t="shared" si="99"/>
        <v>1.5138278400000003E-2</v>
      </c>
      <c r="N3122" s="7">
        <v>33970</v>
      </c>
      <c r="O3122" s="6" t="b">
        <v>1</v>
      </c>
      <c r="P3122" s="6" t="b">
        <v>0</v>
      </c>
      <c r="Q3122" s="6" t="s">
        <v>24</v>
      </c>
    </row>
    <row r="3123" spans="1:17" x14ac:dyDescent="0.25">
      <c r="A3123" s="8">
        <v>2020</v>
      </c>
      <c r="B3123" s="8">
        <v>3</v>
      </c>
      <c r="C3123" s="9" t="s">
        <v>86</v>
      </c>
      <c r="D3123" s="9" t="s">
        <v>59</v>
      </c>
      <c r="E3123" s="9" t="s">
        <v>60</v>
      </c>
      <c r="F3123" s="9"/>
      <c r="G3123" s="16" t="s">
        <v>21</v>
      </c>
      <c r="H3123" s="10">
        <v>159111</v>
      </c>
      <c r="I3123" s="10">
        <v>55347</v>
      </c>
      <c r="J3123" s="8" t="s">
        <v>22</v>
      </c>
      <c r="K3123" s="8" t="s">
        <v>42</v>
      </c>
      <c r="L3123" s="47">
        <f t="shared" si="100"/>
        <v>145765.40140800001</v>
      </c>
      <c r="M3123" s="63">
        <f t="shared" si="99"/>
        <v>0.10786023360000002</v>
      </c>
      <c r="N3123" s="7">
        <v>40220</v>
      </c>
      <c r="O3123" s="6" t="b">
        <v>1</v>
      </c>
      <c r="P3123" s="6" t="b">
        <v>0</v>
      </c>
      <c r="Q3123" s="6" t="s">
        <v>24</v>
      </c>
    </row>
    <row r="3124" spans="1:17" x14ac:dyDescent="0.25">
      <c r="A3124" s="8">
        <v>2020</v>
      </c>
      <c r="B3124" s="8">
        <v>3</v>
      </c>
      <c r="C3124" s="9" t="s">
        <v>86</v>
      </c>
      <c r="D3124" s="9" t="s">
        <v>44</v>
      </c>
      <c r="E3124" s="9" t="s">
        <v>45</v>
      </c>
      <c r="F3124" s="9"/>
      <c r="G3124" s="16" t="s">
        <v>21</v>
      </c>
      <c r="H3124" s="10">
        <v>21123</v>
      </c>
      <c r="I3124" s="10">
        <v>7545</v>
      </c>
      <c r="J3124" s="8" t="s">
        <v>22</v>
      </c>
      <c r="K3124" s="8" t="s">
        <v>42</v>
      </c>
      <c r="L3124" s="47">
        <f t="shared" si="100"/>
        <v>19870.994879999998</v>
      </c>
      <c r="M3124" s="63">
        <f t="shared" si="99"/>
        <v>1.4703696E-2</v>
      </c>
      <c r="N3124" s="7">
        <v>25569</v>
      </c>
      <c r="O3124" s="6" t="b">
        <v>1</v>
      </c>
      <c r="P3124" s="6" t="b">
        <v>0</v>
      </c>
      <c r="Q3124" s="6" t="s">
        <v>24</v>
      </c>
    </row>
    <row r="3125" spans="1:17" x14ac:dyDescent="0.25">
      <c r="A3125" s="8">
        <v>2020</v>
      </c>
      <c r="B3125" s="8">
        <v>3</v>
      </c>
      <c r="C3125" s="9" t="s">
        <v>86</v>
      </c>
      <c r="D3125" s="9" t="s">
        <v>44</v>
      </c>
      <c r="E3125" s="9" t="s">
        <v>75</v>
      </c>
      <c r="F3125" s="9"/>
      <c r="G3125" s="16" t="s">
        <v>21</v>
      </c>
      <c r="H3125" s="10">
        <v>69037</v>
      </c>
      <c r="I3125" s="10">
        <v>24033</v>
      </c>
      <c r="J3125" s="8" t="s">
        <v>22</v>
      </c>
      <c r="K3125" s="8" t="s">
        <v>42</v>
      </c>
      <c r="L3125" s="47">
        <f t="shared" si="100"/>
        <v>63294.846911999994</v>
      </c>
      <c r="M3125" s="63">
        <f t="shared" si="99"/>
        <v>4.6835510400000002E-2</v>
      </c>
      <c r="N3125" s="7">
        <v>41210</v>
      </c>
      <c r="O3125" s="6" t="b">
        <v>0</v>
      </c>
      <c r="P3125" s="6" t="b">
        <v>0</v>
      </c>
      <c r="Q3125" s="6" t="s">
        <v>65</v>
      </c>
    </row>
    <row r="3126" spans="1:17" x14ac:dyDescent="0.25">
      <c r="A3126" s="8">
        <v>2020</v>
      </c>
      <c r="B3126" s="8">
        <v>3</v>
      </c>
      <c r="C3126" s="9" t="s">
        <v>86</v>
      </c>
      <c r="D3126" s="9" t="s">
        <v>46</v>
      </c>
      <c r="E3126" s="9" t="s">
        <v>47</v>
      </c>
      <c r="F3126" s="9"/>
      <c r="G3126" s="16" t="s">
        <v>21</v>
      </c>
      <c r="H3126" s="10">
        <v>84459</v>
      </c>
      <c r="I3126" s="10">
        <v>31534</v>
      </c>
      <c r="J3126" s="8" t="s">
        <v>22</v>
      </c>
      <c r="K3126" s="8" t="s">
        <v>42</v>
      </c>
      <c r="L3126" s="47">
        <f t="shared" si="100"/>
        <v>83049.960575999998</v>
      </c>
      <c r="M3126" s="63">
        <f t="shared" si="99"/>
        <v>6.1453459200000005E-2</v>
      </c>
      <c r="N3126" s="7">
        <v>34700</v>
      </c>
      <c r="O3126" s="6" t="b">
        <v>1</v>
      </c>
      <c r="P3126" s="6" t="b">
        <v>0</v>
      </c>
      <c r="Q3126" s="6" t="s">
        <v>24</v>
      </c>
    </row>
    <row r="3127" spans="1:17" x14ac:dyDescent="0.25">
      <c r="A3127" s="8">
        <v>2020</v>
      </c>
      <c r="B3127" s="8">
        <v>3</v>
      </c>
      <c r="C3127" s="9" t="s">
        <v>86</v>
      </c>
      <c r="D3127" s="9" t="s">
        <v>46</v>
      </c>
      <c r="E3127" s="9" t="s">
        <v>48</v>
      </c>
      <c r="F3127" s="9"/>
      <c r="G3127" s="16" t="s">
        <v>21</v>
      </c>
      <c r="H3127" s="10">
        <v>71927</v>
      </c>
      <c r="I3127" s="10">
        <v>27316</v>
      </c>
      <c r="J3127" s="8" t="s">
        <v>22</v>
      </c>
      <c r="K3127" s="8" t="s">
        <v>42</v>
      </c>
      <c r="L3127" s="47">
        <f t="shared" si="100"/>
        <v>71941.165823999996</v>
      </c>
      <c r="M3127" s="63">
        <f t="shared" si="99"/>
        <v>5.3233420800000007E-2</v>
      </c>
      <c r="N3127" s="7">
        <v>35065</v>
      </c>
      <c r="O3127" s="6" t="b">
        <v>1</v>
      </c>
      <c r="P3127" s="6" t="b">
        <v>0</v>
      </c>
      <c r="Q3127" s="6" t="s">
        <v>24</v>
      </c>
    </row>
    <row r="3128" spans="1:17" x14ac:dyDescent="0.25">
      <c r="A3128" s="8">
        <v>2020</v>
      </c>
      <c r="B3128" s="8">
        <v>3</v>
      </c>
      <c r="C3128" s="9" t="s">
        <v>86</v>
      </c>
      <c r="D3128" s="9" t="s">
        <v>46</v>
      </c>
      <c r="E3128" s="9" t="s">
        <v>58</v>
      </c>
      <c r="F3128" s="9"/>
      <c r="G3128" s="16" t="s">
        <v>21</v>
      </c>
      <c r="H3128" s="10">
        <v>101310</v>
      </c>
      <c r="I3128" s="10">
        <v>34113</v>
      </c>
      <c r="J3128" s="8" t="s">
        <v>22</v>
      </c>
      <c r="K3128" s="8" t="s">
        <v>42</v>
      </c>
      <c r="L3128" s="47">
        <f t="shared" si="100"/>
        <v>89842.180031999989</v>
      </c>
      <c r="M3128" s="63">
        <f t="shared" si="99"/>
        <v>6.6479414400000006E-2</v>
      </c>
      <c r="N3128" s="7">
        <v>39814</v>
      </c>
      <c r="O3128" s="6" t="b">
        <v>1</v>
      </c>
      <c r="P3128" s="6" t="b">
        <v>0</v>
      </c>
      <c r="Q3128" s="6" t="s">
        <v>24</v>
      </c>
    </row>
    <row r="3129" spans="1:17" x14ac:dyDescent="0.25">
      <c r="A3129" s="8">
        <v>2020</v>
      </c>
      <c r="B3129" s="8">
        <v>3</v>
      </c>
      <c r="C3129" s="9" t="s">
        <v>86</v>
      </c>
      <c r="D3129" s="9" t="s">
        <v>46</v>
      </c>
      <c r="E3129" s="9" t="s">
        <v>61</v>
      </c>
      <c r="F3129" s="9"/>
      <c r="G3129" s="16" t="s">
        <v>21</v>
      </c>
      <c r="H3129" s="10">
        <v>87870</v>
      </c>
      <c r="I3129" s="10">
        <v>30411</v>
      </c>
      <c r="J3129" s="8" t="s">
        <v>22</v>
      </c>
      <c r="K3129" s="8" t="s">
        <v>42</v>
      </c>
      <c r="L3129" s="47">
        <f t="shared" si="100"/>
        <v>80092.355903999996</v>
      </c>
      <c r="M3129" s="63">
        <f t="shared" si="99"/>
        <v>5.9264956800000004E-2</v>
      </c>
      <c r="N3129" s="7">
        <v>40179</v>
      </c>
      <c r="O3129" s="6" t="b">
        <v>1</v>
      </c>
      <c r="P3129" s="6" t="b">
        <v>0</v>
      </c>
      <c r="Q3129" s="6" t="s">
        <v>24</v>
      </c>
    </row>
    <row r="3130" spans="1:17" x14ac:dyDescent="0.25">
      <c r="A3130" s="8">
        <v>2020</v>
      </c>
      <c r="B3130" s="8">
        <v>3</v>
      </c>
      <c r="C3130" s="9" t="s">
        <v>86</v>
      </c>
      <c r="D3130" s="9" t="s">
        <v>46</v>
      </c>
      <c r="E3130" s="9" t="s">
        <v>77</v>
      </c>
      <c r="F3130" s="9"/>
      <c r="G3130" s="16" t="s">
        <v>21</v>
      </c>
      <c r="H3130" s="10">
        <v>100095</v>
      </c>
      <c r="I3130" s="10">
        <v>33131</v>
      </c>
      <c r="J3130" s="8" t="s">
        <v>22</v>
      </c>
      <c r="K3130" s="8" t="s">
        <v>42</v>
      </c>
      <c r="L3130" s="47">
        <f t="shared" si="100"/>
        <v>87255.921983999986</v>
      </c>
      <c r="M3130" s="63">
        <f t="shared" si="99"/>
        <v>6.4565692800000005E-2</v>
      </c>
      <c r="N3130" s="7">
        <v>42005</v>
      </c>
      <c r="O3130" s="6" t="b">
        <v>0</v>
      </c>
      <c r="P3130" s="6" t="b">
        <v>0</v>
      </c>
      <c r="Q3130" s="6" t="s">
        <v>65</v>
      </c>
    </row>
    <row r="3131" spans="1:17" x14ac:dyDescent="0.25">
      <c r="A3131" s="8">
        <v>2020</v>
      </c>
      <c r="B3131" s="8">
        <v>3</v>
      </c>
      <c r="C3131" s="9" t="s">
        <v>86</v>
      </c>
      <c r="D3131" s="9" t="s">
        <v>69</v>
      </c>
      <c r="E3131" s="9" t="s">
        <v>70</v>
      </c>
      <c r="F3131" s="9" t="s">
        <v>71</v>
      </c>
      <c r="G3131" s="16" t="s">
        <v>21</v>
      </c>
      <c r="H3131" s="10">
        <v>52108</v>
      </c>
      <c r="I3131" s="10">
        <v>19871</v>
      </c>
      <c r="J3131" s="8" t="s">
        <v>22</v>
      </c>
      <c r="K3131" s="8" t="s">
        <v>23</v>
      </c>
      <c r="L3131" s="47">
        <f t="shared" si="100"/>
        <v>52333.537344000004</v>
      </c>
      <c r="M3131" s="63">
        <f t="shared" si="99"/>
        <v>3.8724604800000006E-2</v>
      </c>
      <c r="N3131" s="7">
        <v>40760</v>
      </c>
      <c r="O3131" s="6" t="b">
        <v>0</v>
      </c>
      <c r="P3131" s="6" t="b">
        <v>0</v>
      </c>
      <c r="Q3131" s="6" t="s">
        <v>65</v>
      </c>
    </row>
    <row r="3132" spans="1:17" x14ac:dyDescent="0.25">
      <c r="A3132" s="8">
        <v>2020</v>
      </c>
      <c r="B3132" s="8">
        <v>4</v>
      </c>
      <c r="C3132" s="9" t="s">
        <v>49</v>
      </c>
      <c r="D3132" s="9" t="s">
        <v>18</v>
      </c>
      <c r="E3132" s="9" t="s">
        <v>76</v>
      </c>
      <c r="F3132" s="9"/>
      <c r="G3132" s="16" t="s">
        <v>21</v>
      </c>
      <c r="H3132" s="10">
        <v>166900</v>
      </c>
      <c r="I3132" s="10">
        <v>59616.679999999993</v>
      </c>
      <c r="J3132" s="8" t="s">
        <v>22</v>
      </c>
      <c r="K3132" s="8" t="s">
        <v>42</v>
      </c>
      <c r="L3132" s="47">
        <f t="shared" si="100"/>
        <v>157010.30391551997</v>
      </c>
      <c r="M3132" s="63">
        <f t="shared" si="99"/>
        <v>0.11618098598400001</v>
      </c>
      <c r="N3132" s="7">
        <v>41348</v>
      </c>
      <c r="O3132" s="6" t="b">
        <v>0</v>
      </c>
      <c r="P3132" s="6" t="b">
        <v>0</v>
      </c>
      <c r="Q3132" s="6" t="s">
        <v>65</v>
      </c>
    </row>
    <row r="3133" spans="1:17" x14ac:dyDescent="0.25">
      <c r="A3133" s="8">
        <v>2020</v>
      </c>
      <c r="B3133" s="8">
        <v>4</v>
      </c>
      <c r="C3133" s="9" t="s">
        <v>49</v>
      </c>
      <c r="D3133" s="9" t="s">
        <v>18</v>
      </c>
      <c r="E3133" s="9" t="s">
        <v>19</v>
      </c>
      <c r="F3133" s="9" t="s">
        <v>25</v>
      </c>
      <c r="G3133" s="16" t="s">
        <v>21</v>
      </c>
      <c r="H3133" s="10">
        <v>56868.165399999983</v>
      </c>
      <c r="I3133" s="10">
        <v>22619.558304178288</v>
      </c>
      <c r="J3133" s="8" t="s">
        <v>22</v>
      </c>
      <c r="K3133" s="8" t="s">
        <v>23</v>
      </c>
      <c r="L3133" s="47">
        <f t="shared" si="100"/>
        <v>59572.316401615404</v>
      </c>
      <c r="M3133" s="63">
        <f t="shared" si="99"/>
        <v>4.4080995223182658E-2</v>
      </c>
      <c r="N3133" s="7">
        <v>35527</v>
      </c>
      <c r="O3133" s="6" t="b">
        <v>1</v>
      </c>
      <c r="P3133" s="6" t="b">
        <v>0</v>
      </c>
      <c r="Q3133" s="6" t="s">
        <v>24</v>
      </c>
    </row>
    <row r="3134" spans="1:17" x14ac:dyDescent="0.25">
      <c r="A3134" s="8">
        <v>2020</v>
      </c>
      <c r="B3134" s="8">
        <v>4</v>
      </c>
      <c r="C3134" s="9" t="s">
        <v>49</v>
      </c>
      <c r="D3134" s="9" t="s">
        <v>18</v>
      </c>
      <c r="E3134" s="9" t="s">
        <v>19</v>
      </c>
      <c r="F3134" s="9" t="s">
        <v>20</v>
      </c>
      <c r="G3134" s="16" t="s">
        <v>21</v>
      </c>
      <c r="H3134" s="10">
        <v>70854.247099999993</v>
      </c>
      <c r="I3134" s="10">
        <v>27470.678204321681</v>
      </c>
      <c r="J3134" s="8" t="s">
        <v>22</v>
      </c>
      <c r="K3134" s="8" t="s">
        <v>23</v>
      </c>
      <c r="L3134" s="47">
        <f t="shared" si="100"/>
        <v>72348.536242306654</v>
      </c>
      <c r="M3134" s="63">
        <f t="shared" si="99"/>
        <v>5.3534857684582091E-2</v>
      </c>
      <c r="N3134" s="7">
        <v>35527</v>
      </c>
      <c r="O3134" s="6" t="b">
        <v>1</v>
      </c>
      <c r="P3134" s="6" t="b">
        <v>0</v>
      </c>
      <c r="Q3134" s="6" t="s">
        <v>24</v>
      </c>
    </row>
    <row r="3135" spans="1:17" x14ac:dyDescent="0.25">
      <c r="A3135" s="8">
        <v>2020</v>
      </c>
      <c r="B3135" s="8">
        <v>4</v>
      </c>
      <c r="C3135" s="9" t="s">
        <v>49</v>
      </c>
      <c r="D3135" s="9" t="s">
        <v>18</v>
      </c>
      <c r="E3135" s="9" t="s">
        <v>41</v>
      </c>
      <c r="F3135" s="9"/>
      <c r="G3135" s="16" t="s">
        <v>21</v>
      </c>
      <c r="H3135" s="10">
        <v>3903</v>
      </c>
      <c r="I3135" s="10">
        <v>1530.6590249999997</v>
      </c>
      <c r="J3135" s="8" t="s">
        <v>22</v>
      </c>
      <c r="K3135" s="8" t="s">
        <v>42</v>
      </c>
      <c r="L3135" s="47">
        <f t="shared" si="100"/>
        <v>4031.2415704175987</v>
      </c>
      <c r="M3135" s="63">
        <f t="shared" si="99"/>
        <v>2.9829483079199999E-3</v>
      </c>
      <c r="N3135" s="7">
        <v>23377</v>
      </c>
      <c r="O3135" s="6" t="b">
        <v>1</v>
      </c>
      <c r="P3135" s="6" t="b">
        <v>0</v>
      </c>
      <c r="Q3135" s="6" t="s">
        <v>24</v>
      </c>
    </row>
    <row r="3136" spans="1:17" x14ac:dyDescent="0.25">
      <c r="A3136" s="8">
        <v>2020</v>
      </c>
      <c r="B3136" s="8">
        <v>4</v>
      </c>
      <c r="C3136" s="9" t="s">
        <v>49</v>
      </c>
      <c r="D3136" s="9" t="s">
        <v>18</v>
      </c>
      <c r="E3136" s="9" t="s">
        <v>43</v>
      </c>
      <c r="F3136" s="9"/>
      <c r="G3136" s="16" t="s">
        <v>21</v>
      </c>
      <c r="H3136" s="10">
        <v>88737</v>
      </c>
      <c r="I3136" s="10">
        <v>33396.702372</v>
      </c>
      <c r="J3136" s="8" t="s">
        <v>22</v>
      </c>
      <c r="K3136" s="8" t="s">
        <v>42</v>
      </c>
      <c r="L3136" s="47">
        <f t="shared" si="100"/>
        <v>87955.692755851007</v>
      </c>
      <c r="M3136" s="63">
        <f t="shared" si="99"/>
        <v>6.5083493582553609E-2</v>
      </c>
      <c r="N3136" s="7">
        <v>28126</v>
      </c>
      <c r="O3136" s="6" t="b">
        <v>1</v>
      </c>
      <c r="P3136" s="6" t="b">
        <v>0</v>
      </c>
      <c r="Q3136" s="6" t="s">
        <v>24</v>
      </c>
    </row>
    <row r="3137" spans="1:17" x14ac:dyDescent="0.25">
      <c r="A3137" s="8">
        <v>2020</v>
      </c>
      <c r="B3137" s="8">
        <v>4</v>
      </c>
      <c r="C3137" s="9" t="s">
        <v>49</v>
      </c>
      <c r="D3137" s="9" t="s">
        <v>62</v>
      </c>
      <c r="E3137" s="9" t="s">
        <v>63</v>
      </c>
      <c r="F3137" s="9" t="s">
        <v>64</v>
      </c>
      <c r="G3137" s="16" t="s">
        <v>21</v>
      </c>
      <c r="H3137" s="10">
        <v>73400.600000000006</v>
      </c>
      <c r="I3137" s="10">
        <v>27573.828598062526</v>
      </c>
      <c r="J3137" s="8" t="s">
        <v>22</v>
      </c>
      <c r="K3137" s="8" t="s">
        <v>23</v>
      </c>
      <c r="L3137" s="47">
        <f t="shared" si="100"/>
        <v>72620.199720887744</v>
      </c>
      <c r="M3137" s="63">
        <f t="shared" si="99"/>
        <v>5.3735877171904256E-2</v>
      </c>
      <c r="N3137" s="7">
        <v>40739</v>
      </c>
      <c r="O3137" s="6" t="b">
        <v>0</v>
      </c>
      <c r="P3137" s="6" t="b">
        <v>0</v>
      </c>
      <c r="Q3137" s="6" t="s">
        <v>65</v>
      </c>
    </row>
    <row r="3138" spans="1:17" x14ac:dyDescent="0.25">
      <c r="A3138" s="8">
        <v>2020</v>
      </c>
      <c r="B3138" s="8">
        <v>4</v>
      </c>
      <c r="C3138" s="9" t="s">
        <v>49</v>
      </c>
      <c r="D3138" s="9" t="s">
        <v>66</v>
      </c>
      <c r="E3138" s="9" t="s">
        <v>67</v>
      </c>
      <c r="F3138" s="9" t="s">
        <v>72</v>
      </c>
      <c r="G3138" s="16" t="s">
        <v>21</v>
      </c>
      <c r="H3138" s="10">
        <v>189422.5674</v>
      </c>
      <c r="I3138" s="10">
        <v>70562.128231458497</v>
      </c>
      <c r="J3138" s="8" t="s">
        <v>22</v>
      </c>
      <c r="K3138" s="8" t="s">
        <v>23</v>
      </c>
      <c r="L3138" s="47">
        <f t="shared" si="100"/>
        <v>185836.93688657592</v>
      </c>
      <c r="M3138" s="63">
        <f t="shared" ref="M3138:M3201" si="101">I3138*0.02784*0.07/1000</f>
        <v>0.13751147549746634</v>
      </c>
      <c r="N3138" s="7">
        <v>40644</v>
      </c>
      <c r="O3138" s="6" t="b">
        <v>0</v>
      </c>
      <c r="P3138" s="6" t="b">
        <v>1</v>
      </c>
      <c r="Q3138" s="6" t="s">
        <v>15</v>
      </c>
    </row>
    <row r="3139" spans="1:17" x14ac:dyDescent="0.25">
      <c r="A3139" s="8">
        <v>2020</v>
      </c>
      <c r="B3139" s="8">
        <v>4</v>
      </c>
      <c r="C3139" s="9" t="s">
        <v>49</v>
      </c>
      <c r="D3139" s="9" t="s">
        <v>66</v>
      </c>
      <c r="E3139" s="9" t="s">
        <v>67</v>
      </c>
      <c r="F3139" s="9" t="s">
        <v>68</v>
      </c>
      <c r="G3139" s="16" t="s">
        <v>21</v>
      </c>
      <c r="H3139" s="10">
        <v>185635.89219999997</v>
      </c>
      <c r="I3139" s="10">
        <v>69736.769811686594</v>
      </c>
      <c r="J3139" s="8" t="s">
        <v>22</v>
      </c>
      <c r="K3139" s="8" t="s">
        <v>23</v>
      </c>
      <c r="L3139" s="47">
        <f t="shared" si="100"/>
        <v>183663.22012932575</v>
      </c>
      <c r="M3139" s="63">
        <f t="shared" si="101"/>
        <v>0.13590301700901483</v>
      </c>
      <c r="N3139" s="7">
        <v>40644</v>
      </c>
      <c r="O3139" s="6" t="b">
        <v>0</v>
      </c>
      <c r="P3139" s="6" t="b">
        <v>1</v>
      </c>
      <c r="Q3139" s="6" t="s">
        <v>15</v>
      </c>
    </row>
    <row r="3140" spans="1:17" x14ac:dyDescent="0.25">
      <c r="A3140" s="8">
        <v>2020</v>
      </c>
      <c r="B3140" s="8">
        <v>4</v>
      </c>
      <c r="C3140" s="9" t="s">
        <v>49</v>
      </c>
      <c r="D3140" s="9" t="s">
        <v>78</v>
      </c>
      <c r="E3140" s="9" t="s">
        <v>78</v>
      </c>
      <c r="F3140" s="9" t="s">
        <v>80</v>
      </c>
      <c r="G3140" s="16" t="s">
        <v>21</v>
      </c>
      <c r="H3140" s="10">
        <v>159584.85180000003</v>
      </c>
      <c r="I3140" s="10">
        <v>58019.897969557293</v>
      </c>
      <c r="J3140" s="8" t="s">
        <v>22</v>
      </c>
      <c r="K3140" s="8" t="s">
        <v>23</v>
      </c>
      <c r="L3140" s="47">
        <f t="shared" si="100"/>
        <v>152804.91656609613</v>
      </c>
      <c r="M3140" s="63">
        <f t="shared" si="101"/>
        <v>0.11306917716307327</v>
      </c>
      <c r="N3140" s="7">
        <v>42560</v>
      </c>
      <c r="O3140" s="6" t="b">
        <v>0</v>
      </c>
      <c r="P3140" s="6" t="b">
        <v>0</v>
      </c>
      <c r="Q3140" s="6" t="s">
        <v>65</v>
      </c>
    </row>
    <row r="3141" spans="1:17" x14ac:dyDescent="0.25">
      <c r="A3141" s="8">
        <v>2020</v>
      </c>
      <c r="B3141" s="8">
        <v>4</v>
      </c>
      <c r="C3141" s="9" t="s">
        <v>49</v>
      </c>
      <c r="D3141" s="9" t="s">
        <v>78</v>
      </c>
      <c r="E3141" s="9" t="s">
        <v>78</v>
      </c>
      <c r="F3141" s="9" t="s">
        <v>79</v>
      </c>
      <c r="G3141" s="16" t="s">
        <v>21</v>
      </c>
      <c r="H3141" s="10">
        <v>157308.43049999999</v>
      </c>
      <c r="I3141" s="10">
        <v>57195.973747673102</v>
      </c>
      <c r="J3141" s="8" t="s">
        <v>22</v>
      </c>
      <c r="K3141" s="8" t="s">
        <v>23</v>
      </c>
      <c r="L3141" s="47">
        <f t="shared" si="100"/>
        <v>150634.97700419172</v>
      </c>
      <c r="M3141" s="63">
        <f t="shared" si="101"/>
        <v>0.11146351363946536</v>
      </c>
      <c r="N3141" s="7">
        <v>42560</v>
      </c>
      <c r="O3141" s="6" t="b">
        <v>0</v>
      </c>
      <c r="P3141" s="6" t="b">
        <v>0</v>
      </c>
      <c r="Q3141" s="6" t="s">
        <v>65</v>
      </c>
    </row>
    <row r="3142" spans="1:17" x14ac:dyDescent="0.25">
      <c r="A3142" s="8">
        <v>2020</v>
      </c>
      <c r="B3142" s="8">
        <v>4</v>
      </c>
      <c r="C3142" s="9" t="s">
        <v>49</v>
      </c>
      <c r="D3142" s="9" t="s">
        <v>73</v>
      </c>
      <c r="E3142" s="9" t="s">
        <v>74</v>
      </c>
      <c r="F3142" s="9"/>
      <c r="G3142" s="16" t="s">
        <v>21</v>
      </c>
      <c r="H3142" s="10">
        <v>221213</v>
      </c>
      <c r="I3142" s="10">
        <v>71972.445916799988</v>
      </c>
      <c r="J3142" s="8" t="s">
        <v>22</v>
      </c>
      <c r="K3142" s="8" t="s">
        <v>42</v>
      </c>
      <c r="L3142" s="47">
        <f t="shared" si="100"/>
        <v>189551.23980302311</v>
      </c>
      <c r="M3142" s="63">
        <f t="shared" si="101"/>
        <v>0.14025990260265983</v>
      </c>
      <c r="N3142" s="7">
        <v>41136</v>
      </c>
      <c r="O3142" s="6" t="b">
        <v>0</v>
      </c>
      <c r="P3142" s="6" t="b">
        <v>0</v>
      </c>
      <c r="Q3142" s="6" t="s">
        <v>65</v>
      </c>
    </row>
    <row r="3143" spans="1:17" x14ac:dyDescent="0.25">
      <c r="A3143" s="8">
        <v>2020</v>
      </c>
      <c r="B3143" s="8">
        <v>4</v>
      </c>
      <c r="C3143" s="9" t="s">
        <v>49</v>
      </c>
      <c r="D3143" s="9" t="s">
        <v>29</v>
      </c>
      <c r="E3143" s="9" t="s">
        <v>92</v>
      </c>
      <c r="F3143" s="9" t="s">
        <v>92</v>
      </c>
      <c r="G3143" s="16" t="s">
        <v>21</v>
      </c>
      <c r="H3143" s="10">
        <v>227881.96000000002</v>
      </c>
      <c r="I3143" s="10">
        <v>79658.20261606299</v>
      </c>
      <c r="J3143" s="8" t="s">
        <v>22</v>
      </c>
      <c r="K3143" s="8" t="s">
        <v>23</v>
      </c>
      <c r="L3143" s="47">
        <f t="shared" si="100"/>
        <v>209792.94053463091</v>
      </c>
      <c r="M3143" s="63">
        <f t="shared" si="101"/>
        <v>0.15523790525818359</v>
      </c>
      <c r="N3143" s="7">
        <v>43601</v>
      </c>
      <c r="O3143" s="6" t="b">
        <v>0</v>
      </c>
      <c r="P3143" s="6" t="b">
        <v>0</v>
      </c>
      <c r="Q3143" s="6" t="s">
        <v>65</v>
      </c>
    </row>
    <row r="3144" spans="1:17" x14ac:dyDescent="0.25">
      <c r="A3144" s="8">
        <v>2020</v>
      </c>
      <c r="B3144" s="8">
        <v>4</v>
      </c>
      <c r="C3144" s="9" t="s">
        <v>49</v>
      </c>
      <c r="D3144" s="9" t="s">
        <v>29</v>
      </c>
      <c r="E3144" s="9" t="s">
        <v>30</v>
      </c>
      <c r="F3144" s="9" t="s">
        <v>31</v>
      </c>
      <c r="G3144" s="16" t="s">
        <v>21</v>
      </c>
      <c r="H3144" s="10">
        <v>23720.52</v>
      </c>
      <c r="I3144" s="10">
        <v>9815.0655590551178</v>
      </c>
      <c r="J3144" s="8" t="s">
        <v>22</v>
      </c>
      <c r="K3144" s="8" t="s">
        <v>23</v>
      </c>
      <c r="L3144" s="47">
        <f t="shared" si="100"/>
        <v>25849.584820523338</v>
      </c>
      <c r="M3144" s="63">
        <f t="shared" si="101"/>
        <v>1.9127599761486615E-2</v>
      </c>
      <c r="N3144" s="7">
        <v>35885</v>
      </c>
      <c r="O3144" s="6" t="b">
        <v>1</v>
      </c>
      <c r="P3144" s="6" t="b">
        <v>0</v>
      </c>
      <c r="Q3144" s="6" t="s">
        <v>24</v>
      </c>
    </row>
    <row r="3145" spans="1:17" x14ac:dyDescent="0.25">
      <c r="A3145" s="8">
        <v>2020</v>
      </c>
      <c r="B3145" s="8">
        <v>4</v>
      </c>
      <c r="C3145" s="9" t="s">
        <v>49</v>
      </c>
      <c r="D3145" s="9" t="s">
        <v>29</v>
      </c>
      <c r="E3145" s="9" t="s">
        <v>30</v>
      </c>
      <c r="F3145" s="9" t="s">
        <v>33</v>
      </c>
      <c r="G3145" s="16" t="s">
        <v>21</v>
      </c>
      <c r="H3145" s="10">
        <v>6358.5999999999995</v>
      </c>
      <c r="I3145" s="10">
        <v>2677.2209385826773</v>
      </c>
      <c r="J3145" s="8" t="s">
        <v>22</v>
      </c>
      <c r="K3145" s="8" t="s">
        <v>23</v>
      </c>
      <c r="L3145" s="47">
        <f t="shared" si="100"/>
        <v>7050.9004059914078</v>
      </c>
      <c r="M3145" s="63">
        <f t="shared" si="101"/>
        <v>5.2173681651099214E-3</v>
      </c>
      <c r="N3145" s="7">
        <v>35885</v>
      </c>
      <c r="O3145" s="6" t="b">
        <v>1</v>
      </c>
      <c r="P3145" s="6" t="b">
        <v>0</v>
      </c>
      <c r="Q3145" s="6" t="s">
        <v>24</v>
      </c>
    </row>
    <row r="3146" spans="1:17" x14ac:dyDescent="0.25">
      <c r="A3146" s="8">
        <v>2020</v>
      </c>
      <c r="B3146" s="8">
        <v>4</v>
      </c>
      <c r="C3146" s="9" t="s">
        <v>49</v>
      </c>
      <c r="D3146" s="9" t="s">
        <v>29</v>
      </c>
      <c r="E3146" s="9" t="s">
        <v>34</v>
      </c>
      <c r="F3146" s="9" t="s">
        <v>37</v>
      </c>
      <c r="G3146" s="16" t="s">
        <v>21</v>
      </c>
      <c r="H3146" s="10">
        <v>12187.13</v>
      </c>
      <c r="I3146" s="10">
        <v>4757.1542653030274</v>
      </c>
      <c r="J3146" s="8" t="s">
        <v>22</v>
      </c>
      <c r="K3146" s="8" t="s">
        <v>23</v>
      </c>
      <c r="L3146" s="47">
        <f t="shared" si="100"/>
        <v>12528.745930975032</v>
      </c>
      <c r="M3146" s="63">
        <f t="shared" si="101"/>
        <v>9.27074223222254E-3</v>
      </c>
      <c r="N3146" s="7">
        <v>33970</v>
      </c>
      <c r="O3146" s="6" t="b">
        <v>1</v>
      </c>
      <c r="P3146" s="6" t="b">
        <v>0</v>
      </c>
      <c r="Q3146" s="6" t="s">
        <v>24</v>
      </c>
    </row>
    <row r="3147" spans="1:17" x14ac:dyDescent="0.25">
      <c r="A3147" s="8">
        <v>2020</v>
      </c>
      <c r="B3147" s="8">
        <v>4</v>
      </c>
      <c r="C3147" s="9" t="s">
        <v>49</v>
      </c>
      <c r="D3147" s="9" t="s">
        <v>29</v>
      </c>
      <c r="E3147" s="9" t="s">
        <v>34</v>
      </c>
      <c r="F3147" s="9" t="s">
        <v>39</v>
      </c>
      <c r="G3147" s="16" t="s">
        <v>21</v>
      </c>
      <c r="H3147" s="10">
        <v>5416.83</v>
      </c>
      <c r="I3147" s="10">
        <v>2250.6240161693554</v>
      </c>
      <c r="J3147" s="8" t="s">
        <v>22</v>
      </c>
      <c r="K3147" s="8" t="s">
        <v>23</v>
      </c>
      <c r="L3147" s="47">
        <f t="shared" si="100"/>
        <v>5927.3874489206482</v>
      </c>
      <c r="M3147" s="63">
        <f t="shared" si="101"/>
        <v>4.3860160827108394E-3</v>
      </c>
      <c r="N3147" s="7">
        <v>33970</v>
      </c>
      <c r="O3147" s="6" t="b">
        <v>1</v>
      </c>
      <c r="P3147" s="6" t="b">
        <v>0</v>
      </c>
      <c r="Q3147" s="6" t="s">
        <v>24</v>
      </c>
    </row>
    <row r="3148" spans="1:17" x14ac:dyDescent="0.25">
      <c r="A3148" s="8">
        <v>2020</v>
      </c>
      <c r="B3148" s="8">
        <v>4</v>
      </c>
      <c r="C3148" s="9" t="s">
        <v>49</v>
      </c>
      <c r="D3148" s="9" t="s">
        <v>59</v>
      </c>
      <c r="E3148" s="9" t="s">
        <v>60</v>
      </c>
      <c r="F3148" s="9"/>
      <c r="G3148" s="16" t="s">
        <v>21</v>
      </c>
      <c r="H3148" s="10">
        <v>175116</v>
      </c>
      <c r="I3148" s="10">
        <v>60914.450832000002</v>
      </c>
      <c r="J3148" s="8" t="s">
        <v>22</v>
      </c>
      <c r="K3148" s="8" t="s">
        <v>42</v>
      </c>
      <c r="L3148" s="47">
        <f t="shared" si="100"/>
        <v>160428.19623600843</v>
      </c>
      <c r="M3148" s="63">
        <f t="shared" si="101"/>
        <v>0.11871008178140162</v>
      </c>
      <c r="N3148" s="7">
        <v>40220</v>
      </c>
      <c r="O3148" s="6" t="b">
        <v>1</v>
      </c>
      <c r="P3148" s="6" t="b">
        <v>0</v>
      </c>
      <c r="Q3148" s="6" t="s">
        <v>24</v>
      </c>
    </row>
    <row r="3149" spans="1:17" x14ac:dyDescent="0.25">
      <c r="A3149" s="8">
        <v>2020</v>
      </c>
      <c r="B3149" s="8">
        <v>4</v>
      </c>
      <c r="C3149" s="9" t="s">
        <v>49</v>
      </c>
      <c r="D3149" s="9" t="s">
        <v>44</v>
      </c>
      <c r="E3149" s="9" t="s">
        <v>45</v>
      </c>
      <c r="F3149" s="9"/>
      <c r="G3149" s="16" t="s">
        <v>21</v>
      </c>
      <c r="H3149" s="10">
        <v>60031</v>
      </c>
      <c r="I3149" s="10">
        <v>21443.073199999999</v>
      </c>
      <c r="J3149" s="8" t="s">
        <v>22</v>
      </c>
      <c r="K3149" s="8" t="s">
        <v>42</v>
      </c>
      <c r="L3149" s="47">
        <f t="shared" si="100"/>
        <v>56473.849936204795</v>
      </c>
      <c r="M3149" s="63">
        <f t="shared" si="101"/>
        <v>4.1788261052160006E-2</v>
      </c>
      <c r="N3149" s="7">
        <v>25569</v>
      </c>
      <c r="O3149" s="6" t="b">
        <v>1</v>
      </c>
      <c r="P3149" s="6" t="b">
        <v>0</v>
      </c>
      <c r="Q3149" s="6" t="s">
        <v>24</v>
      </c>
    </row>
    <row r="3150" spans="1:17" x14ac:dyDescent="0.25">
      <c r="A3150" s="8">
        <v>2020</v>
      </c>
      <c r="B3150" s="8">
        <v>4</v>
      </c>
      <c r="C3150" s="9" t="s">
        <v>49</v>
      </c>
      <c r="D3150" s="9" t="s">
        <v>44</v>
      </c>
      <c r="E3150" s="9" t="s">
        <v>75</v>
      </c>
      <c r="F3150" s="9"/>
      <c r="G3150" s="16" t="s">
        <v>21</v>
      </c>
      <c r="H3150" s="10">
        <v>113288</v>
      </c>
      <c r="I3150" s="10">
        <v>39437.170368402512</v>
      </c>
      <c r="J3150" s="8" t="s">
        <v>22</v>
      </c>
      <c r="K3150" s="8" t="s">
        <v>42</v>
      </c>
      <c r="L3150" s="47">
        <f t="shared" si="100"/>
        <v>103864.25586112843</v>
      </c>
      <c r="M3150" s="63">
        <f t="shared" si="101"/>
        <v>7.6855157613942834E-2</v>
      </c>
      <c r="N3150" s="7">
        <v>41210</v>
      </c>
      <c r="O3150" s="6" t="b">
        <v>0</v>
      </c>
      <c r="P3150" s="6" t="b">
        <v>0</v>
      </c>
      <c r="Q3150" s="6" t="s">
        <v>65</v>
      </c>
    </row>
    <row r="3151" spans="1:17" x14ac:dyDescent="0.25">
      <c r="A3151" s="8">
        <v>2020</v>
      </c>
      <c r="B3151" s="8">
        <v>4</v>
      </c>
      <c r="C3151" s="9" t="s">
        <v>49</v>
      </c>
      <c r="D3151" s="9" t="s">
        <v>46</v>
      </c>
      <c r="E3151" s="9" t="s">
        <v>47</v>
      </c>
      <c r="F3151" s="9"/>
      <c r="G3151" s="16" t="s">
        <v>21</v>
      </c>
      <c r="H3151" s="10">
        <v>88513</v>
      </c>
      <c r="I3151" s="10">
        <v>33047.659729763778</v>
      </c>
      <c r="J3151" s="8" t="s">
        <v>22</v>
      </c>
      <c r="K3151" s="8" t="s">
        <v>42</v>
      </c>
      <c r="L3151" s="47">
        <f t="shared" si="100"/>
        <v>87036.43171452859</v>
      </c>
      <c r="M3151" s="63">
        <f t="shared" si="101"/>
        <v>6.4403279281363648E-2</v>
      </c>
      <c r="N3151" s="7">
        <v>34700</v>
      </c>
      <c r="O3151" s="6" t="b">
        <v>1</v>
      </c>
      <c r="P3151" s="6" t="b">
        <v>0</v>
      </c>
      <c r="Q3151" s="6" t="s">
        <v>24</v>
      </c>
    </row>
    <row r="3152" spans="1:17" x14ac:dyDescent="0.25">
      <c r="A3152" s="8">
        <v>2020</v>
      </c>
      <c r="B3152" s="8">
        <v>4</v>
      </c>
      <c r="C3152" s="9" t="s">
        <v>49</v>
      </c>
      <c r="D3152" s="9" t="s">
        <v>46</v>
      </c>
      <c r="E3152" s="9" t="s">
        <v>48</v>
      </c>
      <c r="F3152" s="9"/>
      <c r="G3152" s="16" t="s">
        <v>21</v>
      </c>
      <c r="H3152" s="10">
        <v>88366</v>
      </c>
      <c r="I3152" s="10">
        <v>33559.18025511811</v>
      </c>
      <c r="J3152" s="8" t="s">
        <v>22</v>
      </c>
      <c r="K3152" s="8" t="s">
        <v>42</v>
      </c>
      <c r="L3152" s="47">
        <f t="shared" si="100"/>
        <v>88383.604907415385</v>
      </c>
      <c r="M3152" s="63">
        <f t="shared" si="101"/>
        <v>6.5400130481174185E-2</v>
      </c>
      <c r="N3152" s="7">
        <v>35065</v>
      </c>
      <c r="O3152" s="6" t="b">
        <v>1</v>
      </c>
      <c r="P3152" s="6" t="b">
        <v>0</v>
      </c>
      <c r="Q3152" s="6" t="s">
        <v>24</v>
      </c>
    </row>
    <row r="3153" spans="1:17" x14ac:dyDescent="0.25">
      <c r="A3153" s="8">
        <v>2020</v>
      </c>
      <c r="B3153" s="8">
        <v>4</v>
      </c>
      <c r="C3153" s="9" t="s">
        <v>49</v>
      </c>
      <c r="D3153" s="9" t="s">
        <v>46</v>
      </c>
      <c r="E3153" s="9" t="s">
        <v>58</v>
      </c>
      <c r="F3153" s="9"/>
      <c r="G3153" s="16" t="s">
        <v>21</v>
      </c>
      <c r="H3153" s="10">
        <v>88386</v>
      </c>
      <c r="I3153" s="10">
        <v>29761.598382047247</v>
      </c>
      <c r="J3153" s="8" t="s">
        <v>22</v>
      </c>
      <c r="K3153" s="8" t="s">
        <v>42</v>
      </c>
      <c r="L3153" s="47">
        <f t="shared" si="100"/>
        <v>78382.050241256075</v>
      </c>
      <c r="M3153" s="63">
        <f t="shared" si="101"/>
        <v>5.7999402926933674E-2</v>
      </c>
      <c r="N3153" s="7">
        <v>39814</v>
      </c>
      <c r="O3153" s="6" t="b">
        <v>1</v>
      </c>
      <c r="P3153" s="6" t="b">
        <v>0</v>
      </c>
      <c r="Q3153" s="6" t="s">
        <v>24</v>
      </c>
    </row>
    <row r="3154" spans="1:17" x14ac:dyDescent="0.25">
      <c r="A3154" s="8">
        <v>2020</v>
      </c>
      <c r="B3154" s="8">
        <v>4</v>
      </c>
      <c r="C3154" s="9" t="s">
        <v>49</v>
      </c>
      <c r="D3154" s="9" t="s">
        <v>46</v>
      </c>
      <c r="E3154" s="9" t="s">
        <v>61</v>
      </c>
      <c r="F3154" s="9"/>
      <c r="G3154" s="16" t="s">
        <v>21</v>
      </c>
      <c r="H3154" s="10">
        <v>45901</v>
      </c>
      <c r="I3154" s="10">
        <v>15885.699991653546</v>
      </c>
      <c r="J3154" s="8" t="s">
        <v>22</v>
      </c>
      <c r="K3154" s="8" t="s">
        <v>42</v>
      </c>
      <c r="L3154" s="47">
        <f t="shared" si="100"/>
        <v>41837.596182818241</v>
      </c>
      <c r="M3154" s="63">
        <f t="shared" si="101"/>
        <v>3.0958052143734434E-2</v>
      </c>
      <c r="N3154" s="7">
        <v>40179</v>
      </c>
      <c r="O3154" s="6" t="b">
        <v>1</v>
      </c>
      <c r="P3154" s="6" t="b">
        <v>0</v>
      </c>
      <c r="Q3154" s="6" t="s">
        <v>24</v>
      </c>
    </row>
    <row r="3155" spans="1:17" x14ac:dyDescent="0.25">
      <c r="A3155" s="8">
        <v>2020</v>
      </c>
      <c r="B3155" s="8">
        <v>4</v>
      </c>
      <c r="C3155" s="9" t="s">
        <v>49</v>
      </c>
      <c r="D3155" s="9" t="s">
        <v>46</v>
      </c>
      <c r="E3155" s="9" t="s">
        <v>77</v>
      </c>
      <c r="F3155" s="9"/>
      <c r="G3155" s="16" t="s">
        <v>21</v>
      </c>
      <c r="H3155" s="10">
        <v>107172</v>
      </c>
      <c r="I3155" s="10">
        <v>35473.872928818899</v>
      </c>
      <c r="J3155" s="8" t="s">
        <v>22</v>
      </c>
      <c r="K3155" s="8" t="s">
        <v>42</v>
      </c>
      <c r="L3155" s="47">
        <f t="shared" si="100"/>
        <v>93426.262073204896</v>
      </c>
      <c r="M3155" s="63">
        <f t="shared" si="101"/>
        <v>6.9131483563682275E-2</v>
      </c>
      <c r="N3155" s="7">
        <v>42005</v>
      </c>
      <c r="O3155" s="6" t="b">
        <v>0</v>
      </c>
      <c r="P3155" s="6" t="b">
        <v>0</v>
      </c>
      <c r="Q3155" s="6" t="s">
        <v>65</v>
      </c>
    </row>
    <row r="3156" spans="1:17" x14ac:dyDescent="0.25">
      <c r="A3156" s="8">
        <v>2020</v>
      </c>
      <c r="B3156" s="8">
        <v>4</v>
      </c>
      <c r="C3156" s="9" t="s">
        <v>49</v>
      </c>
      <c r="D3156" s="9" t="s">
        <v>69</v>
      </c>
      <c r="E3156" s="9" t="s">
        <v>70</v>
      </c>
      <c r="F3156" s="9" t="s">
        <v>71</v>
      </c>
      <c r="G3156" s="16" t="s">
        <v>21</v>
      </c>
      <c r="H3156" s="10">
        <v>60770.87</v>
      </c>
      <c r="I3156" s="10">
        <v>23174.129985477884</v>
      </c>
      <c r="J3156" s="8" t="s">
        <v>22</v>
      </c>
      <c r="K3156" s="8" t="s">
        <v>23</v>
      </c>
      <c r="L3156" s="47">
        <f t="shared" si="100"/>
        <v>61032.871874073622</v>
      </c>
      <c r="M3156" s="63">
        <f t="shared" si="101"/>
        <v>4.5161744515699306E-2</v>
      </c>
      <c r="N3156" s="7">
        <v>40760</v>
      </c>
      <c r="O3156" s="6" t="b">
        <v>0</v>
      </c>
      <c r="P3156" s="6" t="b">
        <v>0</v>
      </c>
      <c r="Q3156" s="6" t="s">
        <v>65</v>
      </c>
    </row>
    <row r="3157" spans="1:17" x14ac:dyDescent="0.25">
      <c r="A3157" s="3">
        <v>2020</v>
      </c>
      <c r="B3157" s="3">
        <v>5</v>
      </c>
      <c r="C3157" s="4" t="s">
        <v>50</v>
      </c>
      <c r="D3157" s="4" t="s">
        <v>18</v>
      </c>
      <c r="E3157" s="4" t="s">
        <v>76</v>
      </c>
      <c r="F3157" s="4"/>
      <c r="G3157" s="11" t="s">
        <v>21</v>
      </c>
      <c r="H3157" s="5">
        <v>126743</v>
      </c>
      <c r="I3157" s="5">
        <v>45272.599599999994</v>
      </c>
      <c r="J3157" s="3" t="s">
        <v>22</v>
      </c>
      <c r="K3157" s="3" t="s">
        <v>42</v>
      </c>
      <c r="L3157" s="47">
        <f t="shared" si="100"/>
        <v>119232.81575293439</v>
      </c>
      <c r="M3157" s="63">
        <f t="shared" si="101"/>
        <v>8.8227242100479997E-2</v>
      </c>
      <c r="N3157" s="7">
        <v>41348</v>
      </c>
      <c r="O3157" s="6" t="b">
        <v>0</v>
      </c>
      <c r="P3157" s="6" t="b">
        <v>0</v>
      </c>
      <c r="Q3157" s="6" t="s">
        <v>65</v>
      </c>
    </row>
    <row r="3158" spans="1:17" x14ac:dyDescent="0.25">
      <c r="A3158" s="3">
        <v>2020</v>
      </c>
      <c r="B3158" s="3">
        <v>5</v>
      </c>
      <c r="C3158" s="4" t="s">
        <v>50</v>
      </c>
      <c r="D3158" s="4" t="s">
        <v>18</v>
      </c>
      <c r="E3158" s="4" t="s">
        <v>19</v>
      </c>
      <c r="F3158" s="4" t="s">
        <v>20</v>
      </c>
      <c r="G3158" s="11" t="s">
        <v>21</v>
      </c>
      <c r="H3158" s="5">
        <v>87661.681700000001</v>
      </c>
      <c r="I3158" s="5">
        <v>33987.036026671361</v>
      </c>
      <c r="J3158" s="3" t="s">
        <v>22</v>
      </c>
      <c r="K3158" s="3" t="s">
        <v>23</v>
      </c>
      <c r="L3158" s="47">
        <f t="shared" si="100"/>
        <v>89510.433250147398</v>
      </c>
      <c r="M3158" s="63">
        <f t="shared" si="101"/>
        <v>6.6233935808777164E-2</v>
      </c>
      <c r="N3158" s="7">
        <v>35527</v>
      </c>
      <c r="O3158" s="6" t="b">
        <v>1</v>
      </c>
      <c r="P3158" s="6" t="b">
        <v>0</v>
      </c>
      <c r="Q3158" s="6" t="s">
        <v>24</v>
      </c>
    </row>
    <row r="3159" spans="1:17" x14ac:dyDescent="0.25">
      <c r="A3159" s="3">
        <v>2020</v>
      </c>
      <c r="B3159" s="3">
        <v>5</v>
      </c>
      <c r="C3159" s="4" t="s">
        <v>50</v>
      </c>
      <c r="D3159" s="4" t="s">
        <v>18</v>
      </c>
      <c r="E3159" s="4" t="s">
        <v>19</v>
      </c>
      <c r="F3159" s="4" t="s">
        <v>25</v>
      </c>
      <c r="G3159" s="11" t="s">
        <v>21</v>
      </c>
      <c r="H3159" s="5">
        <v>88590.306500000021</v>
      </c>
      <c r="I3159" s="5">
        <v>35237.176880367166</v>
      </c>
      <c r="J3159" s="3" t="s">
        <v>22</v>
      </c>
      <c r="K3159" s="3" t="s">
        <v>23</v>
      </c>
      <c r="L3159" s="47">
        <f t="shared" si="100"/>
        <v>92802.884211455297</v>
      </c>
      <c r="M3159" s="63">
        <f t="shared" si="101"/>
        <v>6.867021030445955E-2</v>
      </c>
      <c r="N3159" s="7">
        <v>35527</v>
      </c>
      <c r="O3159" s="6" t="b">
        <v>1</v>
      </c>
      <c r="P3159" s="6" t="b">
        <v>0</v>
      </c>
      <c r="Q3159" s="6" t="s">
        <v>24</v>
      </c>
    </row>
    <row r="3160" spans="1:17" x14ac:dyDescent="0.25">
      <c r="A3160" s="3">
        <v>2020</v>
      </c>
      <c r="B3160" s="3">
        <v>5</v>
      </c>
      <c r="C3160" s="4" t="s">
        <v>50</v>
      </c>
      <c r="D3160" s="4" t="s">
        <v>18</v>
      </c>
      <c r="E3160" s="4" t="s">
        <v>43</v>
      </c>
      <c r="F3160" s="4"/>
      <c r="G3160" s="11" t="s">
        <v>21</v>
      </c>
      <c r="H3160" s="5">
        <v>86860</v>
      </c>
      <c r="I3160" s="5">
        <v>32690.282160000002</v>
      </c>
      <c r="J3160" s="3" t="s">
        <v>22</v>
      </c>
      <c r="K3160" s="3" t="s">
        <v>42</v>
      </c>
      <c r="L3160" s="47">
        <f t="shared" si="100"/>
        <v>86095.219274634233</v>
      </c>
      <c r="M3160" s="63">
        <f t="shared" si="101"/>
        <v>6.3706821873408009E-2</v>
      </c>
      <c r="N3160" s="7">
        <v>28126</v>
      </c>
      <c r="O3160" s="6" t="b">
        <v>1</v>
      </c>
      <c r="P3160" s="6" t="b">
        <v>0</v>
      </c>
      <c r="Q3160" s="6" t="s">
        <v>24</v>
      </c>
    </row>
    <row r="3161" spans="1:17" x14ac:dyDescent="0.25">
      <c r="A3161" s="3">
        <v>2020</v>
      </c>
      <c r="B3161" s="3">
        <v>5</v>
      </c>
      <c r="C3161" s="4" t="s">
        <v>50</v>
      </c>
      <c r="D3161" s="4" t="s">
        <v>62</v>
      </c>
      <c r="E3161" s="4" t="s">
        <v>63</v>
      </c>
      <c r="F3161" s="4" t="s">
        <v>64</v>
      </c>
      <c r="G3161" s="11" t="s">
        <v>21</v>
      </c>
      <c r="H3161" s="5">
        <v>92652.29</v>
      </c>
      <c r="I3161" s="5">
        <v>34805.960219371264</v>
      </c>
      <c r="J3161" s="3" t="s">
        <v>22</v>
      </c>
      <c r="K3161" s="3" t="s">
        <v>23</v>
      </c>
      <c r="L3161" s="47">
        <f t="shared" ref="L3161:L3224" si="102">I3161*0.02784*94.6</f>
        <v>91667.204415190194</v>
      </c>
      <c r="M3161" s="63">
        <f t="shared" si="101"/>
        <v>6.782985527551072E-2</v>
      </c>
      <c r="N3161" s="7">
        <v>40739</v>
      </c>
      <c r="O3161" s="6" t="b">
        <v>0</v>
      </c>
      <c r="P3161" s="6" t="b">
        <v>0</v>
      </c>
      <c r="Q3161" s="6" t="s">
        <v>65</v>
      </c>
    </row>
    <row r="3162" spans="1:17" x14ac:dyDescent="0.25">
      <c r="A3162" s="3">
        <v>2020</v>
      </c>
      <c r="B3162" s="3">
        <v>5</v>
      </c>
      <c r="C3162" s="4" t="s">
        <v>50</v>
      </c>
      <c r="D3162" s="4" t="s">
        <v>66</v>
      </c>
      <c r="E3162" s="4" t="s">
        <v>67</v>
      </c>
      <c r="F3162" s="4" t="s">
        <v>68</v>
      </c>
      <c r="G3162" s="11" t="s">
        <v>21</v>
      </c>
      <c r="H3162" s="5">
        <v>184352.30619999999</v>
      </c>
      <c r="I3162" s="5">
        <v>69254.572428655403</v>
      </c>
      <c r="J3162" s="3" t="s">
        <v>22</v>
      </c>
      <c r="K3162" s="3" t="s">
        <v>23</v>
      </c>
      <c r="L3162" s="47">
        <f t="shared" si="102"/>
        <v>182393.27424074229</v>
      </c>
      <c r="M3162" s="63">
        <f t="shared" si="101"/>
        <v>0.13496331074896367</v>
      </c>
      <c r="N3162" s="7">
        <v>40644</v>
      </c>
      <c r="O3162" s="6" t="b">
        <v>0</v>
      </c>
      <c r="P3162" s="6" t="b">
        <v>1</v>
      </c>
      <c r="Q3162" s="6" t="s">
        <v>15</v>
      </c>
    </row>
    <row r="3163" spans="1:17" x14ac:dyDescent="0.25">
      <c r="A3163" s="3">
        <v>2020</v>
      </c>
      <c r="B3163" s="3">
        <v>5</v>
      </c>
      <c r="C3163" s="4" t="s">
        <v>50</v>
      </c>
      <c r="D3163" s="4" t="s">
        <v>66</v>
      </c>
      <c r="E3163" s="4" t="s">
        <v>67</v>
      </c>
      <c r="F3163" s="4" t="s">
        <v>72</v>
      </c>
      <c r="G3163" s="11" t="s">
        <v>21</v>
      </c>
      <c r="H3163" s="5">
        <v>187431.70630000005</v>
      </c>
      <c r="I3163" s="5">
        <v>69820.509119451788</v>
      </c>
      <c r="J3163" s="3" t="s">
        <v>22</v>
      </c>
      <c r="K3163" s="3" t="s">
        <v>23</v>
      </c>
      <c r="L3163" s="47">
        <f t="shared" si="102"/>
        <v>183883.76132957186</v>
      </c>
      <c r="M3163" s="63">
        <f t="shared" si="101"/>
        <v>0.13606620817198764</v>
      </c>
      <c r="N3163" s="7">
        <v>40644</v>
      </c>
      <c r="O3163" s="6" t="b">
        <v>0</v>
      </c>
      <c r="P3163" s="6" t="b">
        <v>1</v>
      </c>
      <c r="Q3163" s="6" t="s">
        <v>15</v>
      </c>
    </row>
    <row r="3164" spans="1:17" x14ac:dyDescent="0.25">
      <c r="A3164" s="3">
        <v>2020</v>
      </c>
      <c r="B3164" s="3">
        <v>5</v>
      </c>
      <c r="C3164" s="4" t="s">
        <v>50</v>
      </c>
      <c r="D3164" s="4" t="s">
        <v>78</v>
      </c>
      <c r="E3164" s="4" t="s">
        <v>78</v>
      </c>
      <c r="F3164" s="4" t="s">
        <v>80</v>
      </c>
      <c r="G3164" s="11" t="s">
        <v>21</v>
      </c>
      <c r="H3164" s="5">
        <v>159198.9503</v>
      </c>
      <c r="I3164" s="5">
        <v>57879.596647697741</v>
      </c>
      <c r="J3164" s="3" t="s">
        <v>22</v>
      </c>
      <c r="K3164" s="3" t="s">
        <v>23</v>
      </c>
      <c r="L3164" s="47">
        <f t="shared" si="102"/>
        <v>152435.41002556222</v>
      </c>
      <c r="M3164" s="63">
        <f t="shared" si="101"/>
        <v>0.11279575794703336</v>
      </c>
      <c r="N3164" s="7">
        <v>42560</v>
      </c>
      <c r="O3164" s="6" t="b">
        <v>0</v>
      </c>
      <c r="P3164" s="6" t="b">
        <v>0</v>
      </c>
      <c r="Q3164" s="6" t="s">
        <v>65</v>
      </c>
    </row>
    <row r="3165" spans="1:17" x14ac:dyDescent="0.25">
      <c r="A3165" s="3">
        <v>2020</v>
      </c>
      <c r="B3165" s="3">
        <v>5</v>
      </c>
      <c r="C3165" s="4" t="s">
        <v>50</v>
      </c>
      <c r="D3165" s="4" t="s">
        <v>78</v>
      </c>
      <c r="E3165" s="4" t="s">
        <v>78</v>
      </c>
      <c r="F3165" s="4" t="s">
        <v>79</v>
      </c>
      <c r="G3165" s="11" t="s">
        <v>21</v>
      </c>
      <c r="H3165" s="5">
        <v>158907.56660000005</v>
      </c>
      <c r="I3165" s="5">
        <v>57777.405690664607</v>
      </c>
      <c r="J3165" s="3" t="s">
        <v>22</v>
      </c>
      <c r="K3165" s="3" t="s">
        <v>23</v>
      </c>
      <c r="L3165" s="47">
        <f t="shared" si="102"/>
        <v>152166.27338089852</v>
      </c>
      <c r="M3165" s="63">
        <f t="shared" si="101"/>
        <v>0.1125966082099672</v>
      </c>
      <c r="N3165" s="7">
        <v>42560</v>
      </c>
      <c r="O3165" s="6" t="b">
        <v>0</v>
      </c>
      <c r="P3165" s="6" t="b">
        <v>0</v>
      </c>
      <c r="Q3165" s="6" t="s">
        <v>65</v>
      </c>
    </row>
    <row r="3166" spans="1:17" x14ac:dyDescent="0.25">
      <c r="A3166" s="3">
        <v>2020</v>
      </c>
      <c r="B3166" s="3">
        <v>5</v>
      </c>
      <c r="C3166" s="4" t="s">
        <v>50</v>
      </c>
      <c r="D3166" s="4" t="s">
        <v>73</v>
      </c>
      <c r="E3166" s="4" t="s">
        <v>74</v>
      </c>
      <c r="F3166" s="4"/>
      <c r="G3166" s="11" t="s">
        <v>21</v>
      </c>
      <c r="H3166" s="5">
        <v>227142</v>
      </c>
      <c r="I3166" s="5">
        <v>73901.467411199992</v>
      </c>
      <c r="J3166" s="3" t="s">
        <v>22</v>
      </c>
      <c r="K3166" s="3" t="s">
        <v>42</v>
      </c>
      <c r="L3166" s="47">
        <f t="shared" si="102"/>
        <v>194631.63426805064</v>
      </c>
      <c r="M3166" s="63">
        <f t="shared" si="101"/>
        <v>0.14401917969094657</v>
      </c>
      <c r="N3166" s="7">
        <v>41136</v>
      </c>
      <c r="O3166" s="6" t="b">
        <v>0</v>
      </c>
      <c r="P3166" s="6" t="b">
        <v>0</v>
      </c>
      <c r="Q3166" s="6" t="s">
        <v>65</v>
      </c>
    </row>
    <row r="3167" spans="1:17" x14ac:dyDescent="0.25">
      <c r="A3167" s="3">
        <v>2020</v>
      </c>
      <c r="B3167" s="3">
        <v>5</v>
      </c>
      <c r="C3167" s="4" t="s">
        <v>50</v>
      </c>
      <c r="D3167" s="4" t="s">
        <v>29</v>
      </c>
      <c r="E3167" s="4" t="s">
        <v>92</v>
      </c>
      <c r="F3167" s="4" t="s">
        <v>92</v>
      </c>
      <c r="G3167" s="11" t="s">
        <v>21</v>
      </c>
      <c r="H3167" s="5">
        <v>193524.48000000004</v>
      </c>
      <c r="I3167" s="5">
        <v>67648.234371023631</v>
      </c>
      <c r="J3167" s="3" t="s">
        <v>22</v>
      </c>
      <c r="K3167" s="3" t="s">
        <v>23</v>
      </c>
      <c r="L3167" s="47">
        <f t="shared" si="102"/>
        <v>178162.71952652757</v>
      </c>
      <c r="M3167" s="63">
        <f t="shared" si="101"/>
        <v>0.13183287914225086</v>
      </c>
      <c r="N3167" s="7">
        <v>43601</v>
      </c>
      <c r="O3167" s="6" t="b">
        <v>0</v>
      </c>
      <c r="P3167" s="6" t="b">
        <v>0</v>
      </c>
      <c r="Q3167" s="6" t="s">
        <v>65</v>
      </c>
    </row>
    <row r="3168" spans="1:17" x14ac:dyDescent="0.25">
      <c r="A3168" s="3">
        <v>2020</v>
      </c>
      <c r="B3168" s="3">
        <v>5</v>
      </c>
      <c r="C3168" s="4" t="s">
        <v>50</v>
      </c>
      <c r="D3168" s="4" t="s">
        <v>29</v>
      </c>
      <c r="E3168" s="4" t="s">
        <v>30</v>
      </c>
      <c r="F3168" s="4" t="s">
        <v>33</v>
      </c>
      <c r="G3168" s="11" t="s">
        <v>21</v>
      </c>
      <c r="H3168" s="5">
        <v>9928.1</v>
      </c>
      <c r="I3168" s="5">
        <v>4180.1209700787404</v>
      </c>
      <c r="J3168" s="3" t="s">
        <v>22</v>
      </c>
      <c r="K3168" s="3" t="s">
        <v>23</v>
      </c>
      <c r="L3168" s="47">
        <f t="shared" si="102"/>
        <v>11009.034114541455</v>
      </c>
      <c r="M3168" s="63">
        <f t="shared" si="101"/>
        <v>8.1462197464894498E-3</v>
      </c>
      <c r="N3168" s="7">
        <v>35885</v>
      </c>
      <c r="O3168" s="6" t="b">
        <v>1</v>
      </c>
      <c r="P3168" s="6" t="b">
        <v>0</v>
      </c>
      <c r="Q3168" s="6" t="s">
        <v>24</v>
      </c>
    </row>
    <row r="3169" spans="1:17" x14ac:dyDescent="0.25">
      <c r="A3169" s="3">
        <v>2020</v>
      </c>
      <c r="B3169" s="3">
        <v>5</v>
      </c>
      <c r="C3169" s="4" t="s">
        <v>50</v>
      </c>
      <c r="D3169" s="4" t="s">
        <v>29</v>
      </c>
      <c r="E3169" s="4" t="s">
        <v>30</v>
      </c>
      <c r="F3169" s="4" t="s">
        <v>31</v>
      </c>
      <c r="G3169" s="11" t="s">
        <v>21</v>
      </c>
      <c r="H3169" s="5">
        <v>49034.400000000009</v>
      </c>
      <c r="I3169" s="5">
        <v>20289.430866141734</v>
      </c>
      <c r="J3169" s="3" t="s">
        <v>22</v>
      </c>
      <c r="K3169" s="3" t="s">
        <v>23</v>
      </c>
      <c r="L3169" s="47">
        <f t="shared" si="102"/>
        <v>53435.543652646295</v>
      </c>
      <c r="M3169" s="63">
        <f t="shared" si="101"/>
        <v>3.9540042871937013E-2</v>
      </c>
      <c r="N3169" s="7">
        <v>35885</v>
      </c>
      <c r="O3169" s="6" t="b">
        <v>1</v>
      </c>
      <c r="P3169" s="6" t="b">
        <v>0</v>
      </c>
      <c r="Q3169" s="6" t="s">
        <v>24</v>
      </c>
    </row>
    <row r="3170" spans="1:17" x14ac:dyDescent="0.25">
      <c r="A3170" s="3">
        <v>2020</v>
      </c>
      <c r="B3170" s="3">
        <v>5</v>
      </c>
      <c r="C3170" s="4" t="s">
        <v>50</v>
      </c>
      <c r="D3170" s="4" t="s">
        <v>59</v>
      </c>
      <c r="E3170" s="4" t="s">
        <v>60</v>
      </c>
      <c r="F3170" s="4"/>
      <c r="G3170" s="11" t="s">
        <v>21</v>
      </c>
      <c r="H3170" s="5">
        <v>168311</v>
      </c>
      <c r="I3170" s="5">
        <v>58547.317971999997</v>
      </c>
      <c r="J3170" s="3" t="s">
        <v>22</v>
      </c>
      <c r="K3170" s="3" t="s">
        <v>42</v>
      </c>
      <c r="L3170" s="47">
        <f t="shared" si="102"/>
        <v>154193.9636394094</v>
      </c>
      <c r="M3170" s="63">
        <f t="shared" si="101"/>
        <v>0.1140970132638336</v>
      </c>
      <c r="N3170" s="7">
        <v>40220</v>
      </c>
      <c r="O3170" s="6" t="b">
        <v>1</v>
      </c>
      <c r="P3170" s="6" t="b">
        <v>0</v>
      </c>
      <c r="Q3170" s="6" t="s">
        <v>24</v>
      </c>
    </row>
    <row r="3171" spans="1:17" x14ac:dyDescent="0.25">
      <c r="A3171" s="3">
        <v>2020</v>
      </c>
      <c r="B3171" s="3">
        <v>5</v>
      </c>
      <c r="C3171" s="4" t="s">
        <v>50</v>
      </c>
      <c r="D3171" s="4" t="s">
        <v>44</v>
      </c>
      <c r="E3171" s="4" t="s">
        <v>45</v>
      </c>
      <c r="F3171" s="4"/>
      <c r="G3171" s="11" t="s">
        <v>21</v>
      </c>
      <c r="H3171" s="5">
        <v>75676</v>
      </c>
      <c r="I3171" s="5">
        <v>27031.467199999996</v>
      </c>
      <c r="J3171" s="3" t="s">
        <v>22</v>
      </c>
      <c r="K3171" s="3" t="s">
        <v>42</v>
      </c>
      <c r="L3171" s="47">
        <f t="shared" si="102"/>
        <v>71191.802031820785</v>
      </c>
      <c r="M3171" s="63">
        <f t="shared" si="101"/>
        <v>5.2678923279359989E-2</v>
      </c>
      <c r="N3171" s="7">
        <v>25569</v>
      </c>
      <c r="O3171" s="6" t="b">
        <v>1</v>
      </c>
      <c r="P3171" s="6" t="b">
        <v>0</v>
      </c>
      <c r="Q3171" s="6" t="s">
        <v>24</v>
      </c>
    </row>
    <row r="3172" spans="1:17" x14ac:dyDescent="0.25">
      <c r="A3172" s="3">
        <v>2020</v>
      </c>
      <c r="B3172" s="3">
        <v>5</v>
      </c>
      <c r="C3172" s="4" t="s">
        <v>50</v>
      </c>
      <c r="D3172" s="4" t="s">
        <v>44</v>
      </c>
      <c r="E3172" s="4" t="s">
        <v>75</v>
      </c>
      <c r="F3172" s="4"/>
      <c r="G3172" s="11" t="s">
        <v>21</v>
      </c>
      <c r="H3172" s="5">
        <v>242569</v>
      </c>
      <c r="I3172" s="5">
        <v>84441.732390835998</v>
      </c>
      <c r="J3172" s="3" t="s">
        <v>22</v>
      </c>
      <c r="K3172" s="3" t="s">
        <v>42</v>
      </c>
      <c r="L3172" s="47">
        <f t="shared" si="102"/>
        <v>222391.15069537869</v>
      </c>
      <c r="M3172" s="63">
        <f t="shared" si="101"/>
        <v>0.16456004808326122</v>
      </c>
      <c r="N3172" s="7">
        <v>41210</v>
      </c>
      <c r="O3172" s="6" t="b">
        <v>0</v>
      </c>
      <c r="P3172" s="6" t="b">
        <v>0</v>
      </c>
      <c r="Q3172" s="6" t="s">
        <v>65</v>
      </c>
    </row>
    <row r="3173" spans="1:17" x14ac:dyDescent="0.25">
      <c r="A3173" s="3">
        <v>2020</v>
      </c>
      <c r="B3173" s="3">
        <v>5</v>
      </c>
      <c r="C3173" s="4" t="s">
        <v>50</v>
      </c>
      <c r="D3173" s="4" t="s">
        <v>46</v>
      </c>
      <c r="E3173" s="4" t="s">
        <v>47</v>
      </c>
      <c r="F3173" s="4"/>
      <c r="G3173" s="11" t="s">
        <v>21</v>
      </c>
      <c r="H3173" s="5">
        <v>96031</v>
      </c>
      <c r="I3173" s="5">
        <v>35854.618095748025</v>
      </c>
      <c r="J3173" s="3" t="s">
        <v>22</v>
      </c>
      <c r="K3173" s="3" t="s">
        <v>42</v>
      </c>
      <c r="L3173" s="47">
        <f t="shared" si="102"/>
        <v>94429.016912520121</v>
      </c>
      <c r="M3173" s="63">
        <f t="shared" si="101"/>
        <v>6.9873479744993763E-2</v>
      </c>
      <c r="N3173" s="7">
        <v>34700</v>
      </c>
      <c r="O3173" s="6" t="b">
        <v>1</v>
      </c>
      <c r="P3173" s="6" t="b">
        <v>0</v>
      </c>
      <c r="Q3173" s="6" t="s">
        <v>24</v>
      </c>
    </row>
    <row r="3174" spans="1:17" x14ac:dyDescent="0.25">
      <c r="A3174" s="3">
        <v>2020</v>
      </c>
      <c r="B3174" s="3">
        <v>5</v>
      </c>
      <c r="C3174" s="4" t="s">
        <v>50</v>
      </c>
      <c r="D3174" s="4" t="s">
        <v>46</v>
      </c>
      <c r="E3174" s="4" t="s">
        <v>48</v>
      </c>
      <c r="F3174" s="4"/>
      <c r="G3174" s="11" t="s">
        <v>21</v>
      </c>
      <c r="H3174" s="5">
        <v>99481</v>
      </c>
      <c r="I3174" s="5">
        <v>37780.377192125983</v>
      </c>
      <c r="J3174" s="3" t="s">
        <v>22</v>
      </c>
      <c r="K3174" s="3" t="s">
        <v>42</v>
      </c>
      <c r="L3174" s="47">
        <f t="shared" si="102"/>
        <v>99500.819317323272</v>
      </c>
      <c r="M3174" s="63">
        <f t="shared" si="101"/>
        <v>7.3626399072015125E-2</v>
      </c>
      <c r="N3174" s="7">
        <v>35065</v>
      </c>
      <c r="O3174" s="6" t="b">
        <v>1</v>
      </c>
      <c r="P3174" s="6" t="b">
        <v>0</v>
      </c>
      <c r="Q3174" s="6" t="s">
        <v>24</v>
      </c>
    </row>
    <row r="3175" spans="1:17" x14ac:dyDescent="0.25">
      <c r="A3175" s="3">
        <v>2020</v>
      </c>
      <c r="B3175" s="3">
        <v>5</v>
      </c>
      <c r="C3175" s="4" t="s">
        <v>50</v>
      </c>
      <c r="D3175" s="4" t="s">
        <v>46</v>
      </c>
      <c r="E3175" s="4" t="s">
        <v>58</v>
      </c>
      <c r="F3175" s="4"/>
      <c r="G3175" s="11" t="s">
        <v>21</v>
      </c>
      <c r="H3175" s="5">
        <v>73420</v>
      </c>
      <c r="I3175" s="5">
        <v>24722.202081889765</v>
      </c>
      <c r="J3175" s="3" t="s">
        <v>22</v>
      </c>
      <c r="K3175" s="3" t="s">
        <v>42</v>
      </c>
      <c r="L3175" s="47">
        <f t="shared" si="102"/>
        <v>65109.97362379812</v>
      </c>
      <c r="M3175" s="63">
        <f t="shared" si="101"/>
        <v>4.817862741718678E-2</v>
      </c>
      <c r="N3175" s="7">
        <v>39814</v>
      </c>
      <c r="O3175" s="6" t="b">
        <v>1</v>
      </c>
      <c r="P3175" s="6" t="b">
        <v>0</v>
      </c>
      <c r="Q3175" s="6" t="s">
        <v>24</v>
      </c>
    </row>
    <row r="3176" spans="1:17" x14ac:dyDescent="0.25">
      <c r="A3176" s="3">
        <v>2020</v>
      </c>
      <c r="B3176" s="3">
        <v>5</v>
      </c>
      <c r="C3176" s="4" t="s">
        <v>50</v>
      </c>
      <c r="D3176" s="4" t="s">
        <v>46</v>
      </c>
      <c r="E3176" s="4" t="s">
        <v>61</v>
      </c>
      <c r="F3176" s="4"/>
      <c r="G3176" s="11" t="s">
        <v>21</v>
      </c>
      <c r="H3176" s="5">
        <v>42882</v>
      </c>
      <c r="I3176" s="5">
        <v>14840.865929763782</v>
      </c>
      <c r="J3176" s="3" t="s">
        <v>22</v>
      </c>
      <c r="K3176" s="3" t="s">
        <v>42</v>
      </c>
      <c r="L3176" s="47">
        <f t="shared" si="102"/>
        <v>39085.854328045403</v>
      </c>
      <c r="M3176" s="63">
        <f t="shared" si="101"/>
        <v>2.8921879523923659E-2</v>
      </c>
      <c r="N3176" s="7">
        <v>40179</v>
      </c>
      <c r="O3176" s="6" t="b">
        <v>1</v>
      </c>
      <c r="P3176" s="6" t="b">
        <v>0</v>
      </c>
      <c r="Q3176" s="6" t="s">
        <v>24</v>
      </c>
    </row>
    <row r="3177" spans="1:17" x14ac:dyDescent="0.25">
      <c r="A3177" s="3">
        <v>2020</v>
      </c>
      <c r="B3177" s="3">
        <v>5</v>
      </c>
      <c r="C3177" s="4" t="s">
        <v>50</v>
      </c>
      <c r="D3177" s="4" t="s">
        <v>46</v>
      </c>
      <c r="E3177" s="4" t="s">
        <v>77</v>
      </c>
      <c r="F3177" s="4"/>
      <c r="G3177" s="11" t="s">
        <v>21</v>
      </c>
      <c r="H3177" s="5">
        <v>106875</v>
      </c>
      <c r="I3177" s="5">
        <v>35375.566092519686</v>
      </c>
      <c r="J3177" s="3" t="s">
        <v>22</v>
      </c>
      <c r="K3177" s="3" t="s">
        <v>42</v>
      </c>
      <c r="L3177" s="47">
        <f t="shared" si="102"/>
        <v>93167.354897489757</v>
      </c>
      <c r="M3177" s="63">
        <f t="shared" si="101"/>
        <v>6.8939903201102368E-2</v>
      </c>
      <c r="N3177" s="7">
        <v>42005</v>
      </c>
      <c r="O3177" s="6" t="b">
        <v>0</v>
      </c>
      <c r="P3177" s="6" t="b">
        <v>0</v>
      </c>
      <c r="Q3177" s="6" t="s">
        <v>65</v>
      </c>
    </row>
    <row r="3178" spans="1:17" x14ac:dyDescent="0.25">
      <c r="A3178" s="3">
        <v>2020</v>
      </c>
      <c r="B3178" s="3">
        <v>5</v>
      </c>
      <c r="C3178" s="4" t="s">
        <v>50</v>
      </c>
      <c r="D3178" s="4" t="s">
        <v>69</v>
      </c>
      <c r="E3178" s="4" t="s">
        <v>70</v>
      </c>
      <c r="F3178" s="4" t="s">
        <v>71</v>
      </c>
      <c r="G3178" s="11" t="s">
        <v>21</v>
      </c>
      <c r="H3178" s="5">
        <v>84765.2</v>
      </c>
      <c r="I3178" s="5">
        <v>32324.035562515885</v>
      </c>
      <c r="J3178" s="3" t="s">
        <v>22</v>
      </c>
      <c r="K3178" s="3" t="s">
        <v>23</v>
      </c>
      <c r="L3178" s="47">
        <f t="shared" si="102"/>
        <v>85130.648795717832</v>
      </c>
      <c r="M3178" s="63">
        <f t="shared" si="101"/>
        <v>6.2993080504230956E-2</v>
      </c>
      <c r="N3178" s="7">
        <v>40760</v>
      </c>
      <c r="O3178" s="6" t="b">
        <v>0</v>
      </c>
      <c r="P3178" s="6" t="b">
        <v>0</v>
      </c>
      <c r="Q3178" s="6" t="s">
        <v>65</v>
      </c>
    </row>
    <row r="3179" spans="1:17" x14ac:dyDescent="0.25">
      <c r="A3179" s="12">
        <v>2020</v>
      </c>
      <c r="B3179" s="12">
        <v>6</v>
      </c>
      <c r="C3179" s="13" t="s">
        <v>51</v>
      </c>
      <c r="D3179" s="13" t="s">
        <v>18</v>
      </c>
      <c r="E3179" s="13" t="s">
        <v>76</v>
      </c>
      <c r="F3179" s="13"/>
      <c r="G3179" s="14" t="s">
        <v>21</v>
      </c>
      <c r="H3179" s="15">
        <v>118756</v>
      </c>
      <c r="I3179" s="15">
        <v>42419.643199999999</v>
      </c>
      <c r="J3179" s="12" t="s">
        <v>22</v>
      </c>
      <c r="K3179" s="12" t="s">
        <v>42</v>
      </c>
      <c r="L3179" s="47">
        <f t="shared" si="102"/>
        <v>111719.0871886848</v>
      </c>
      <c r="M3179" s="63">
        <f t="shared" si="101"/>
        <v>8.2667400668160015E-2</v>
      </c>
      <c r="N3179" s="7">
        <v>41348</v>
      </c>
      <c r="O3179" s="6" t="b">
        <v>0</v>
      </c>
      <c r="P3179" s="6" t="b">
        <v>0</v>
      </c>
      <c r="Q3179" s="6" t="s">
        <v>65</v>
      </c>
    </row>
    <row r="3180" spans="1:17" x14ac:dyDescent="0.25">
      <c r="A3180" s="3">
        <v>2020</v>
      </c>
      <c r="B3180" s="3">
        <v>6</v>
      </c>
      <c r="C3180" s="4" t="s">
        <v>51</v>
      </c>
      <c r="D3180" s="4" t="s">
        <v>18</v>
      </c>
      <c r="E3180" s="4" t="s">
        <v>19</v>
      </c>
      <c r="F3180" s="4" t="s">
        <v>25</v>
      </c>
      <c r="G3180" s="11" t="s">
        <v>21</v>
      </c>
      <c r="H3180" s="5">
        <v>85175.099199999997</v>
      </c>
      <c r="I3180" s="5">
        <v>33878.763432353844</v>
      </c>
      <c r="J3180" s="3" t="s">
        <v>22</v>
      </c>
      <c r="K3180" s="3" t="s">
        <v>23</v>
      </c>
      <c r="L3180" s="47">
        <f t="shared" si="102"/>
        <v>89225.279616306754</v>
      </c>
      <c r="M3180" s="63">
        <f t="shared" si="101"/>
        <v>6.6022934176971179E-2</v>
      </c>
      <c r="N3180" s="7">
        <v>35527</v>
      </c>
      <c r="O3180" s="6" t="b">
        <v>1</v>
      </c>
      <c r="P3180" s="6" t="b">
        <v>0</v>
      </c>
      <c r="Q3180" s="6" t="s">
        <v>24</v>
      </c>
    </row>
    <row r="3181" spans="1:17" x14ac:dyDescent="0.25">
      <c r="A3181" s="3">
        <v>2020</v>
      </c>
      <c r="B3181" s="3">
        <v>6</v>
      </c>
      <c r="C3181" s="4" t="s">
        <v>51</v>
      </c>
      <c r="D3181" s="4" t="s">
        <v>18</v>
      </c>
      <c r="E3181" s="4" t="s">
        <v>19</v>
      </c>
      <c r="F3181" s="4" t="s">
        <v>20</v>
      </c>
      <c r="G3181" s="11" t="s">
        <v>21</v>
      </c>
      <c r="H3181" s="5">
        <v>57968.190599999994</v>
      </c>
      <c r="I3181" s="5">
        <v>22474.665602076308</v>
      </c>
      <c r="J3181" s="3" t="s">
        <v>22</v>
      </c>
      <c r="K3181" s="3" t="s">
        <v>23</v>
      </c>
      <c r="L3181" s="47">
        <f t="shared" si="102"/>
        <v>59190.717708226694</v>
      </c>
      <c r="M3181" s="63">
        <f t="shared" si="101"/>
        <v>4.3798628325326314E-2</v>
      </c>
      <c r="N3181" s="7">
        <v>35527</v>
      </c>
      <c r="O3181" s="6" t="b">
        <v>1</v>
      </c>
      <c r="P3181" s="6" t="b">
        <v>0</v>
      </c>
      <c r="Q3181" s="6" t="s">
        <v>24</v>
      </c>
    </row>
    <row r="3182" spans="1:17" x14ac:dyDescent="0.25">
      <c r="A3182" s="3">
        <v>2020</v>
      </c>
      <c r="B3182" s="3">
        <v>6</v>
      </c>
      <c r="C3182" s="4" t="s">
        <v>51</v>
      </c>
      <c r="D3182" s="4" t="s">
        <v>18</v>
      </c>
      <c r="E3182" s="4" t="s">
        <v>41</v>
      </c>
      <c r="F3182" s="4"/>
      <c r="G3182" s="11" t="s">
        <v>21</v>
      </c>
      <c r="H3182" s="5">
        <v>38299</v>
      </c>
      <c r="I3182" s="5">
        <v>15019.910324999997</v>
      </c>
      <c r="J3182" s="3" t="s">
        <v>22</v>
      </c>
      <c r="K3182" s="3" t="s">
        <v>42</v>
      </c>
      <c r="L3182" s="47">
        <f t="shared" si="102"/>
        <v>39557.39710618079</v>
      </c>
      <c r="M3182" s="63">
        <f t="shared" si="101"/>
        <v>2.9270801241359994E-2</v>
      </c>
      <c r="N3182" s="7">
        <v>23377</v>
      </c>
      <c r="O3182" s="6" t="b">
        <v>1</v>
      </c>
      <c r="P3182" s="6" t="b">
        <v>0</v>
      </c>
      <c r="Q3182" s="6" t="s">
        <v>24</v>
      </c>
    </row>
    <row r="3183" spans="1:17" x14ac:dyDescent="0.25">
      <c r="A3183" s="3">
        <v>2020</v>
      </c>
      <c r="B3183" s="3">
        <v>6</v>
      </c>
      <c r="C3183" s="4" t="s">
        <v>51</v>
      </c>
      <c r="D3183" s="4" t="s">
        <v>18</v>
      </c>
      <c r="E3183" s="4" t="s">
        <v>43</v>
      </c>
      <c r="F3183" s="4"/>
      <c r="G3183" s="11" t="s">
        <v>21</v>
      </c>
      <c r="H3183" s="5">
        <v>25578</v>
      </c>
      <c r="I3183" s="5">
        <v>9626.4337680000008</v>
      </c>
      <c r="J3183" s="3" t="s">
        <v>22</v>
      </c>
      <c r="K3183" s="3" t="s">
        <v>42</v>
      </c>
      <c r="L3183" s="47">
        <f t="shared" si="102"/>
        <v>25352.792063165954</v>
      </c>
      <c r="M3183" s="63">
        <f t="shared" si="101"/>
        <v>1.8759994127078402E-2</v>
      </c>
      <c r="N3183" s="7">
        <v>28126</v>
      </c>
      <c r="O3183" s="6" t="b">
        <v>1</v>
      </c>
      <c r="P3183" s="6" t="b">
        <v>0</v>
      </c>
      <c r="Q3183" s="6" t="s">
        <v>24</v>
      </c>
    </row>
    <row r="3184" spans="1:17" x14ac:dyDescent="0.25">
      <c r="A3184" s="3">
        <v>2020</v>
      </c>
      <c r="B3184" s="3">
        <v>6</v>
      </c>
      <c r="C3184" s="4" t="s">
        <v>51</v>
      </c>
      <c r="D3184" s="4" t="s">
        <v>62</v>
      </c>
      <c r="E3184" s="4" t="s">
        <v>63</v>
      </c>
      <c r="F3184" s="4" t="s">
        <v>64</v>
      </c>
      <c r="G3184" s="11" t="s">
        <v>21</v>
      </c>
      <c r="H3184" s="5">
        <v>84855.26999999999</v>
      </c>
      <c r="I3184" s="5">
        <v>31876.914774842666</v>
      </c>
      <c r="J3184" s="3" t="s">
        <v>22</v>
      </c>
      <c r="K3184" s="3" t="s">
        <v>23</v>
      </c>
      <c r="L3184" s="47">
        <f t="shared" si="102"/>
        <v>83953.082873571228</v>
      </c>
      <c r="M3184" s="63">
        <f t="shared" si="101"/>
        <v>6.2121731513213395E-2</v>
      </c>
      <c r="N3184" s="7">
        <v>40739</v>
      </c>
      <c r="O3184" s="6" t="b">
        <v>0</v>
      </c>
      <c r="P3184" s="6" t="b">
        <v>0</v>
      </c>
      <c r="Q3184" s="6" t="s">
        <v>65</v>
      </c>
    </row>
    <row r="3185" spans="1:17" x14ac:dyDescent="0.25">
      <c r="A3185" s="3">
        <v>2020</v>
      </c>
      <c r="B3185" s="3">
        <v>6</v>
      </c>
      <c r="C3185" s="4" t="s">
        <v>51</v>
      </c>
      <c r="D3185" s="4" t="s">
        <v>66</v>
      </c>
      <c r="E3185" s="4" t="s">
        <v>67</v>
      </c>
      <c r="F3185" s="4" t="s">
        <v>72</v>
      </c>
      <c r="G3185" s="11" t="s">
        <v>21</v>
      </c>
      <c r="H3185" s="5">
        <v>188174.00489999994</v>
      </c>
      <c r="I3185" s="5">
        <v>70097.024054911497</v>
      </c>
      <c r="J3185" s="3" t="s">
        <v>22</v>
      </c>
      <c r="K3185" s="3" t="s">
        <v>23</v>
      </c>
      <c r="L3185" s="47">
        <f t="shared" si="102"/>
        <v>184612.00876055442</v>
      </c>
      <c r="M3185" s="63">
        <f t="shared" si="101"/>
        <v>0.13660508047821154</v>
      </c>
      <c r="N3185" s="7">
        <v>40644</v>
      </c>
      <c r="O3185" s="6" t="b">
        <v>0</v>
      </c>
      <c r="P3185" s="6" t="b">
        <v>1</v>
      </c>
      <c r="Q3185" s="6" t="s">
        <v>15</v>
      </c>
    </row>
    <row r="3186" spans="1:17" x14ac:dyDescent="0.25">
      <c r="A3186" s="3">
        <v>2020</v>
      </c>
      <c r="B3186" s="3">
        <v>6</v>
      </c>
      <c r="C3186" s="4" t="s">
        <v>51</v>
      </c>
      <c r="D3186" s="4" t="s">
        <v>66</v>
      </c>
      <c r="E3186" s="4" t="s">
        <v>67</v>
      </c>
      <c r="F3186" s="4" t="s">
        <v>68</v>
      </c>
      <c r="G3186" s="11" t="s">
        <v>21</v>
      </c>
      <c r="H3186" s="5">
        <v>185410.43599999999</v>
      </c>
      <c r="I3186" s="5">
        <v>69652.073975468258</v>
      </c>
      <c r="J3186" s="3" t="s">
        <v>22</v>
      </c>
      <c r="K3186" s="3" t="s">
        <v>23</v>
      </c>
      <c r="L3186" s="47">
        <f t="shared" si="102"/>
        <v>183440.15975452762</v>
      </c>
      <c r="M3186" s="63">
        <f t="shared" si="101"/>
        <v>0.13573796176339253</v>
      </c>
      <c r="N3186" s="7">
        <v>40644</v>
      </c>
      <c r="O3186" s="6" t="b">
        <v>0</v>
      </c>
      <c r="P3186" s="6" t="b">
        <v>1</v>
      </c>
      <c r="Q3186" s="6" t="s">
        <v>15</v>
      </c>
    </row>
    <row r="3187" spans="1:17" x14ac:dyDescent="0.25">
      <c r="A3187" s="3">
        <v>2020</v>
      </c>
      <c r="B3187" s="3">
        <v>6</v>
      </c>
      <c r="C3187" s="4" t="s">
        <v>51</v>
      </c>
      <c r="D3187" s="4" t="s">
        <v>78</v>
      </c>
      <c r="E3187" s="4" t="s">
        <v>78</v>
      </c>
      <c r="F3187" s="4" t="s">
        <v>79</v>
      </c>
      <c r="G3187" s="11" t="s">
        <v>21</v>
      </c>
      <c r="H3187" s="5">
        <v>155328.17619999999</v>
      </c>
      <c r="I3187" s="5">
        <v>56475.970550155238</v>
      </c>
      <c r="J3187" s="3" t="s">
        <v>22</v>
      </c>
      <c r="K3187" s="3" t="s">
        <v>23</v>
      </c>
      <c r="L3187" s="47">
        <f t="shared" si="102"/>
        <v>148738.73050300402</v>
      </c>
      <c r="M3187" s="63">
        <f t="shared" si="101"/>
        <v>0.11006037140814252</v>
      </c>
      <c r="N3187" s="7">
        <v>42560</v>
      </c>
      <c r="O3187" s="6" t="b">
        <v>0</v>
      </c>
      <c r="P3187" s="6" t="b">
        <v>0</v>
      </c>
      <c r="Q3187" s="6" t="s">
        <v>65</v>
      </c>
    </row>
    <row r="3188" spans="1:17" x14ac:dyDescent="0.25">
      <c r="A3188" s="3">
        <v>2020</v>
      </c>
      <c r="B3188" s="3">
        <v>6</v>
      </c>
      <c r="C3188" s="4" t="s">
        <v>51</v>
      </c>
      <c r="D3188" s="4" t="s">
        <v>78</v>
      </c>
      <c r="E3188" s="4" t="s">
        <v>78</v>
      </c>
      <c r="F3188" s="4" t="s">
        <v>80</v>
      </c>
      <c r="G3188" s="11" t="s">
        <v>21</v>
      </c>
      <c r="H3188" s="5">
        <v>161021.92380000002</v>
      </c>
      <c r="I3188" s="5">
        <v>58542.370935346058</v>
      </c>
      <c r="J3188" s="3" t="s">
        <v>22</v>
      </c>
      <c r="K3188" s="3" t="s">
        <v>23</v>
      </c>
      <c r="L3188" s="47">
        <f t="shared" si="102"/>
        <v>154180.93480706724</v>
      </c>
      <c r="M3188" s="63">
        <f t="shared" si="101"/>
        <v>0.11408737247880241</v>
      </c>
      <c r="N3188" s="7">
        <v>42560</v>
      </c>
      <c r="O3188" s="6" t="b">
        <v>0</v>
      </c>
      <c r="P3188" s="6" t="b">
        <v>0</v>
      </c>
      <c r="Q3188" s="6" t="s">
        <v>65</v>
      </c>
    </row>
    <row r="3189" spans="1:17" x14ac:dyDescent="0.25">
      <c r="A3189" s="3">
        <v>2020</v>
      </c>
      <c r="B3189" s="3">
        <v>6</v>
      </c>
      <c r="C3189" s="4" t="s">
        <v>51</v>
      </c>
      <c r="D3189" s="4" t="s">
        <v>73</v>
      </c>
      <c r="E3189" s="4" t="s">
        <v>74</v>
      </c>
      <c r="F3189" s="4"/>
      <c r="G3189" s="11" t="s">
        <v>21</v>
      </c>
      <c r="H3189" s="5">
        <v>201356</v>
      </c>
      <c r="I3189" s="5">
        <v>65511.89948159999</v>
      </c>
      <c r="J3189" s="3" t="s">
        <v>22</v>
      </c>
      <c r="K3189" s="3" t="s">
        <v>42</v>
      </c>
      <c r="L3189" s="47">
        <f t="shared" si="102"/>
        <v>172536.33123630856</v>
      </c>
      <c r="M3189" s="63">
        <f t="shared" si="101"/>
        <v>0.12766958970974207</v>
      </c>
      <c r="N3189" s="7">
        <v>41136</v>
      </c>
      <c r="O3189" s="6" t="b">
        <v>0</v>
      </c>
      <c r="P3189" s="6" t="b">
        <v>0</v>
      </c>
      <c r="Q3189" s="6" t="s">
        <v>65</v>
      </c>
    </row>
    <row r="3190" spans="1:17" x14ac:dyDescent="0.25">
      <c r="A3190" s="3">
        <v>2020</v>
      </c>
      <c r="B3190" s="3">
        <v>6</v>
      </c>
      <c r="C3190" s="4" t="s">
        <v>51</v>
      </c>
      <c r="D3190" s="4" t="s">
        <v>29</v>
      </c>
      <c r="E3190" s="4" t="s">
        <v>92</v>
      </c>
      <c r="F3190" s="4" t="s">
        <v>92</v>
      </c>
      <c r="G3190" s="11" t="s">
        <v>21</v>
      </c>
      <c r="H3190" s="5">
        <v>208480.94</v>
      </c>
      <c r="I3190" s="5">
        <v>72876.40039653542</v>
      </c>
      <c r="J3190" s="3" t="s">
        <v>22</v>
      </c>
      <c r="K3190" s="3" t="s">
        <v>23</v>
      </c>
      <c r="L3190" s="47">
        <f t="shared" si="102"/>
        <v>191931.95217394104</v>
      </c>
      <c r="M3190" s="63">
        <f t="shared" si="101"/>
        <v>0.14202152909276824</v>
      </c>
      <c r="N3190" s="7">
        <v>43601</v>
      </c>
      <c r="O3190" s="6" t="b">
        <v>0</v>
      </c>
      <c r="P3190" s="6" t="b">
        <v>0</v>
      </c>
      <c r="Q3190" s="6" t="s">
        <v>65</v>
      </c>
    </row>
    <row r="3191" spans="1:17" x14ac:dyDescent="0.25">
      <c r="A3191" s="3">
        <v>2020</v>
      </c>
      <c r="B3191" s="3">
        <v>6</v>
      </c>
      <c r="C3191" s="4" t="s">
        <v>51</v>
      </c>
      <c r="D3191" s="4" t="s">
        <v>29</v>
      </c>
      <c r="E3191" s="4" t="s">
        <v>30</v>
      </c>
      <c r="F3191" s="4" t="s">
        <v>33</v>
      </c>
      <c r="G3191" s="11" t="s">
        <v>21</v>
      </c>
      <c r="H3191" s="5">
        <v>30502.919999999995</v>
      </c>
      <c r="I3191" s="5">
        <v>12842.930222362203</v>
      </c>
      <c r="J3191" s="3" t="s">
        <v>22</v>
      </c>
      <c r="K3191" s="3" t="s">
        <v>23</v>
      </c>
      <c r="L3191" s="47">
        <f t="shared" si="102"/>
        <v>33823.962981147328</v>
      </c>
      <c r="M3191" s="63">
        <f t="shared" si="101"/>
        <v>2.5028302417339467E-2</v>
      </c>
      <c r="N3191" s="7">
        <v>35885</v>
      </c>
      <c r="O3191" s="6" t="b">
        <v>1</v>
      </c>
      <c r="P3191" s="6" t="b">
        <v>0</v>
      </c>
      <c r="Q3191" s="6" t="s">
        <v>24</v>
      </c>
    </row>
    <row r="3192" spans="1:17" x14ac:dyDescent="0.25">
      <c r="A3192" s="3">
        <v>2020</v>
      </c>
      <c r="B3192" s="3">
        <v>6</v>
      </c>
      <c r="C3192" s="4" t="s">
        <v>51</v>
      </c>
      <c r="D3192" s="4" t="s">
        <v>29</v>
      </c>
      <c r="E3192" s="4" t="s">
        <v>30</v>
      </c>
      <c r="F3192" s="4" t="s">
        <v>31</v>
      </c>
      <c r="G3192" s="11" t="s">
        <v>21</v>
      </c>
      <c r="H3192" s="5">
        <v>23144.999999999993</v>
      </c>
      <c r="I3192" s="5">
        <v>9576.9271653543274</v>
      </c>
      <c r="J3192" s="3" t="s">
        <v>22</v>
      </c>
      <c r="K3192" s="3" t="s">
        <v>23</v>
      </c>
      <c r="L3192" s="47">
        <f t="shared" si="102"/>
        <v>25222.408306015739</v>
      </c>
      <c r="M3192" s="63">
        <f t="shared" si="101"/>
        <v>1.8663515659842513E-2</v>
      </c>
      <c r="N3192" s="7">
        <v>35885</v>
      </c>
      <c r="O3192" s="6" t="b">
        <v>1</v>
      </c>
      <c r="P3192" s="6" t="b">
        <v>0</v>
      </c>
      <c r="Q3192" s="6" t="s">
        <v>24</v>
      </c>
    </row>
    <row r="3193" spans="1:17" x14ac:dyDescent="0.25">
      <c r="A3193" s="3">
        <v>2020</v>
      </c>
      <c r="B3193" s="3">
        <v>6</v>
      </c>
      <c r="C3193" s="4" t="s">
        <v>51</v>
      </c>
      <c r="D3193" s="4" t="s">
        <v>29</v>
      </c>
      <c r="E3193" s="4" t="s">
        <v>34</v>
      </c>
      <c r="F3193" s="4" t="s">
        <v>37</v>
      </c>
      <c r="G3193" s="11" t="s">
        <v>21</v>
      </c>
      <c r="H3193" s="5">
        <v>27144.95</v>
      </c>
      <c r="I3193" s="5">
        <v>10595.826472183149</v>
      </c>
      <c r="J3193" s="3" t="s">
        <v>22</v>
      </c>
      <c r="K3193" s="3" t="s">
        <v>23</v>
      </c>
      <c r="L3193" s="47">
        <f t="shared" si="102"/>
        <v>27905.846730035759</v>
      </c>
      <c r="M3193" s="63">
        <f t="shared" si="101"/>
        <v>2.0649146628990523E-2</v>
      </c>
      <c r="N3193" s="7">
        <v>33970</v>
      </c>
      <c r="O3193" s="6" t="b">
        <v>1</v>
      </c>
      <c r="P3193" s="6" t="b">
        <v>0</v>
      </c>
      <c r="Q3193" s="6" t="s">
        <v>24</v>
      </c>
    </row>
    <row r="3194" spans="1:17" x14ac:dyDescent="0.25">
      <c r="A3194" s="3">
        <v>2020</v>
      </c>
      <c r="B3194" s="3">
        <v>6</v>
      </c>
      <c r="C3194" s="4" t="s">
        <v>51</v>
      </c>
      <c r="D3194" s="4" t="s">
        <v>59</v>
      </c>
      <c r="E3194" s="4" t="s">
        <v>60</v>
      </c>
      <c r="F3194" s="4"/>
      <c r="G3194" s="11" t="s">
        <v>21</v>
      </c>
      <c r="H3194" s="5">
        <v>168874</v>
      </c>
      <c r="I3194" s="5">
        <v>58743.158647999997</v>
      </c>
      <c r="J3194" s="3" t="s">
        <v>22</v>
      </c>
      <c r="K3194" s="3" t="s">
        <v>42</v>
      </c>
      <c r="L3194" s="47">
        <f t="shared" si="102"/>
        <v>154709.74217752626</v>
      </c>
      <c r="M3194" s="63">
        <f t="shared" si="101"/>
        <v>0.11447866757322241</v>
      </c>
      <c r="N3194" s="7">
        <v>40220</v>
      </c>
      <c r="O3194" s="6" t="b">
        <v>1</v>
      </c>
      <c r="P3194" s="6" t="b">
        <v>0</v>
      </c>
      <c r="Q3194" s="6" t="s">
        <v>24</v>
      </c>
    </row>
    <row r="3195" spans="1:17" x14ac:dyDescent="0.25">
      <c r="A3195" s="3">
        <v>2020</v>
      </c>
      <c r="B3195" s="3">
        <v>6</v>
      </c>
      <c r="C3195" s="4" t="s">
        <v>51</v>
      </c>
      <c r="D3195" s="4" t="s">
        <v>44</v>
      </c>
      <c r="E3195" s="4" t="s">
        <v>45</v>
      </c>
      <c r="F3195" s="4"/>
      <c r="G3195" s="11" t="s">
        <v>21</v>
      </c>
      <c r="H3195" s="5">
        <v>67843</v>
      </c>
      <c r="I3195" s="5">
        <v>24233.519599999996</v>
      </c>
      <c r="J3195" s="3" t="s">
        <v>22</v>
      </c>
      <c r="K3195" s="3" t="s">
        <v>42</v>
      </c>
      <c r="L3195" s="47">
        <f t="shared" si="102"/>
        <v>63822.948163814384</v>
      </c>
      <c r="M3195" s="63">
        <f t="shared" si="101"/>
        <v>4.7226282996479997E-2</v>
      </c>
      <c r="N3195" s="7">
        <v>25569</v>
      </c>
      <c r="O3195" s="6" t="b">
        <v>1</v>
      </c>
      <c r="P3195" s="6" t="b">
        <v>0</v>
      </c>
      <c r="Q3195" s="6" t="s">
        <v>24</v>
      </c>
    </row>
    <row r="3196" spans="1:17" x14ac:dyDescent="0.25">
      <c r="A3196" s="3">
        <v>2020</v>
      </c>
      <c r="B3196" s="3">
        <v>6</v>
      </c>
      <c r="C3196" s="4" t="s">
        <v>51</v>
      </c>
      <c r="D3196" s="4" t="s">
        <v>44</v>
      </c>
      <c r="E3196" s="4" t="s">
        <v>75</v>
      </c>
      <c r="F3196" s="4"/>
      <c r="G3196" s="11" t="s">
        <v>21</v>
      </c>
      <c r="H3196" s="5">
        <v>215926</v>
      </c>
      <c r="I3196" s="5">
        <v>75166.92367212486</v>
      </c>
      <c r="J3196" s="3" t="s">
        <v>22</v>
      </c>
      <c r="K3196" s="3" t="s">
        <v>42</v>
      </c>
      <c r="L3196" s="47">
        <f t="shared" si="102"/>
        <v>197964.42086602305</v>
      </c>
      <c r="M3196" s="63">
        <f t="shared" si="101"/>
        <v>0.14648530085223693</v>
      </c>
      <c r="N3196" s="7">
        <v>41210</v>
      </c>
      <c r="O3196" s="6" t="b">
        <v>0</v>
      </c>
      <c r="P3196" s="6" t="b">
        <v>0</v>
      </c>
      <c r="Q3196" s="6" t="s">
        <v>65</v>
      </c>
    </row>
    <row r="3197" spans="1:17" x14ac:dyDescent="0.25">
      <c r="A3197" s="3">
        <v>2020</v>
      </c>
      <c r="B3197" s="3">
        <v>6</v>
      </c>
      <c r="C3197" s="4" t="s">
        <v>51</v>
      </c>
      <c r="D3197" s="4" t="s">
        <v>46</v>
      </c>
      <c r="E3197" s="4" t="s">
        <v>47</v>
      </c>
      <c r="F3197" s="4"/>
      <c r="G3197" s="11" t="s">
        <v>21</v>
      </c>
      <c r="H3197" s="5">
        <v>83746</v>
      </c>
      <c r="I3197" s="5">
        <v>31267.828587086609</v>
      </c>
      <c r="J3197" s="3" t="s">
        <v>22</v>
      </c>
      <c r="K3197" s="3" t="s">
        <v>42</v>
      </c>
      <c r="L3197" s="47">
        <f t="shared" si="102"/>
        <v>82348.954507980859</v>
      </c>
      <c r="M3197" s="63">
        <f t="shared" si="101"/>
        <v>6.0934744350514394E-2</v>
      </c>
      <c r="N3197" s="7">
        <v>34700</v>
      </c>
      <c r="O3197" s="6" t="b">
        <v>1</v>
      </c>
      <c r="P3197" s="6" t="b">
        <v>0</v>
      </c>
      <c r="Q3197" s="6" t="s">
        <v>24</v>
      </c>
    </row>
    <row r="3198" spans="1:17" x14ac:dyDescent="0.25">
      <c r="A3198" s="3">
        <v>2020</v>
      </c>
      <c r="B3198" s="3">
        <v>6</v>
      </c>
      <c r="C3198" s="4" t="s">
        <v>51</v>
      </c>
      <c r="D3198" s="4" t="s">
        <v>46</v>
      </c>
      <c r="E3198" s="4" t="s">
        <v>48</v>
      </c>
      <c r="F3198" s="4"/>
      <c r="G3198" s="11" t="s">
        <v>21</v>
      </c>
      <c r="H3198" s="5">
        <v>80183</v>
      </c>
      <c r="I3198" s="5">
        <v>30451.48304094488</v>
      </c>
      <c r="J3198" s="3" t="s">
        <v>22</v>
      </c>
      <c r="K3198" s="3" t="s">
        <v>42</v>
      </c>
      <c r="L3198" s="47">
        <f t="shared" si="102"/>
        <v>80198.974631547055</v>
      </c>
      <c r="M3198" s="63">
        <f t="shared" si="101"/>
        <v>5.9343850150193389E-2</v>
      </c>
      <c r="N3198" s="7">
        <v>35065</v>
      </c>
      <c r="O3198" s="6" t="b">
        <v>1</v>
      </c>
      <c r="P3198" s="6" t="b">
        <v>0</v>
      </c>
      <c r="Q3198" s="6" t="s">
        <v>24</v>
      </c>
    </row>
    <row r="3199" spans="1:17" x14ac:dyDescent="0.25">
      <c r="A3199" s="3">
        <v>2020</v>
      </c>
      <c r="B3199" s="3">
        <v>6</v>
      </c>
      <c r="C3199" s="4" t="s">
        <v>51</v>
      </c>
      <c r="D3199" s="4" t="s">
        <v>46</v>
      </c>
      <c r="E3199" s="4" t="s">
        <v>58</v>
      </c>
      <c r="F3199" s="4"/>
      <c r="G3199" s="11" t="s">
        <v>21</v>
      </c>
      <c r="H3199" s="5">
        <v>74307</v>
      </c>
      <c r="I3199" s="5">
        <v>25020.875375905514</v>
      </c>
      <c r="J3199" s="3" t="s">
        <v>22</v>
      </c>
      <c r="K3199" s="3" t="s">
        <v>42</v>
      </c>
      <c r="L3199" s="47">
        <f t="shared" si="102"/>
        <v>65896.578726008825</v>
      </c>
      <c r="M3199" s="63">
        <f t="shared" si="101"/>
        <v>4.8760681932564671E-2</v>
      </c>
      <c r="N3199" s="7">
        <v>39814</v>
      </c>
      <c r="O3199" s="6" t="b">
        <v>1</v>
      </c>
      <c r="P3199" s="6" t="b">
        <v>0</v>
      </c>
      <c r="Q3199" s="6" t="s">
        <v>24</v>
      </c>
    </row>
    <row r="3200" spans="1:17" x14ac:dyDescent="0.25">
      <c r="A3200" s="3">
        <v>2020</v>
      </c>
      <c r="B3200" s="3">
        <v>6</v>
      </c>
      <c r="C3200" s="4" t="s">
        <v>51</v>
      </c>
      <c r="D3200" s="4" t="s">
        <v>46</v>
      </c>
      <c r="E3200" s="4" t="s">
        <v>61</v>
      </c>
      <c r="F3200" s="4"/>
      <c r="G3200" s="11" t="s">
        <v>21</v>
      </c>
      <c r="H3200" s="5">
        <v>82610</v>
      </c>
      <c r="I3200" s="5">
        <v>28590.176168503942</v>
      </c>
      <c r="J3200" s="3" t="s">
        <v>22</v>
      </c>
      <c r="K3200" s="3" t="s">
        <v>42</v>
      </c>
      <c r="L3200" s="47">
        <f t="shared" si="102"/>
        <v>75296.91772864676</v>
      </c>
      <c r="M3200" s="63">
        <f t="shared" si="101"/>
        <v>5.5716535317180488E-2</v>
      </c>
      <c r="N3200" s="7">
        <v>40179</v>
      </c>
      <c r="O3200" s="6" t="b">
        <v>1</v>
      </c>
      <c r="P3200" s="6" t="b">
        <v>0</v>
      </c>
      <c r="Q3200" s="6" t="s">
        <v>24</v>
      </c>
    </row>
    <row r="3201" spans="1:17" x14ac:dyDescent="0.25">
      <c r="A3201" s="3">
        <v>2020</v>
      </c>
      <c r="B3201" s="3">
        <v>6</v>
      </c>
      <c r="C3201" s="4" t="s">
        <v>51</v>
      </c>
      <c r="D3201" s="4" t="s">
        <v>46</v>
      </c>
      <c r="E3201" s="4" t="s">
        <v>77</v>
      </c>
      <c r="F3201" s="4"/>
      <c r="G3201" s="11" t="s">
        <v>21</v>
      </c>
      <c r="H3201" s="5">
        <v>105573</v>
      </c>
      <c r="I3201" s="5">
        <v>34944.604810157478</v>
      </c>
      <c r="J3201" s="3" t="s">
        <v>22</v>
      </c>
      <c r="K3201" s="3" t="s">
        <v>42</v>
      </c>
      <c r="L3201" s="47">
        <f t="shared" si="102"/>
        <v>92032.347682738575</v>
      </c>
      <c r="M3201" s="63">
        <f t="shared" si="101"/>
        <v>6.8100045854034896E-2</v>
      </c>
      <c r="N3201" s="7">
        <v>42005</v>
      </c>
      <c r="O3201" s="6" t="b">
        <v>0</v>
      </c>
      <c r="P3201" s="6" t="b">
        <v>0</v>
      </c>
      <c r="Q3201" s="6" t="s">
        <v>65</v>
      </c>
    </row>
    <row r="3202" spans="1:17" x14ac:dyDescent="0.25">
      <c r="A3202" s="3">
        <v>2020</v>
      </c>
      <c r="B3202" s="3">
        <v>6</v>
      </c>
      <c r="C3202" s="4" t="s">
        <v>51</v>
      </c>
      <c r="D3202" s="4" t="s">
        <v>69</v>
      </c>
      <c r="E3202" s="4" t="s">
        <v>70</v>
      </c>
      <c r="F3202" s="4" t="s">
        <v>71</v>
      </c>
      <c r="G3202" s="11" t="s">
        <v>21</v>
      </c>
      <c r="H3202" s="5">
        <v>61070.939999999995</v>
      </c>
      <c r="I3202" s="5">
        <v>23288.557525921886</v>
      </c>
      <c r="J3202" s="3" t="s">
        <v>22</v>
      </c>
      <c r="K3202" s="3" t="s">
        <v>23</v>
      </c>
      <c r="L3202" s="47">
        <f t="shared" si="102"/>
        <v>61334.235567949538</v>
      </c>
      <c r="M3202" s="63">
        <f t="shared" ref="M3202:M3265" si="103">I3202*0.02784*0.07/1000</f>
        <v>4.5384740906516577E-2</v>
      </c>
      <c r="N3202" s="7">
        <v>40760</v>
      </c>
      <c r="O3202" s="6" t="b">
        <v>0</v>
      </c>
      <c r="P3202" s="6" t="b">
        <v>0</v>
      </c>
      <c r="Q3202" s="6" t="s">
        <v>65</v>
      </c>
    </row>
    <row r="3203" spans="1:17" x14ac:dyDescent="0.25">
      <c r="A3203" s="3">
        <v>2020</v>
      </c>
      <c r="B3203" s="3">
        <v>7</v>
      </c>
      <c r="C3203" s="4" t="s">
        <v>52</v>
      </c>
      <c r="D3203" s="4" t="s">
        <v>18</v>
      </c>
      <c r="E3203" s="4" t="s">
        <v>76</v>
      </c>
      <c r="F3203" s="4"/>
      <c r="G3203" s="11" t="s">
        <v>21</v>
      </c>
      <c r="H3203" s="5">
        <v>102580</v>
      </c>
      <c r="I3203" s="5">
        <v>36641.575999999994</v>
      </c>
      <c r="J3203" s="3" t="s">
        <v>22</v>
      </c>
      <c r="K3203" s="3" t="s">
        <v>42</v>
      </c>
      <c r="L3203" s="47">
        <f t="shared" si="102"/>
        <v>96501.599614463979</v>
      </c>
      <c r="M3203" s="63">
        <f t="shared" si="103"/>
        <v>7.1407103308799985E-2</v>
      </c>
      <c r="N3203" s="7">
        <v>41348</v>
      </c>
      <c r="O3203" s="6" t="b">
        <v>0</v>
      </c>
      <c r="P3203" s="6" t="b">
        <v>0</v>
      </c>
      <c r="Q3203" s="6" t="s">
        <v>65</v>
      </c>
    </row>
    <row r="3204" spans="1:17" x14ac:dyDescent="0.25">
      <c r="A3204" s="3">
        <v>2020</v>
      </c>
      <c r="B3204" s="3">
        <v>7</v>
      </c>
      <c r="C3204" s="4" t="s">
        <v>52</v>
      </c>
      <c r="D3204" s="4" t="s">
        <v>18</v>
      </c>
      <c r="E3204" s="4" t="s">
        <v>19</v>
      </c>
      <c r="F3204" s="4" t="s">
        <v>20</v>
      </c>
      <c r="G3204" s="11" t="s">
        <v>21</v>
      </c>
      <c r="H3204" s="5">
        <v>58197.079299999998</v>
      </c>
      <c r="I3204" s="5">
        <v>22563.407322998573</v>
      </c>
      <c r="J3204" s="3" t="s">
        <v>22</v>
      </c>
      <c r="K3204" s="3" t="s">
        <v>23</v>
      </c>
      <c r="L3204" s="47">
        <f t="shared" si="102"/>
        <v>59424.433583917715</v>
      </c>
      <c r="M3204" s="63">
        <f t="shared" si="103"/>
        <v>4.3971568191059622E-2</v>
      </c>
      <c r="N3204" s="7">
        <v>35527</v>
      </c>
      <c r="O3204" s="6" t="b">
        <v>1</v>
      </c>
      <c r="P3204" s="6" t="b">
        <v>0</v>
      </c>
      <c r="Q3204" s="6" t="s">
        <v>24</v>
      </c>
    </row>
    <row r="3205" spans="1:17" x14ac:dyDescent="0.25">
      <c r="A3205" s="3">
        <v>2020</v>
      </c>
      <c r="B3205" s="3">
        <v>7</v>
      </c>
      <c r="C3205" s="4" t="s">
        <v>52</v>
      </c>
      <c r="D3205" s="4" t="s">
        <v>18</v>
      </c>
      <c r="E3205" s="4" t="s">
        <v>19</v>
      </c>
      <c r="F3205" s="4" t="s">
        <v>25</v>
      </c>
      <c r="G3205" s="11" t="s">
        <v>21</v>
      </c>
      <c r="H3205" s="5">
        <v>73817.319600000003</v>
      </c>
      <c r="I3205" s="5">
        <v>29361.157561632248</v>
      </c>
      <c r="J3205" s="3" t="s">
        <v>22</v>
      </c>
      <c r="K3205" s="3" t="s">
        <v>23</v>
      </c>
      <c r="L3205" s="47">
        <f t="shared" si="102"/>
        <v>77327.423668398624</v>
      </c>
      <c r="M3205" s="63">
        <f t="shared" si="103"/>
        <v>5.7219023856108928E-2</v>
      </c>
      <c r="N3205" s="7">
        <v>35527</v>
      </c>
      <c r="O3205" s="6" t="b">
        <v>1</v>
      </c>
      <c r="P3205" s="6" t="b">
        <v>0</v>
      </c>
      <c r="Q3205" s="6" t="s">
        <v>24</v>
      </c>
    </row>
    <row r="3206" spans="1:17" x14ac:dyDescent="0.25">
      <c r="A3206" s="3">
        <v>2020</v>
      </c>
      <c r="B3206" s="3">
        <v>7</v>
      </c>
      <c r="C3206" s="4" t="s">
        <v>52</v>
      </c>
      <c r="D3206" s="4" t="s">
        <v>18</v>
      </c>
      <c r="E3206" s="4" t="s">
        <v>43</v>
      </c>
      <c r="F3206" s="4"/>
      <c r="G3206" s="11" t="s">
        <v>21</v>
      </c>
      <c r="H3206" s="5">
        <v>75795</v>
      </c>
      <c r="I3206" s="5">
        <v>28525.903020000002</v>
      </c>
      <c r="J3206" s="3" t="s">
        <v>22</v>
      </c>
      <c r="K3206" s="3" t="s">
        <v>42</v>
      </c>
      <c r="L3206" s="47">
        <f t="shared" si="102"/>
        <v>75127.643851265282</v>
      </c>
      <c r="M3206" s="63">
        <f t="shared" si="103"/>
        <v>5.5591279805376009E-2</v>
      </c>
      <c r="N3206" s="7">
        <v>28126</v>
      </c>
      <c r="O3206" s="6" t="b">
        <v>1</v>
      </c>
      <c r="P3206" s="6" t="b">
        <v>0</v>
      </c>
      <c r="Q3206" s="6" t="s">
        <v>24</v>
      </c>
    </row>
    <row r="3207" spans="1:17" x14ac:dyDescent="0.25">
      <c r="A3207" s="3">
        <v>2020</v>
      </c>
      <c r="B3207" s="3">
        <v>7</v>
      </c>
      <c r="C3207" s="4" t="s">
        <v>52</v>
      </c>
      <c r="D3207" s="4" t="s">
        <v>62</v>
      </c>
      <c r="E3207" s="4" t="s">
        <v>63</v>
      </c>
      <c r="F3207" s="4" t="s">
        <v>64</v>
      </c>
      <c r="G3207" s="11" t="s">
        <v>21</v>
      </c>
      <c r="H3207" s="5">
        <v>88809.57</v>
      </c>
      <c r="I3207" s="5">
        <v>33362.395689512559</v>
      </c>
      <c r="J3207" s="3" t="s">
        <v>22</v>
      </c>
      <c r="K3207" s="3" t="s">
        <v>23</v>
      </c>
      <c r="L3207" s="47">
        <f t="shared" si="102"/>
        <v>87865.340481224397</v>
      </c>
      <c r="M3207" s="63">
        <f t="shared" si="103"/>
        <v>6.501663671972209E-2</v>
      </c>
      <c r="N3207" s="7">
        <v>40739</v>
      </c>
      <c r="O3207" s="6" t="b">
        <v>0</v>
      </c>
      <c r="P3207" s="6" t="b">
        <v>0</v>
      </c>
      <c r="Q3207" s="6" t="s">
        <v>65</v>
      </c>
    </row>
    <row r="3208" spans="1:17" x14ac:dyDescent="0.25">
      <c r="A3208" s="3">
        <v>2020</v>
      </c>
      <c r="B3208" s="3">
        <v>7</v>
      </c>
      <c r="C3208" s="4" t="s">
        <v>52</v>
      </c>
      <c r="D3208" s="4" t="s">
        <v>66</v>
      </c>
      <c r="E3208" s="4" t="s">
        <v>67</v>
      </c>
      <c r="F3208" s="4" t="s">
        <v>68</v>
      </c>
      <c r="G3208" s="11" t="s">
        <v>21</v>
      </c>
      <c r="H3208" s="5">
        <v>186415.16990000007</v>
      </c>
      <c r="I3208" s="5">
        <v>70029.516591095715</v>
      </c>
      <c r="J3208" s="3" t="s">
        <v>22</v>
      </c>
      <c r="K3208" s="3" t="s">
        <v>23</v>
      </c>
      <c r="L3208" s="47">
        <f t="shared" si="102"/>
        <v>184434.21678337149</v>
      </c>
      <c r="M3208" s="63">
        <f t="shared" si="103"/>
        <v>0.13647352193272735</v>
      </c>
      <c r="N3208" s="7">
        <v>40644</v>
      </c>
      <c r="O3208" s="6" t="b">
        <v>0</v>
      </c>
      <c r="P3208" s="6" t="b">
        <v>1</v>
      </c>
      <c r="Q3208" s="6" t="s">
        <v>15</v>
      </c>
    </row>
    <row r="3209" spans="1:17" x14ac:dyDescent="0.25">
      <c r="A3209" s="3">
        <v>2020</v>
      </c>
      <c r="B3209" s="3">
        <v>7</v>
      </c>
      <c r="C3209" s="4" t="s">
        <v>52</v>
      </c>
      <c r="D3209" s="4" t="s">
        <v>66</v>
      </c>
      <c r="E3209" s="4" t="s">
        <v>67</v>
      </c>
      <c r="F3209" s="4" t="s">
        <v>72</v>
      </c>
      <c r="G3209" s="11" t="s">
        <v>21</v>
      </c>
      <c r="H3209" s="5">
        <v>122860.2678</v>
      </c>
      <c r="I3209" s="5">
        <v>45766.890872871416</v>
      </c>
      <c r="J3209" s="3" t="s">
        <v>22</v>
      </c>
      <c r="K3209" s="3" t="s">
        <v>23</v>
      </c>
      <c r="L3209" s="47">
        <f t="shared" si="102"/>
        <v>120534.61288381001</v>
      </c>
      <c r="M3209" s="63">
        <f t="shared" si="103"/>
        <v>8.9190516933051828E-2</v>
      </c>
      <c r="N3209" s="7">
        <v>40644</v>
      </c>
      <c r="O3209" s="6" t="b">
        <v>0</v>
      </c>
      <c r="P3209" s="6" t="b">
        <v>1</v>
      </c>
      <c r="Q3209" s="6" t="s">
        <v>15</v>
      </c>
    </row>
    <row r="3210" spans="1:17" x14ac:dyDescent="0.25">
      <c r="A3210" s="3">
        <v>2020</v>
      </c>
      <c r="B3210" s="3">
        <v>7</v>
      </c>
      <c r="C3210" s="4" t="s">
        <v>52</v>
      </c>
      <c r="D3210" s="4" t="s">
        <v>78</v>
      </c>
      <c r="E3210" s="4" t="s">
        <v>78</v>
      </c>
      <c r="F3210" s="4" t="s">
        <v>79</v>
      </c>
      <c r="G3210" s="11" t="s">
        <v>21</v>
      </c>
      <c r="H3210" s="5">
        <v>136387.42150000003</v>
      </c>
      <c r="I3210" s="5">
        <v>49589.277286870063</v>
      </c>
      <c r="J3210" s="3" t="s">
        <v>22</v>
      </c>
      <c r="K3210" s="3" t="s">
        <v>23</v>
      </c>
      <c r="L3210" s="47">
        <f t="shared" si="102"/>
        <v>130601.49437644736</v>
      </c>
      <c r="M3210" s="63">
        <f t="shared" si="103"/>
        <v>9.663958357665238E-2</v>
      </c>
      <c r="N3210" s="7">
        <v>42560</v>
      </c>
      <c r="O3210" s="6" t="b">
        <v>0</v>
      </c>
      <c r="P3210" s="6" t="b">
        <v>0</v>
      </c>
      <c r="Q3210" s="6" t="s">
        <v>65</v>
      </c>
    </row>
    <row r="3211" spans="1:17" x14ac:dyDescent="0.25">
      <c r="A3211" s="3">
        <v>2020</v>
      </c>
      <c r="B3211" s="3">
        <v>7</v>
      </c>
      <c r="C3211" s="4" t="s">
        <v>52</v>
      </c>
      <c r="D3211" s="4" t="s">
        <v>78</v>
      </c>
      <c r="E3211" s="4" t="s">
        <v>78</v>
      </c>
      <c r="F3211" s="4" t="s">
        <v>80</v>
      </c>
      <c r="G3211" s="11" t="s">
        <v>21</v>
      </c>
      <c r="H3211" s="5">
        <v>129678.19499999996</v>
      </c>
      <c r="I3211" s="5">
        <v>47146.803458549512</v>
      </c>
      <c r="J3211" s="3" t="s">
        <v>22</v>
      </c>
      <c r="K3211" s="3" t="s">
        <v>23</v>
      </c>
      <c r="L3211" s="47">
        <f t="shared" si="102"/>
        <v>124168.83898385732</v>
      </c>
      <c r="M3211" s="63">
        <f t="shared" si="103"/>
        <v>9.1879690580021295E-2</v>
      </c>
      <c r="N3211" s="7">
        <v>42560</v>
      </c>
      <c r="O3211" s="6" t="b">
        <v>0</v>
      </c>
      <c r="P3211" s="6" t="b">
        <v>0</v>
      </c>
      <c r="Q3211" s="6" t="s">
        <v>65</v>
      </c>
    </row>
    <row r="3212" spans="1:17" x14ac:dyDescent="0.25">
      <c r="A3212" s="3">
        <v>2020</v>
      </c>
      <c r="B3212" s="3">
        <v>7</v>
      </c>
      <c r="C3212" s="4" t="s">
        <v>52</v>
      </c>
      <c r="D3212" s="4" t="s">
        <v>73</v>
      </c>
      <c r="E3212" s="4" t="s">
        <v>74</v>
      </c>
      <c r="F3212" s="4"/>
      <c r="G3212" s="11" t="s">
        <v>21</v>
      </c>
      <c r="H3212" s="5">
        <v>170561</v>
      </c>
      <c r="I3212" s="5">
        <v>55492.635369599993</v>
      </c>
      <c r="J3212" s="3" t="s">
        <v>22</v>
      </c>
      <c r="K3212" s="3" t="s">
        <v>42</v>
      </c>
      <c r="L3212" s="47">
        <f t="shared" si="102"/>
        <v>146148.95603804218</v>
      </c>
      <c r="M3212" s="63">
        <f t="shared" si="103"/>
        <v>0.10814404780827647</v>
      </c>
      <c r="N3212" s="7">
        <v>41136</v>
      </c>
      <c r="O3212" s="6" t="b">
        <v>0</v>
      </c>
      <c r="P3212" s="6" t="b">
        <v>0</v>
      </c>
      <c r="Q3212" s="6" t="s">
        <v>65</v>
      </c>
    </row>
    <row r="3213" spans="1:17" x14ac:dyDescent="0.25">
      <c r="A3213" s="3">
        <v>2020</v>
      </c>
      <c r="B3213" s="3">
        <v>7</v>
      </c>
      <c r="C3213" s="4" t="s">
        <v>52</v>
      </c>
      <c r="D3213" s="4" t="s">
        <v>29</v>
      </c>
      <c r="E3213" s="4" t="s">
        <v>92</v>
      </c>
      <c r="F3213" s="4" t="s">
        <v>92</v>
      </c>
      <c r="G3213" s="11" t="s">
        <v>21</v>
      </c>
      <c r="H3213" s="5">
        <v>214327.03999999998</v>
      </c>
      <c r="I3213" s="5">
        <v>74919.957588661404</v>
      </c>
      <c r="J3213" s="3" t="s">
        <v>22</v>
      </c>
      <c r="K3213" s="3" t="s">
        <v>23</v>
      </c>
      <c r="L3213" s="47">
        <f t="shared" si="102"/>
        <v>197313.99518278433</v>
      </c>
      <c r="M3213" s="63">
        <f t="shared" si="103"/>
        <v>0.14600401334878335</v>
      </c>
      <c r="N3213" s="7">
        <v>43601</v>
      </c>
      <c r="O3213" s="6" t="b">
        <v>0</v>
      </c>
      <c r="P3213" s="6" t="b">
        <v>0</v>
      </c>
      <c r="Q3213" s="6" t="s">
        <v>65</v>
      </c>
    </row>
    <row r="3214" spans="1:17" x14ac:dyDescent="0.25">
      <c r="A3214" s="3">
        <v>2020</v>
      </c>
      <c r="B3214" s="3">
        <v>7</v>
      </c>
      <c r="C3214" s="4" t="s">
        <v>52</v>
      </c>
      <c r="D3214" s="4" t="s">
        <v>29</v>
      </c>
      <c r="E3214" s="4" t="s">
        <v>30</v>
      </c>
      <c r="F3214" s="4" t="s">
        <v>31</v>
      </c>
      <c r="G3214" s="11" t="s">
        <v>21</v>
      </c>
      <c r="H3214" s="5">
        <v>4215.59</v>
      </c>
      <c r="I3214" s="5">
        <v>1744.3248385826771</v>
      </c>
      <c r="J3214" s="3" t="s">
        <v>22</v>
      </c>
      <c r="K3214" s="3" t="s">
        <v>23</v>
      </c>
      <c r="L3214" s="47">
        <f t="shared" si="102"/>
        <v>4593.9655316810076</v>
      </c>
      <c r="M3214" s="63">
        <f t="shared" si="103"/>
        <v>3.3993402454299214E-3</v>
      </c>
      <c r="N3214" s="7">
        <v>35885</v>
      </c>
      <c r="O3214" s="6" t="b">
        <v>1</v>
      </c>
      <c r="P3214" s="6" t="b">
        <v>0</v>
      </c>
      <c r="Q3214" s="6" t="s">
        <v>24</v>
      </c>
    </row>
    <row r="3215" spans="1:17" x14ac:dyDescent="0.25">
      <c r="A3215" s="3">
        <v>2020</v>
      </c>
      <c r="B3215" s="3">
        <v>7</v>
      </c>
      <c r="C3215" s="4" t="s">
        <v>52</v>
      </c>
      <c r="D3215" s="4" t="s">
        <v>59</v>
      </c>
      <c r="E3215" s="4" t="s">
        <v>60</v>
      </c>
      <c r="F3215" s="4"/>
      <c r="G3215" s="11" t="s">
        <v>21</v>
      </c>
      <c r="H3215" s="5">
        <v>108579</v>
      </c>
      <c r="I3215" s="5">
        <v>37769.422308000001</v>
      </c>
      <c r="J3215" s="3" t="s">
        <v>22</v>
      </c>
      <c r="K3215" s="3" t="s">
        <v>42</v>
      </c>
      <c r="L3215" s="47">
        <f t="shared" si="102"/>
        <v>99471.967833376519</v>
      </c>
      <c r="M3215" s="63">
        <f t="shared" si="103"/>
        <v>7.3605050193830401E-2</v>
      </c>
      <c r="N3215" s="7">
        <v>40220</v>
      </c>
      <c r="O3215" s="6" t="b">
        <v>1</v>
      </c>
      <c r="P3215" s="6" t="b">
        <v>0</v>
      </c>
      <c r="Q3215" s="6" t="s">
        <v>24</v>
      </c>
    </row>
    <row r="3216" spans="1:17" x14ac:dyDescent="0.25">
      <c r="A3216" s="3">
        <v>2020</v>
      </c>
      <c r="B3216" s="3">
        <v>7</v>
      </c>
      <c r="C3216" s="4" t="s">
        <v>52</v>
      </c>
      <c r="D3216" s="4" t="s">
        <v>44</v>
      </c>
      <c r="E3216" s="4" t="s">
        <v>45</v>
      </c>
      <c r="F3216" s="4"/>
      <c r="G3216" s="11" t="s">
        <v>21</v>
      </c>
      <c r="H3216" s="5">
        <v>47052</v>
      </c>
      <c r="I3216" s="5">
        <v>16806.974399999999</v>
      </c>
      <c r="J3216" s="3" t="s">
        <v>22</v>
      </c>
      <c r="K3216" s="3" t="s">
        <v>42</v>
      </c>
      <c r="L3216" s="47">
        <f t="shared" si="102"/>
        <v>44263.923426201596</v>
      </c>
      <c r="M3216" s="63">
        <f t="shared" si="103"/>
        <v>3.2753431710720003E-2</v>
      </c>
      <c r="N3216" s="7">
        <v>25569</v>
      </c>
      <c r="O3216" s="6" t="b">
        <v>1</v>
      </c>
      <c r="P3216" s="6" t="b">
        <v>0</v>
      </c>
      <c r="Q3216" s="6" t="s">
        <v>24</v>
      </c>
    </row>
    <row r="3217" spans="1:17" x14ac:dyDescent="0.25">
      <c r="A3217" s="3">
        <v>2020</v>
      </c>
      <c r="B3217" s="3">
        <v>7</v>
      </c>
      <c r="C3217" s="4" t="s">
        <v>52</v>
      </c>
      <c r="D3217" s="4" t="s">
        <v>44</v>
      </c>
      <c r="E3217" s="4" t="s">
        <v>75</v>
      </c>
      <c r="F3217" s="4"/>
      <c r="G3217" s="11" t="s">
        <v>21</v>
      </c>
      <c r="H3217" s="5">
        <v>164938</v>
      </c>
      <c r="I3217" s="5">
        <v>57417.272846405387</v>
      </c>
      <c r="J3217" s="3" t="s">
        <v>22</v>
      </c>
      <c r="K3217" s="3" t="s">
        <v>42</v>
      </c>
      <c r="L3217" s="47">
        <f t="shared" si="102"/>
        <v>151217.80447375539</v>
      </c>
      <c r="M3217" s="63">
        <f t="shared" si="103"/>
        <v>0.11189478132307484</v>
      </c>
      <c r="N3217" s="7">
        <v>41210</v>
      </c>
      <c r="O3217" s="6" t="b">
        <v>0</v>
      </c>
      <c r="P3217" s="6" t="b">
        <v>0</v>
      </c>
      <c r="Q3217" s="6" t="s">
        <v>65</v>
      </c>
    </row>
    <row r="3218" spans="1:17" x14ac:dyDescent="0.25">
      <c r="A3218" s="3">
        <v>2020</v>
      </c>
      <c r="B3218" s="3">
        <v>7</v>
      </c>
      <c r="C3218" s="4" t="s">
        <v>52</v>
      </c>
      <c r="D3218" s="4" t="s">
        <v>46</v>
      </c>
      <c r="E3218" s="4" t="s">
        <v>47</v>
      </c>
      <c r="F3218" s="4"/>
      <c r="G3218" s="11" t="s">
        <v>21</v>
      </c>
      <c r="H3218" s="5">
        <v>79351</v>
      </c>
      <c r="I3218" s="5">
        <v>29626.889239055115</v>
      </c>
      <c r="J3218" s="3" t="s">
        <v>22</v>
      </c>
      <c r="K3218" s="3" t="s">
        <v>42</v>
      </c>
      <c r="L3218" s="47">
        <f t="shared" si="102"/>
        <v>78027.271620886837</v>
      </c>
      <c r="M3218" s="63">
        <f t="shared" si="103"/>
        <v>5.7736881749070615E-2</v>
      </c>
      <c r="N3218" s="7">
        <v>34700</v>
      </c>
      <c r="O3218" s="6" t="b">
        <v>1</v>
      </c>
      <c r="P3218" s="6" t="b">
        <v>0</v>
      </c>
      <c r="Q3218" s="6" t="s">
        <v>24</v>
      </c>
    </row>
    <row r="3219" spans="1:17" x14ac:dyDescent="0.25">
      <c r="A3219" s="3">
        <v>2020</v>
      </c>
      <c r="B3219" s="3">
        <v>7</v>
      </c>
      <c r="C3219" s="4" t="s">
        <v>52</v>
      </c>
      <c r="D3219" s="4" t="s">
        <v>46</v>
      </c>
      <c r="E3219" s="4" t="s">
        <v>48</v>
      </c>
      <c r="F3219" s="4"/>
      <c r="G3219" s="11" t="s">
        <v>21</v>
      </c>
      <c r="H3219" s="5">
        <v>75754</v>
      </c>
      <c r="I3219" s="5">
        <v>28769.460437795275</v>
      </c>
      <c r="J3219" s="3" t="s">
        <v>22</v>
      </c>
      <c r="K3219" s="3" t="s">
        <v>42</v>
      </c>
      <c r="L3219" s="47">
        <f t="shared" si="102"/>
        <v>75769.092254445655</v>
      </c>
      <c r="M3219" s="63">
        <f t="shared" si="103"/>
        <v>5.6065924501175438E-2</v>
      </c>
      <c r="N3219" s="7">
        <v>35065</v>
      </c>
      <c r="O3219" s="6" t="b">
        <v>1</v>
      </c>
      <c r="P3219" s="6" t="b">
        <v>0</v>
      </c>
      <c r="Q3219" s="6" t="s">
        <v>24</v>
      </c>
    </row>
    <row r="3220" spans="1:17" x14ac:dyDescent="0.25">
      <c r="A3220" s="3">
        <v>2020</v>
      </c>
      <c r="B3220" s="3">
        <v>7</v>
      </c>
      <c r="C3220" s="4" t="s">
        <v>52</v>
      </c>
      <c r="D3220" s="4" t="s">
        <v>46</v>
      </c>
      <c r="E3220" s="4" t="s">
        <v>58</v>
      </c>
      <c r="F3220" s="4"/>
      <c r="G3220" s="11" t="s">
        <v>21</v>
      </c>
      <c r="H3220" s="5">
        <v>90424</v>
      </c>
      <c r="I3220" s="5">
        <v>30447.839840000001</v>
      </c>
      <c r="J3220" s="3" t="s">
        <v>22</v>
      </c>
      <c r="K3220" s="3" t="s">
        <v>42</v>
      </c>
      <c r="L3220" s="47">
        <f t="shared" si="102"/>
        <v>80189.379664373759</v>
      </c>
      <c r="M3220" s="63">
        <f t="shared" si="103"/>
        <v>5.9336750280192009E-2</v>
      </c>
      <c r="N3220" s="7">
        <v>39814</v>
      </c>
      <c r="O3220" s="6" t="b">
        <v>1</v>
      </c>
      <c r="P3220" s="6" t="b">
        <v>0</v>
      </c>
      <c r="Q3220" s="6" t="s">
        <v>24</v>
      </c>
    </row>
    <row r="3221" spans="1:17" x14ac:dyDescent="0.25">
      <c r="A3221" s="3">
        <v>2020</v>
      </c>
      <c r="B3221" s="3">
        <v>7</v>
      </c>
      <c r="C3221" s="4" t="s">
        <v>52</v>
      </c>
      <c r="D3221" s="4" t="s">
        <v>46</v>
      </c>
      <c r="E3221" s="4" t="s">
        <v>61</v>
      </c>
      <c r="F3221" s="4"/>
      <c r="G3221" s="11" t="s">
        <v>21</v>
      </c>
      <c r="H3221" s="5">
        <v>80913</v>
      </c>
      <c r="I3221" s="5">
        <v>28002.867985984256</v>
      </c>
      <c r="J3221" s="3" t="s">
        <v>22</v>
      </c>
      <c r="K3221" s="3" t="s">
        <v>42</v>
      </c>
      <c r="L3221" s="47">
        <f t="shared" si="102"/>
        <v>73750.145311439235</v>
      </c>
      <c r="M3221" s="63">
        <f t="shared" si="103"/>
        <v>5.4571989131086129E-2</v>
      </c>
      <c r="N3221" s="7">
        <v>40179</v>
      </c>
      <c r="O3221" s="6" t="b">
        <v>1</v>
      </c>
      <c r="P3221" s="6" t="b">
        <v>0</v>
      </c>
      <c r="Q3221" s="6" t="s">
        <v>24</v>
      </c>
    </row>
    <row r="3222" spans="1:17" x14ac:dyDescent="0.25">
      <c r="A3222" s="3">
        <v>2020</v>
      </c>
      <c r="B3222" s="3">
        <v>7</v>
      </c>
      <c r="C3222" s="4" t="s">
        <v>52</v>
      </c>
      <c r="D3222" s="4" t="s">
        <v>46</v>
      </c>
      <c r="E3222" s="4" t="s">
        <v>77</v>
      </c>
      <c r="F3222" s="4"/>
      <c r="G3222" s="11" t="s">
        <v>21</v>
      </c>
      <c r="H3222" s="5">
        <v>89996</v>
      </c>
      <c r="I3222" s="5">
        <v>29788.626395905514</v>
      </c>
      <c r="J3222" s="3" t="s">
        <v>22</v>
      </c>
      <c r="K3222" s="3" t="s">
        <v>42</v>
      </c>
      <c r="L3222" s="47">
        <f t="shared" si="102"/>
        <v>78453.232948346093</v>
      </c>
      <c r="M3222" s="63">
        <f t="shared" si="103"/>
        <v>5.805207512034067E-2</v>
      </c>
      <c r="N3222" s="7">
        <v>42005</v>
      </c>
      <c r="O3222" s="6" t="b">
        <v>0</v>
      </c>
      <c r="P3222" s="6" t="b">
        <v>0</v>
      </c>
      <c r="Q3222" s="6" t="s">
        <v>65</v>
      </c>
    </row>
    <row r="3223" spans="1:17" x14ac:dyDescent="0.25">
      <c r="A3223" s="3">
        <v>2020</v>
      </c>
      <c r="B3223" s="3">
        <v>7</v>
      </c>
      <c r="C3223" s="4" t="s">
        <v>52</v>
      </c>
      <c r="D3223" s="4" t="s">
        <v>69</v>
      </c>
      <c r="E3223" s="4" t="s">
        <v>70</v>
      </c>
      <c r="F3223" s="4" t="s">
        <v>71</v>
      </c>
      <c r="G3223" s="11" t="s">
        <v>21</v>
      </c>
      <c r="H3223" s="5">
        <v>90753.01999999999</v>
      </c>
      <c r="I3223" s="5">
        <v>34607.40782639238</v>
      </c>
      <c r="J3223" s="3" t="s">
        <v>22</v>
      </c>
      <c r="K3223" s="3" t="s">
        <v>23</v>
      </c>
      <c r="L3223" s="47">
        <f t="shared" si="102"/>
        <v>91144.284125687846</v>
      </c>
      <c r="M3223" s="63">
        <f t="shared" si="103"/>
        <v>6.7442916372073475E-2</v>
      </c>
      <c r="N3223" s="7">
        <v>40760</v>
      </c>
      <c r="O3223" s="6" t="b">
        <v>0</v>
      </c>
      <c r="P3223" s="6" t="b">
        <v>0</v>
      </c>
      <c r="Q3223" s="6" t="s">
        <v>65</v>
      </c>
    </row>
    <row r="3224" spans="1:17" x14ac:dyDescent="0.25">
      <c r="A3224" s="3">
        <v>2020</v>
      </c>
      <c r="B3224" s="3">
        <v>8</v>
      </c>
      <c r="C3224" s="4" t="s">
        <v>53</v>
      </c>
      <c r="D3224" s="4" t="s">
        <v>18</v>
      </c>
      <c r="E3224" s="4" t="s">
        <v>76</v>
      </c>
      <c r="F3224" s="4"/>
      <c r="G3224" s="11" t="s">
        <v>21</v>
      </c>
      <c r="H3224" s="5">
        <v>62212</v>
      </c>
      <c r="I3224" s="5">
        <v>22222.126</v>
      </c>
      <c r="J3224" s="3" t="s">
        <v>22</v>
      </c>
      <c r="K3224" s="3" t="s">
        <v>42</v>
      </c>
      <c r="L3224" s="47">
        <f t="shared" si="102"/>
        <v>58525.613249663998</v>
      </c>
      <c r="M3224" s="63">
        <f t="shared" si="103"/>
        <v>4.3306479148800002E-2</v>
      </c>
      <c r="N3224" s="7">
        <v>41348</v>
      </c>
      <c r="O3224" s="6" t="b">
        <v>0</v>
      </c>
      <c r="P3224" s="6" t="b">
        <v>0</v>
      </c>
      <c r="Q3224" s="6" t="s">
        <v>65</v>
      </c>
    </row>
    <row r="3225" spans="1:17" x14ac:dyDescent="0.25">
      <c r="A3225" s="3">
        <v>2020</v>
      </c>
      <c r="B3225" s="3">
        <v>8</v>
      </c>
      <c r="C3225" s="4" t="s">
        <v>53</v>
      </c>
      <c r="D3225" s="4" t="s">
        <v>18</v>
      </c>
      <c r="E3225" s="4" t="s">
        <v>19</v>
      </c>
      <c r="F3225" s="4" t="s">
        <v>25</v>
      </c>
      <c r="G3225" s="11" t="s">
        <v>21</v>
      </c>
      <c r="H3225" s="5">
        <v>72450.654999999999</v>
      </c>
      <c r="I3225" s="5">
        <v>28817.561000000002</v>
      </c>
      <c r="J3225" s="3" t="s">
        <v>22</v>
      </c>
      <c r="K3225" s="3" t="s">
        <v>23</v>
      </c>
      <c r="L3225" s="47">
        <f t="shared" ref="L3225:L3288" si="104">I3225*0.02784*94.6</f>
        <v>75895.772973504005</v>
      </c>
      <c r="M3225" s="63">
        <f t="shared" si="103"/>
        <v>5.6159662876800007E-2</v>
      </c>
      <c r="N3225" s="7">
        <v>35527</v>
      </c>
      <c r="O3225" s="6" t="b">
        <v>1</v>
      </c>
      <c r="P3225" s="6" t="b">
        <v>0</v>
      </c>
      <c r="Q3225" s="6" t="s">
        <v>24</v>
      </c>
    </row>
    <row r="3226" spans="1:17" x14ac:dyDescent="0.25">
      <c r="A3226" s="3">
        <v>2020</v>
      </c>
      <c r="B3226" s="3">
        <v>8</v>
      </c>
      <c r="C3226" s="4" t="s">
        <v>53</v>
      </c>
      <c r="D3226" s="4" t="s">
        <v>18</v>
      </c>
      <c r="E3226" s="4" t="s">
        <v>19</v>
      </c>
      <c r="F3226" s="4" t="s">
        <v>20</v>
      </c>
      <c r="G3226" s="11" t="s">
        <v>21</v>
      </c>
      <c r="H3226" s="5">
        <v>70582.596999999994</v>
      </c>
      <c r="I3226" s="5">
        <v>27365.357</v>
      </c>
      <c r="J3226" s="3" t="s">
        <v>22</v>
      </c>
      <c r="K3226" s="3" t="s">
        <v>23</v>
      </c>
      <c r="L3226" s="47">
        <f t="shared" si="104"/>
        <v>72071.155578047998</v>
      </c>
      <c r="M3226" s="63">
        <f t="shared" si="103"/>
        <v>5.3329607721600003E-2</v>
      </c>
      <c r="N3226" s="7">
        <v>35527</v>
      </c>
      <c r="O3226" s="6" t="b">
        <v>1</v>
      </c>
      <c r="P3226" s="6" t="b">
        <v>0</v>
      </c>
      <c r="Q3226" s="6" t="s">
        <v>24</v>
      </c>
    </row>
    <row r="3227" spans="1:17" x14ac:dyDescent="0.25">
      <c r="A3227" s="3">
        <v>2020</v>
      </c>
      <c r="B3227" s="3">
        <v>8</v>
      </c>
      <c r="C3227" s="4" t="s">
        <v>53</v>
      </c>
      <c r="D3227" s="4" t="s">
        <v>18</v>
      </c>
      <c r="E3227" s="4" t="s">
        <v>43</v>
      </c>
      <c r="F3227" s="4"/>
      <c r="G3227" s="11" t="s">
        <v>21</v>
      </c>
      <c r="H3227" s="5">
        <v>87495</v>
      </c>
      <c r="I3227" s="5">
        <v>32929.267999999996</v>
      </c>
      <c r="J3227" s="3" t="s">
        <v>22</v>
      </c>
      <c r="K3227" s="3" t="s">
        <v>42</v>
      </c>
      <c r="L3227" s="47">
        <f t="shared" si="104"/>
        <v>86724.627677951998</v>
      </c>
      <c r="M3227" s="63">
        <f t="shared" si="103"/>
        <v>6.4172557478400005E-2</v>
      </c>
      <c r="N3227" s="7">
        <v>28126</v>
      </c>
      <c r="O3227" s="6" t="b">
        <v>1</v>
      </c>
      <c r="P3227" s="6" t="b">
        <v>0</v>
      </c>
      <c r="Q3227" s="6" t="s">
        <v>24</v>
      </c>
    </row>
    <row r="3228" spans="1:17" x14ac:dyDescent="0.25">
      <c r="A3228" s="3">
        <v>2020</v>
      </c>
      <c r="B3228" s="3">
        <v>8</v>
      </c>
      <c r="C3228" s="4" t="s">
        <v>53</v>
      </c>
      <c r="D3228" s="4" t="s">
        <v>62</v>
      </c>
      <c r="E3228" s="4" t="s">
        <v>63</v>
      </c>
      <c r="F3228" s="4" t="s">
        <v>64</v>
      </c>
      <c r="G3228" s="11" t="s">
        <v>21</v>
      </c>
      <c r="H3228" s="5">
        <v>60685.14</v>
      </c>
      <c r="I3228" s="5">
        <v>22797.111000000001</v>
      </c>
      <c r="J3228" s="3" t="s">
        <v>22</v>
      </c>
      <c r="K3228" s="3" t="s">
        <v>23</v>
      </c>
      <c r="L3228" s="47">
        <f t="shared" si="104"/>
        <v>60039.930544704002</v>
      </c>
      <c r="M3228" s="63">
        <f t="shared" si="103"/>
        <v>4.4427009916800007E-2</v>
      </c>
      <c r="N3228" s="7">
        <v>40739</v>
      </c>
      <c r="O3228" s="6" t="b">
        <v>0</v>
      </c>
      <c r="P3228" s="6" t="b">
        <v>0</v>
      </c>
      <c r="Q3228" s="6" t="s">
        <v>65</v>
      </c>
    </row>
    <row r="3229" spans="1:17" x14ac:dyDescent="0.25">
      <c r="A3229" s="3">
        <v>2020</v>
      </c>
      <c r="B3229" s="3">
        <v>8</v>
      </c>
      <c r="C3229" s="4" t="s">
        <v>53</v>
      </c>
      <c r="D3229" s="4" t="s">
        <v>66</v>
      </c>
      <c r="E3229" s="4" t="s">
        <v>67</v>
      </c>
      <c r="F3229" s="4" t="s">
        <v>68</v>
      </c>
      <c r="G3229" s="11" t="s">
        <v>21</v>
      </c>
      <c r="H3229" s="5">
        <v>164967.78700000001</v>
      </c>
      <c r="I3229" s="5">
        <v>61972.500999999997</v>
      </c>
      <c r="J3229" s="3" t="s">
        <v>22</v>
      </c>
      <c r="K3229" s="3" t="s">
        <v>23</v>
      </c>
      <c r="L3229" s="47">
        <f t="shared" si="104"/>
        <v>163214.74487366399</v>
      </c>
      <c r="M3229" s="63">
        <f t="shared" si="103"/>
        <v>0.12077200994880002</v>
      </c>
      <c r="N3229" s="7">
        <v>40644</v>
      </c>
      <c r="O3229" s="6" t="b">
        <v>0</v>
      </c>
      <c r="P3229" s="6" t="b">
        <v>1</v>
      </c>
      <c r="Q3229" s="6" t="s">
        <v>15</v>
      </c>
    </row>
    <row r="3230" spans="1:17" x14ac:dyDescent="0.25">
      <c r="A3230" s="3">
        <v>2020</v>
      </c>
      <c r="B3230" s="3">
        <v>8</v>
      </c>
      <c r="C3230" s="4" t="s">
        <v>53</v>
      </c>
      <c r="D3230" s="4" t="s">
        <v>66</v>
      </c>
      <c r="E3230" s="4" t="s">
        <v>67</v>
      </c>
      <c r="F3230" s="4" t="s">
        <v>72</v>
      </c>
      <c r="G3230" s="11" t="s">
        <v>21</v>
      </c>
      <c r="H3230" s="5">
        <v>152153.31200000001</v>
      </c>
      <c r="I3230" s="5">
        <v>56678.892999999996</v>
      </c>
      <c r="J3230" s="3" t="s">
        <v>22</v>
      </c>
      <c r="K3230" s="3" t="s">
        <v>23</v>
      </c>
      <c r="L3230" s="47">
        <f t="shared" si="104"/>
        <v>149273.16005395199</v>
      </c>
      <c r="M3230" s="63">
        <f t="shared" si="103"/>
        <v>0.11045582667840001</v>
      </c>
      <c r="N3230" s="7">
        <v>40644</v>
      </c>
      <c r="O3230" s="6" t="b">
        <v>0</v>
      </c>
      <c r="P3230" s="6" t="b">
        <v>1</v>
      </c>
      <c r="Q3230" s="6" t="s">
        <v>15</v>
      </c>
    </row>
    <row r="3231" spans="1:17" x14ac:dyDescent="0.25">
      <c r="A3231" s="3">
        <v>2020</v>
      </c>
      <c r="B3231" s="3">
        <v>8</v>
      </c>
      <c r="C3231" s="4" t="s">
        <v>53</v>
      </c>
      <c r="D3231" s="4" t="s">
        <v>78</v>
      </c>
      <c r="E3231" s="4" t="s">
        <v>78</v>
      </c>
      <c r="F3231" s="4" t="s">
        <v>80</v>
      </c>
      <c r="G3231" s="11" t="s">
        <v>21</v>
      </c>
      <c r="H3231" s="5">
        <v>142401.69500000001</v>
      </c>
      <c r="I3231" s="5">
        <v>51772.656999999999</v>
      </c>
      <c r="J3231" s="3" t="s">
        <v>22</v>
      </c>
      <c r="K3231" s="3" t="s">
        <v>23</v>
      </c>
      <c r="L3231" s="47">
        <f t="shared" si="104"/>
        <v>136351.782925248</v>
      </c>
      <c r="M3231" s="63">
        <f t="shared" si="103"/>
        <v>0.10089455396160001</v>
      </c>
      <c r="N3231" s="7">
        <v>42560</v>
      </c>
      <c r="O3231" s="6" t="b">
        <v>0</v>
      </c>
      <c r="P3231" s="6" t="b">
        <v>0</v>
      </c>
      <c r="Q3231" s="6" t="s">
        <v>65</v>
      </c>
    </row>
    <row r="3232" spans="1:17" x14ac:dyDescent="0.25">
      <c r="A3232" s="3">
        <v>2020</v>
      </c>
      <c r="B3232" s="3">
        <v>8</v>
      </c>
      <c r="C3232" s="4" t="s">
        <v>53</v>
      </c>
      <c r="D3232" s="4" t="s">
        <v>78</v>
      </c>
      <c r="E3232" s="4" t="s">
        <v>78</v>
      </c>
      <c r="F3232" s="4" t="s">
        <v>79</v>
      </c>
      <c r="G3232" s="11" t="s">
        <v>21</v>
      </c>
      <c r="H3232" s="5">
        <v>143812.20600000001</v>
      </c>
      <c r="I3232" s="5">
        <v>52288.864000000001</v>
      </c>
      <c r="J3232" s="3" t="s">
        <v>22</v>
      </c>
      <c r="K3232" s="3" t="s">
        <v>23</v>
      </c>
      <c r="L3232" s="47">
        <f t="shared" si="104"/>
        <v>137711.29871769599</v>
      </c>
      <c r="M3232" s="63">
        <f t="shared" si="103"/>
        <v>0.10190053816320001</v>
      </c>
      <c r="N3232" s="7">
        <v>42560</v>
      </c>
      <c r="O3232" s="6" t="b">
        <v>0</v>
      </c>
      <c r="P3232" s="6" t="b">
        <v>0</v>
      </c>
      <c r="Q3232" s="6" t="s">
        <v>65</v>
      </c>
    </row>
    <row r="3233" spans="1:17" x14ac:dyDescent="0.25">
      <c r="A3233" s="3">
        <v>2020</v>
      </c>
      <c r="B3233" s="3">
        <v>8</v>
      </c>
      <c r="C3233" s="4" t="s">
        <v>53</v>
      </c>
      <c r="D3233" s="4" t="s">
        <v>73</v>
      </c>
      <c r="E3233" s="4" t="s">
        <v>74</v>
      </c>
      <c r="F3233" s="4"/>
      <c r="G3233" s="11" t="s">
        <v>21</v>
      </c>
      <c r="H3233" s="5">
        <v>186715</v>
      </c>
      <c r="I3233" s="5">
        <v>60748.396999999997</v>
      </c>
      <c r="J3233" s="3" t="s">
        <v>22</v>
      </c>
      <c r="K3233" s="3" t="s">
        <v>42</v>
      </c>
      <c r="L3233" s="47">
        <f t="shared" si="104"/>
        <v>159990.86623660798</v>
      </c>
      <c r="M3233" s="63">
        <f t="shared" si="103"/>
        <v>0.11838647607360001</v>
      </c>
      <c r="N3233" s="7">
        <v>41136</v>
      </c>
      <c r="O3233" s="6" t="b">
        <v>0</v>
      </c>
      <c r="P3233" s="6" t="b">
        <v>0</v>
      </c>
      <c r="Q3233" s="6" t="s">
        <v>65</v>
      </c>
    </row>
    <row r="3234" spans="1:17" x14ac:dyDescent="0.25">
      <c r="A3234" s="3">
        <v>2020</v>
      </c>
      <c r="B3234" s="3">
        <v>8</v>
      </c>
      <c r="C3234" s="4" t="s">
        <v>53</v>
      </c>
      <c r="D3234" s="4" t="s">
        <v>29</v>
      </c>
      <c r="E3234" s="4" t="s">
        <v>92</v>
      </c>
      <c r="F3234" s="4" t="s">
        <v>92</v>
      </c>
      <c r="G3234" s="11" t="s">
        <v>21</v>
      </c>
      <c r="H3234" s="5">
        <v>198006.25</v>
      </c>
      <c r="I3234" s="5">
        <v>69214.877999999997</v>
      </c>
      <c r="J3234" s="3" t="s">
        <v>22</v>
      </c>
      <c r="K3234" s="3" t="s">
        <v>23</v>
      </c>
      <c r="L3234" s="47">
        <f t="shared" si="104"/>
        <v>182288.732452992</v>
      </c>
      <c r="M3234" s="63">
        <f t="shared" si="103"/>
        <v>0.13488595424640001</v>
      </c>
      <c r="N3234" s="7">
        <v>43601</v>
      </c>
      <c r="O3234" s="6" t="b">
        <v>0</v>
      </c>
      <c r="P3234" s="6" t="b">
        <v>0</v>
      </c>
      <c r="Q3234" s="6" t="s">
        <v>65</v>
      </c>
    </row>
    <row r="3235" spans="1:17" x14ac:dyDescent="0.25">
      <c r="A3235" s="3">
        <v>2020</v>
      </c>
      <c r="B3235" s="3">
        <v>8</v>
      </c>
      <c r="C3235" s="4" t="s">
        <v>53</v>
      </c>
      <c r="D3235" s="4" t="s">
        <v>29</v>
      </c>
      <c r="E3235" s="4" t="s">
        <v>30</v>
      </c>
      <c r="F3235" s="4" t="s">
        <v>33</v>
      </c>
      <c r="G3235" s="11" t="s">
        <v>21</v>
      </c>
      <c r="H3235" s="5">
        <v>960.58</v>
      </c>
      <c r="I3235" s="5">
        <v>404.44200000000001</v>
      </c>
      <c r="J3235" s="3" t="s">
        <v>22</v>
      </c>
      <c r="K3235" s="3" t="s">
        <v>23</v>
      </c>
      <c r="L3235" s="47">
        <f t="shared" si="104"/>
        <v>1065.164335488</v>
      </c>
      <c r="M3235" s="63">
        <f t="shared" si="103"/>
        <v>7.881765696E-4</v>
      </c>
      <c r="N3235" s="7">
        <v>35885</v>
      </c>
      <c r="O3235" s="6" t="b">
        <v>1</v>
      </c>
      <c r="P3235" s="6" t="b">
        <v>0</v>
      </c>
      <c r="Q3235" s="6" t="s">
        <v>24</v>
      </c>
    </row>
    <row r="3236" spans="1:17" x14ac:dyDescent="0.25">
      <c r="A3236" s="3">
        <v>2020</v>
      </c>
      <c r="B3236" s="3">
        <v>8</v>
      </c>
      <c r="C3236" s="4" t="s">
        <v>53</v>
      </c>
      <c r="D3236" s="4" t="s">
        <v>29</v>
      </c>
      <c r="E3236" s="4" t="s">
        <v>30</v>
      </c>
      <c r="F3236" s="4" t="s">
        <v>31</v>
      </c>
      <c r="G3236" s="11" t="s">
        <v>21</v>
      </c>
      <c r="H3236" s="5">
        <v>3072.93</v>
      </c>
      <c r="I3236" s="5">
        <v>1271.5160000000001</v>
      </c>
      <c r="J3236" s="3" t="s">
        <v>22</v>
      </c>
      <c r="K3236" s="3" t="s">
        <v>23</v>
      </c>
      <c r="L3236" s="47">
        <f t="shared" si="104"/>
        <v>3348.7459146240003</v>
      </c>
      <c r="M3236" s="63">
        <f t="shared" si="103"/>
        <v>2.4779303808000006E-3</v>
      </c>
      <c r="N3236" s="7">
        <v>35885</v>
      </c>
      <c r="O3236" s="6" t="b">
        <v>1</v>
      </c>
      <c r="P3236" s="6" t="b">
        <v>0</v>
      </c>
      <c r="Q3236" s="6" t="s">
        <v>24</v>
      </c>
    </row>
    <row r="3237" spans="1:17" x14ac:dyDescent="0.25">
      <c r="A3237" s="3">
        <v>2020</v>
      </c>
      <c r="B3237" s="3">
        <v>8</v>
      </c>
      <c r="C3237" s="4" t="s">
        <v>53</v>
      </c>
      <c r="D3237" s="4" t="s">
        <v>59</v>
      </c>
      <c r="E3237" s="4" t="s">
        <v>60</v>
      </c>
      <c r="F3237" s="4"/>
      <c r="G3237" s="11" t="s">
        <v>21</v>
      </c>
      <c r="H3237" s="5">
        <v>94963</v>
      </c>
      <c r="I3237" s="5">
        <v>33033.069000000003</v>
      </c>
      <c r="J3237" s="3" t="s">
        <v>22</v>
      </c>
      <c r="K3237" s="3" t="s">
        <v>42</v>
      </c>
      <c r="L3237" s="47">
        <f t="shared" si="104"/>
        <v>86998.004634815996</v>
      </c>
      <c r="M3237" s="63">
        <f t="shared" si="103"/>
        <v>6.4374844867200007E-2</v>
      </c>
      <c r="N3237" s="7">
        <v>40220</v>
      </c>
      <c r="O3237" s="6" t="b">
        <v>1</v>
      </c>
      <c r="P3237" s="6" t="b">
        <v>0</v>
      </c>
      <c r="Q3237" s="6" t="s">
        <v>24</v>
      </c>
    </row>
    <row r="3238" spans="1:17" x14ac:dyDescent="0.25">
      <c r="A3238" s="3">
        <v>2020</v>
      </c>
      <c r="B3238" s="3">
        <v>8</v>
      </c>
      <c r="C3238" s="4" t="s">
        <v>53</v>
      </c>
      <c r="D3238" s="4" t="s">
        <v>44</v>
      </c>
      <c r="E3238" s="4" t="s">
        <v>45</v>
      </c>
      <c r="F3238" s="4"/>
      <c r="G3238" s="11" t="s">
        <v>21</v>
      </c>
      <c r="H3238" s="5">
        <v>11732</v>
      </c>
      <c r="I3238" s="5">
        <v>4190.67</v>
      </c>
      <c r="J3238" s="3" t="s">
        <v>22</v>
      </c>
      <c r="K3238" s="3" t="s">
        <v>42</v>
      </c>
      <c r="L3238" s="47">
        <f t="shared" si="104"/>
        <v>11036.81671488</v>
      </c>
      <c r="M3238" s="63">
        <f t="shared" si="103"/>
        <v>8.1667776960000008E-3</v>
      </c>
      <c r="N3238" s="7">
        <v>25569</v>
      </c>
      <c r="O3238" s="6" t="b">
        <v>1</v>
      </c>
      <c r="P3238" s="6" t="b">
        <v>0</v>
      </c>
      <c r="Q3238" s="6" t="s">
        <v>24</v>
      </c>
    </row>
    <row r="3239" spans="1:17" x14ac:dyDescent="0.25">
      <c r="A3239" s="3">
        <v>2020</v>
      </c>
      <c r="B3239" s="3">
        <v>8</v>
      </c>
      <c r="C3239" s="4" t="s">
        <v>53</v>
      </c>
      <c r="D3239" s="4" t="s">
        <v>44</v>
      </c>
      <c r="E3239" s="4" t="s">
        <v>75</v>
      </c>
      <c r="F3239" s="4"/>
      <c r="G3239" s="11" t="s">
        <v>21</v>
      </c>
      <c r="H3239" s="5">
        <v>177781</v>
      </c>
      <c r="I3239" s="5">
        <v>61888.105000000003</v>
      </c>
      <c r="J3239" s="3" t="s">
        <v>22</v>
      </c>
      <c r="K3239" s="3" t="s">
        <v>42</v>
      </c>
      <c r="L3239" s="47">
        <f t="shared" si="104"/>
        <v>162992.47416672</v>
      </c>
      <c r="M3239" s="63">
        <f t="shared" si="103"/>
        <v>0.12060753902400002</v>
      </c>
      <c r="N3239" s="7">
        <v>41210</v>
      </c>
      <c r="O3239" s="6" t="b">
        <v>0</v>
      </c>
      <c r="P3239" s="6" t="b">
        <v>0</v>
      </c>
      <c r="Q3239" s="6" t="s">
        <v>65</v>
      </c>
    </row>
    <row r="3240" spans="1:17" x14ac:dyDescent="0.25">
      <c r="A3240" s="3">
        <v>2020</v>
      </c>
      <c r="B3240" s="3">
        <v>8</v>
      </c>
      <c r="C3240" s="4" t="s">
        <v>53</v>
      </c>
      <c r="D3240" s="4" t="s">
        <v>46</v>
      </c>
      <c r="E3240" s="4" t="s">
        <v>47</v>
      </c>
      <c r="F3240" s="4"/>
      <c r="G3240" s="11" t="s">
        <v>21</v>
      </c>
      <c r="H3240" s="5">
        <v>65105</v>
      </c>
      <c r="I3240" s="5">
        <v>24307.931</v>
      </c>
      <c r="J3240" s="3" t="s">
        <v>22</v>
      </c>
      <c r="K3240" s="3" t="s">
        <v>42</v>
      </c>
      <c r="L3240" s="47">
        <f t="shared" si="104"/>
        <v>64018.922789183998</v>
      </c>
      <c r="M3240" s="63">
        <f t="shared" si="103"/>
        <v>4.7371295932800012E-2</v>
      </c>
      <c r="N3240" s="7">
        <v>34700</v>
      </c>
      <c r="O3240" s="6" t="b">
        <v>1</v>
      </c>
      <c r="P3240" s="6" t="b">
        <v>0</v>
      </c>
      <c r="Q3240" s="6" t="s">
        <v>24</v>
      </c>
    </row>
    <row r="3241" spans="1:17" x14ac:dyDescent="0.25">
      <c r="A3241" s="3">
        <v>2020</v>
      </c>
      <c r="B3241" s="3">
        <v>8</v>
      </c>
      <c r="C3241" s="4" t="s">
        <v>53</v>
      </c>
      <c r="D3241" s="4" t="s">
        <v>46</v>
      </c>
      <c r="E3241" s="4" t="s">
        <v>48</v>
      </c>
      <c r="F3241" s="4"/>
      <c r="G3241" s="11" t="s">
        <v>21</v>
      </c>
      <c r="H3241" s="5">
        <v>26218</v>
      </c>
      <c r="I3241" s="5">
        <v>9956.9359999999997</v>
      </c>
      <c r="J3241" s="3" t="s">
        <v>22</v>
      </c>
      <c r="K3241" s="3" t="s">
        <v>42</v>
      </c>
      <c r="L3241" s="47">
        <f t="shared" si="104"/>
        <v>26223.223893503997</v>
      </c>
      <c r="M3241" s="63">
        <f t="shared" si="103"/>
        <v>1.9404076876799996E-2</v>
      </c>
      <c r="N3241" s="7">
        <v>35065</v>
      </c>
      <c r="O3241" s="6" t="b">
        <v>1</v>
      </c>
      <c r="P3241" s="6" t="b">
        <v>0</v>
      </c>
      <c r="Q3241" s="6" t="s">
        <v>24</v>
      </c>
    </row>
    <row r="3242" spans="1:17" x14ac:dyDescent="0.25">
      <c r="A3242" s="3">
        <v>2020</v>
      </c>
      <c r="B3242" s="3">
        <v>8</v>
      </c>
      <c r="C3242" s="4" t="s">
        <v>53</v>
      </c>
      <c r="D3242" s="4" t="s">
        <v>46</v>
      </c>
      <c r="E3242" s="4" t="s">
        <v>58</v>
      </c>
      <c r="F3242" s="4"/>
      <c r="G3242" s="11" t="s">
        <v>21</v>
      </c>
      <c r="H3242" s="5">
        <v>80478</v>
      </c>
      <c r="I3242" s="5">
        <v>27098.793000000001</v>
      </c>
      <c r="J3242" s="3" t="s">
        <v>22</v>
      </c>
      <c r="K3242" s="3" t="s">
        <v>42</v>
      </c>
      <c r="L3242" s="47">
        <f t="shared" si="104"/>
        <v>71369.115567551999</v>
      </c>
      <c r="M3242" s="63">
        <f t="shared" si="103"/>
        <v>5.2810127798400011E-2</v>
      </c>
      <c r="N3242" s="7">
        <v>39814</v>
      </c>
      <c r="O3242" s="6" t="b">
        <v>1</v>
      </c>
      <c r="P3242" s="6" t="b">
        <v>0</v>
      </c>
      <c r="Q3242" s="6" t="s">
        <v>24</v>
      </c>
    </row>
    <row r="3243" spans="1:17" x14ac:dyDescent="0.25">
      <c r="A3243" s="3">
        <v>2020</v>
      </c>
      <c r="B3243" s="3">
        <v>8</v>
      </c>
      <c r="C3243" s="4" t="s">
        <v>53</v>
      </c>
      <c r="D3243" s="4" t="s">
        <v>46</v>
      </c>
      <c r="E3243" s="4" t="s">
        <v>61</v>
      </c>
      <c r="F3243" s="4"/>
      <c r="G3243" s="11" t="s">
        <v>21</v>
      </c>
      <c r="H3243" s="5">
        <v>61413</v>
      </c>
      <c r="I3243" s="5">
        <v>21254.187999999998</v>
      </c>
      <c r="J3243" s="3" t="s">
        <v>22</v>
      </c>
      <c r="K3243" s="3" t="s">
        <v>42</v>
      </c>
      <c r="L3243" s="47">
        <f t="shared" si="104"/>
        <v>55976.38978483199</v>
      </c>
      <c r="M3243" s="63">
        <f t="shared" si="103"/>
        <v>4.1420161574399997E-2</v>
      </c>
      <c r="N3243" s="7">
        <v>40179</v>
      </c>
      <c r="O3243" s="6" t="b">
        <v>1</v>
      </c>
      <c r="P3243" s="6" t="b">
        <v>0</v>
      </c>
      <c r="Q3243" s="6" t="s">
        <v>24</v>
      </c>
    </row>
    <row r="3244" spans="1:17" x14ac:dyDescent="0.25">
      <c r="A3244" s="3">
        <v>2020</v>
      </c>
      <c r="B3244" s="3">
        <v>8</v>
      </c>
      <c r="C3244" s="4" t="s">
        <v>53</v>
      </c>
      <c r="D3244" s="4" t="s">
        <v>46</v>
      </c>
      <c r="E3244" s="4" t="s">
        <v>77</v>
      </c>
      <c r="F3244" s="4"/>
      <c r="G3244" s="11" t="s">
        <v>21</v>
      </c>
      <c r="H3244" s="5">
        <v>72853</v>
      </c>
      <c r="I3244" s="5">
        <v>24114.303</v>
      </c>
      <c r="J3244" s="3" t="s">
        <v>22</v>
      </c>
      <c r="K3244" s="3" t="s">
        <v>42</v>
      </c>
      <c r="L3244" s="47">
        <f t="shared" si="104"/>
        <v>63508.971696191998</v>
      </c>
      <c r="M3244" s="63">
        <f t="shared" si="103"/>
        <v>4.6993953686400004E-2</v>
      </c>
      <c r="N3244" s="7">
        <v>42005</v>
      </c>
      <c r="O3244" s="6" t="b">
        <v>0</v>
      </c>
      <c r="P3244" s="6" t="b">
        <v>0</v>
      </c>
      <c r="Q3244" s="6" t="s">
        <v>65</v>
      </c>
    </row>
    <row r="3245" spans="1:17" x14ac:dyDescent="0.25">
      <c r="A3245" s="3">
        <v>2020</v>
      </c>
      <c r="B3245" s="3">
        <v>8</v>
      </c>
      <c r="C3245" s="4" t="s">
        <v>53</v>
      </c>
      <c r="D3245" s="4" t="s">
        <v>69</v>
      </c>
      <c r="E3245" s="4" t="s">
        <v>70</v>
      </c>
      <c r="F3245" s="4" t="s">
        <v>71</v>
      </c>
      <c r="G3245" s="11" t="s">
        <v>21</v>
      </c>
      <c r="H3245" s="5">
        <v>64062.43</v>
      </c>
      <c r="I3245" s="5">
        <v>24429.321</v>
      </c>
      <c r="J3245" s="3" t="s">
        <v>22</v>
      </c>
      <c r="K3245" s="3" t="s">
        <v>23</v>
      </c>
      <c r="L3245" s="47">
        <f t="shared" si="104"/>
        <v>64338.623262143992</v>
      </c>
      <c r="M3245" s="63">
        <f t="shared" si="103"/>
        <v>4.7607860764800003E-2</v>
      </c>
      <c r="N3245" s="7">
        <v>40760</v>
      </c>
      <c r="O3245" s="6" t="b">
        <v>0</v>
      </c>
      <c r="P3245" s="6" t="b">
        <v>0</v>
      </c>
      <c r="Q3245" s="6" t="s">
        <v>65</v>
      </c>
    </row>
    <row r="3246" spans="1:17" x14ac:dyDescent="0.25">
      <c r="A3246" s="3">
        <v>2020</v>
      </c>
      <c r="B3246" s="3">
        <v>9</v>
      </c>
      <c r="C3246" s="4" t="s">
        <v>54</v>
      </c>
      <c r="D3246" s="4" t="s">
        <v>18</v>
      </c>
      <c r="E3246" s="4" t="s">
        <v>76</v>
      </c>
      <c r="F3246" s="4"/>
      <c r="G3246" s="11" t="s">
        <v>21</v>
      </c>
      <c r="H3246" s="5">
        <v>100055</v>
      </c>
      <c r="I3246" s="5">
        <v>35739.646000000001</v>
      </c>
      <c r="J3246" s="3" t="s">
        <v>22</v>
      </c>
      <c r="K3246" s="3" t="s">
        <v>42</v>
      </c>
      <c r="L3246" s="47">
        <f t="shared" si="104"/>
        <v>94126.219042943994</v>
      </c>
      <c r="M3246" s="63">
        <f t="shared" si="103"/>
        <v>6.9649422124800006E-2</v>
      </c>
      <c r="N3246" s="7">
        <v>41348</v>
      </c>
      <c r="O3246" s="6" t="b">
        <v>0</v>
      </c>
      <c r="P3246" s="6" t="b">
        <v>0</v>
      </c>
      <c r="Q3246" s="6" t="s">
        <v>65</v>
      </c>
    </row>
    <row r="3247" spans="1:17" x14ac:dyDescent="0.25">
      <c r="A3247" s="3">
        <v>2020</v>
      </c>
      <c r="B3247" s="3">
        <v>9</v>
      </c>
      <c r="C3247" s="4" t="s">
        <v>54</v>
      </c>
      <c r="D3247" s="4" t="s">
        <v>18</v>
      </c>
      <c r="E3247" s="4" t="s">
        <v>19</v>
      </c>
      <c r="F3247" s="4" t="s">
        <v>25</v>
      </c>
      <c r="G3247" s="11" t="s">
        <v>21</v>
      </c>
      <c r="H3247" s="5">
        <v>74555.810500000007</v>
      </c>
      <c r="I3247" s="5">
        <v>29654.895505386201</v>
      </c>
      <c r="J3247" s="3" t="s">
        <v>22</v>
      </c>
      <c r="K3247" s="3" t="s">
        <v>23</v>
      </c>
      <c r="L3247" s="47">
        <f t="shared" si="104"/>
        <v>78101.030716297435</v>
      </c>
      <c r="M3247" s="63">
        <f t="shared" si="103"/>
        <v>5.7791460360896635E-2</v>
      </c>
      <c r="N3247" s="7">
        <v>35527</v>
      </c>
      <c r="O3247" s="6" t="b">
        <v>1</v>
      </c>
      <c r="P3247" s="6" t="b">
        <v>0</v>
      </c>
      <c r="Q3247" s="6" t="s">
        <v>24</v>
      </c>
    </row>
    <row r="3248" spans="1:17" x14ac:dyDescent="0.25">
      <c r="A3248" s="3">
        <v>2020</v>
      </c>
      <c r="B3248" s="3">
        <v>9</v>
      </c>
      <c r="C3248" s="4" t="s">
        <v>54</v>
      </c>
      <c r="D3248" s="4" t="s">
        <v>18</v>
      </c>
      <c r="E3248" s="4" t="s">
        <v>19</v>
      </c>
      <c r="F3248" s="4" t="s">
        <v>20</v>
      </c>
      <c r="G3248" s="11" t="s">
        <v>21</v>
      </c>
      <c r="H3248" s="5">
        <v>48175.706899999997</v>
      </c>
      <c r="I3248" s="5">
        <v>18678.052420030901</v>
      </c>
      <c r="J3248" s="3" t="s">
        <v>22</v>
      </c>
      <c r="K3248" s="3" t="s">
        <v>23</v>
      </c>
      <c r="L3248" s="47">
        <f t="shared" si="104"/>
        <v>49191.714248748263</v>
      </c>
      <c r="M3248" s="63">
        <f t="shared" si="103"/>
        <v>3.6399788556156228E-2</v>
      </c>
      <c r="N3248" s="7">
        <v>35527</v>
      </c>
      <c r="O3248" s="6" t="b">
        <v>1</v>
      </c>
      <c r="P3248" s="6" t="b">
        <v>0</v>
      </c>
      <c r="Q3248" s="6" t="s">
        <v>24</v>
      </c>
    </row>
    <row r="3249" spans="1:17" x14ac:dyDescent="0.25">
      <c r="A3249" s="3">
        <v>2020</v>
      </c>
      <c r="B3249" s="3">
        <v>9</v>
      </c>
      <c r="C3249" s="4" t="s">
        <v>54</v>
      </c>
      <c r="D3249" s="4" t="s">
        <v>18</v>
      </c>
      <c r="E3249" s="4" t="s">
        <v>43</v>
      </c>
      <c r="F3249" s="4"/>
      <c r="G3249" s="11" t="s">
        <v>21</v>
      </c>
      <c r="H3249" s="5">
        <v>77273</v>
      </c>
      <c r="I3249" s="5">
        <v>29082.157188000001</v>
      </c>
      <c r="J3249" s="3" t="s">
        <v>22</v>
      </c>
      <c r="K3249" s="3" t="s">
        <v>42</v>
      </c>
      <c r="L3249" s="47">
        <f t="shared" si="104"/>
        <v>76592.630428376826</v>
      </c>
      <c r="M3249" s="63">
        <f t="shared" si="103"/>
        <v>5.66753079279744E-2</v>
      </c>
      <c r="N3249" s="7">
        <v>28126</v>
      </c>
      <c r="O3249" s="6" t="b">
        <v>1</v>
      </c>
      <c r="P3249" s="6" t="b">
        <v>0</v>
      </c>
      <c r="Q3249" s="6" t="s">
        <v>24</v>
      </c>
    </row>
    <row r="3250" spans="1:17" x14ac:dyDescent="0.25">
      <c r="A3250" s="3">
        <v>2020</v>
      </c>
      <c r="B3250" s="3">
        <v>9</v>
      </c>
      <c r="C3250" s="4" t="s">
        <v>54</v>
      </c>
      <c r="D3250" s="4" t="s">
        <v>62</v>
      </c>
      <c r="E3250" s="4" t="s">
        <v>63</v>
      </c>
      <c r="F3250" s="4" t="s">
        <v>64</v>
      </c>
      <c r="G3250" s="11" t="s">
        <v>21</v>
      </c>
      <c r="H3250" s="5">
        <v>90500.99</v>
      </c>
      <c r="I3250" s="5">
        <v>33997.798195314099</v>
      </c>
      <c r="J3250" s="3" t="s">
        <v>22</v>
      </c>
      <c r="K3250" s="3" t="s">
        <v>23</v>
      </c>
      <c r="L3250" s="47">
        <f t="shared" si="104"/>
        <v>89538.777186263702</v>
      </c>
      <c r="M3250" s="63">
        <f t="shared" si="103"/>
        <v>6.625490912302813E-2</v>
      </c>
      <c r="N3250" s="7">
        <v>40739</v>
      </c>
      <c r="O3250" s="6" t="b">
        <v>0</v>
      </c>
      <c r="P3250" s="6" t="b">
        <v>0</v>
      </c>
      <c r="Q3250" s="6" t="s">
        <v>65</v>
      </c>
    </row>
    <row r="3251" spans="1:17" x14ac:dyDescent="0.25">
      <c r="A3251" s="3">
        <v>2020</v>
      </c>
      <c r="B3251" s="3">
        <v>9</v>
      </c>
      <c r="C3251" s="4" t="s">
        <v>54</v>
      </c>
      <c r="D3251" s="4" t="s">
        <v>66</v>
      </c>
      <c r="E3251" s="4" t="s">
        <v>67</v>
      </c>
      <c r="F3251" s="4" t="s">
        <v>68</v>
      </c>
      <c r="G3251" s="11" t="s">
        <v>21</v>
      </c>
      <c r="H3251" s="5">
        <v>150349.78520000001</v>
      </c>
      <c r="I3251" s="5">
        <v>56481.040586874798</v>
      </c>
      <c r="J3251" s="3" t="s">
        <v>22</v>
      </c>
      <c r="K3251" s="3" t="s">
        <v>23</v>
      </c>
      <c r="L3251" s="47">
        <f t="shared" si="104"/>
        <v>148752.08327619103</v>
      </c>
      <c r="M3251" s="63">
        <f t="shared" si="103"/>
        <v>0.11007025189570162</v>
      </c>
      <c r="N3251" s="7">
        <v>40644</v>
      </c>
      <c r="O3251" s="6" t="b">
        <v>0</v>
      </c>
      <c r="P3251" s="6" t="b">
        <v>1</v>
      </c>
      <c r="Q3251" s="6" t="s">
        <v>15</v>
      </c>
    </row>
    <row r="3252" spans="1:17" x14ac:dyDescent="0.25">
      <c r="A3252" s="3">
        <v>2020</v>
      </c>
      <c r="B3252" s="3">
        <v>9</v>
      </c>
      <c r="C3252" s="4" t="s">
        <v>54</v>
      </c>
      <c r="D3252" s="4" t="s">
        <v>66</v>
      </c>
      <c r="E3252" s="4" t="s">
        <v>67</v>
      </c>
      <c r="F3252" s="4" t="s">
        <v>72</v>
      </c>
      <c r="G3252" s="11" t="s">
        <v>21</v>
      </c>
      <c r="H3252" s="5">
        <v>159330.7567</v>
      </c>
      <c r="I3252" s="5">
        <v>59352.5757769911</v>
      </c>
      <c r="J3252" s="3" t="s">
        <v>22</v>
      </c>
      <c r="K3252" s="3" t="s">
        <v>23</v>
      </c>
      <c r="L3252" s="47">
        <f t="shared" si="104"/>
        <v>156314.74213113348</v>
      </c>
      <c r="M3252" s="63">
        <f t="shared" si="103"/>
        <v>0.11566629967420028</v>
      </c>
      <c r="N3252" s="7">
        <v>40644</v>
      </c>
      <c r="O3252" s="6" t="b">
        <v>0</v>
      </c>
      <c r="P3252" s="6" t="b">
        <v>1</v>
      </c>
      <c r="Q3252" s="6" t="s">
        <v>15</v>
      </c>
    </row>
    <row r="3253" spans="1:17" x14ac:dyDescent="0.25">
      <c r="A3253" s="3">
        <v>2020</v>
      </c>
      <c r="B3253" s="3">
        <v>9</v>
      </c>
      <c r="C3253" s="4" t="s">
        <v>54</v>
      </c>
      <c r="D3253" s="4" t="s">
        <v>78</v>
      </c>
      <c r="E3253" s="4" t="s">
        <v>78</v>
      </c>
      <c r="F3253" s="4" t="s">
        <v>80</v>
      </c>
      <c r="G3253" s="11" t="s">
        <v>21</v>
      </c>
      <c r="H3253" s="5">
        <v>152116.9774</v>
      </c>
      <c r="I3253" s="5">
        <v>55304.8200291994</v>
      </c>
      <c r="J3253" s="3" t="s">
        <v>22</v>
      </c>
      <c r="K3253" s="3" t="s">
        <v>23</v>
      </c>
      <c r="L3253" s="47">
        <f t="shared" si="104"/>
        <v>145654.31353738139</v>
      </c>
      <c r="M3253" s="63">
        <f t="shared" si="103"/>
        <v>0.10777803327290379</v>
      </c>
      <c r="N3253" s="7">
        <v>42560</v>
      </c>
      <c r="O3253" s="6" t="b">
        <v>0</v>
      </c>
      <c r="P3253" s="6" t="b">
        <v>0</v>
      </c>
      <c r="Q3253" s="6" t="s">
        <v>65</v>
      </c>
    </row>
    <row r="3254" spans="1:17" x14ac:dyDescent="0.25">
      <c r="A3254" s="3">
        <v>2020</v>
      </c>
      <c r="B3254" s="3">
        <v>9</v>
      </c>
      <c r="C3254" s="4" t="s">
        <v>54</v>
      </c>
      <c r="D3254" s="4" t="s">
        <v>78</v>
      </c>
      <c r="E3254" s="4" t="s">
        <v>78</v>
      </c>
      <c r="F3254" s="4" t="s">
        <v>79</v>
      </c>
      <c r="G3254" s="11" t="s">
        <v>21</v>
      </c>
      <c r="H3254" s="5">
        <v>152576.87969999999</v>
      </c>
      <c r="I3254" s="5">
        <v>55475.623131483</v>
      </c>
      <c r="J3254" s="3" t="s">
        <v>22</v>
      </c>
      <c r="K3254" s="3" t="s">
        <v>23</v>
      </c>
      <c r="L3254" s="47">
        <f t="shared" si="104"/>
        <v>146104.15151895402</v>
      </c>
      <c r="M3254" s="63">
        <f t="shared" si="103"/>
        <v>0.10811089435863407</v>
      </c>
      <c r="N3254" s="7">
        <v>42560</v>
      </c>
      <c r="O3254" s="6" t="b">
        <v>0</v>
      </c>
      <c r="P3254" s="6" t="b">
        <v>0</v>
      </c>
      <c r="Q3254" s="6" t="s">
        <v>65</v>
      </c>
    </row>
    <row r="3255" spans="1:17" x14ac:dyDescent="0.25">
      <c r="A3255" s="3">
        <v>2020</v>
      </c>
      <c r="B3255" s="3">
        <v>9</v>
      </c>
      <c r="C3255" s="4" t="s">
        <v>54</v>
      </c>
      <c r="D3255" s="4" t="s">
        <v>73</v>
      </c>
      <c r="E3255" s="4" t="s">
        <v>74</v>
      </c>
      <c r="F3255" s="4"/>
      <c r="G3255" s="11" t="s">
        <v>21</v>
      </c>
      <c r="H3255" s="5">
        <v>187746</v>
      </c>
      <c r="I3255" s="5">
        <v>61083.836985599999</v>
      </c>
      <c r="J3255" s="3" t="s">
        <v>22</v>
      </c>
      <c r="K3255" s="3" t="s">
        <v>42</v>
      </c>
      <c r="L3255" s="47">
        <f t="shared" si="104"/>
        <v>160874.30245084321</v>
      </c>
      <c r="M3255" s="63">
        <f t="shared" si="103"/>
        <v>0.11904018151753729</v>
      </c>
      <c r="N3255" s="7">
        <v>41136</v>
      </c>
      <c r="O3255" s="6" t="b">
        <v>0</v>
      </c>
      <c r="P3255" s="6" t="b">
        <v>0</v>
      </c>
      <c r="Q3255" s="6" t="s">
        <v>65</v>
      </c>
    </row>
    <row r="3256" spans="1:17" x14ac:dyDescent="0.25">
      <c r="A3256" s="3">
        <v>2020</v>
      </c>
      <c r="B3256" s="3">
        <v>9</v>
      </c>
      <c r="C3256" s="4" t="s">
        <v>54</v>
      </c>
      <c r="D3256" s="4" t="s">
        <v>29</v>
      </c>
      <c r="E3256" s="4" t="s">
        <v>92</v>
      </c>
      <c r="F3256" s="4" t="s">
        <v>92</v>
      </c>
      <c r="G3256" s="11" t="s">
        <v>21</v>
      </c>
      <c r="H3256" s="5">
        <v>201319.62000000011</v>
      </c>
      <c r="I3256" s="5">
        <v>70373.096143937</v>
      </c>
      <c r="J3256" s="3" t="s">
        <v>22</v>
      </c>
      <c r="K3256" s="3" t="s">
        <v>23</v>
      </c>
      <c r="L3256" s="47">
        <f t="shared" si="104"/>
        <v>185339.08988282568</v>
      </c>
      <c r="M3256" s="63">
        <f t="shared" si="103"/>
        <v>0.13714308976530443</v>
      </c>
      <c r="N3256" s="7">
        <v>43601</v>
      </c>
      <c r="O3256" s="6" t="b">
        <v>0</v>
      </c>
      <c r="P3256" s="6" t="b">
        <v>0</v>
      </c>
      <c r="Q3256" s="6" t="s">
        <v>65</v>
      </c>
    </row>
    <row r="3257" spans="1:17" x14ac:dyDescent="0.25">
      <c r="A3257" s="3">
        <v>2020</v>
      </c>
      <c r="B3257" s="3">
        <v>9</v>
      </c>
      <c r="C3257" s="4" t="s">
        <v>54</v>
      </c>
      <c r="D3257" s="4" t="s">
        <v>59</v>
      </c>
      <c r="E3257" s="4" t="s">
        <v>60</v>
      </c>
      <c r="F3257" s="4"/>
      <c r="G3257" s="11" t="s">
        <v>21</v>
      </c>
      <c r="H3257" s="5">
        <v>110840</v>
      </c>
      <c r="I3257" s="5">
        <v>38555.915679999998</v>
      </c>
      <c r="J3257" s="3" t="s">
        <v>22</v>
      </c>
      <c r="K3257" s="3" t="s">
        <v>42</v>
      </c>
      <c r="L3257" s="47">
        <f t="shared" si="104"/>
        <v>101543.32711345151</v>
      </c>
      <c r="M3257" s="63">
        <f t="shared" si="103"/>
        <v>7.5137768477184008E-2</v>
      </c>
      <c r="N3257" s="7">
        <v>40220</v>
      </c>
      <c r="O3257" s="6" t="b">
        <v>1</v>
      </c>
      <c r="P3257" s="6" t="b">
        <v>0</v>
      </c>
      <c r="Q3257" s="6" t="s">
        <v>24</v>
      </c>
    </row>
    <row r="3258" spans="1:17" x14ac:dyDescent="0.25">
      <c r="A3258" s="3">
        <v>2020</v>
      </c>
      <c r="B3258" s="3">
        <v>9</v>
      </c>
      <c r="C3258" s="4" t="s">
        <v>54</v>
      </c>
      <c r="D3258" s="4" t="s">
        <v>44</v>
      </c>
      <c r="E3258" s="4" t="s">
        <v>45</v>
      </c>
      <c r="F3258" s="4"/>
      <c r="G3258" s="11" t="s">
        <v>21</v>
      </c>
      <c r="H3258" s="5">
        <v>31072</v>
      </c>
      <c r="I3258" s="5">
        <v>11098.9184</v>
      </c>
      <c r="J3258" s="3" t="s">
        <v>22</v>
      </c>
      <c r="K3258" s="3" t="s">
        <v>42</v>
      </c>
      <c r="L3258" s="47">
        <f t="shared" si="104"/>
        <v>29230.821829017597</v>
      </c>
      <c r="M3258" s="63">
        <f t="shared" si="103"/>
        <v>2.1629572177920001E-2</v>
      </c>
      <c r="N3258" s="7">
        <v>25569</v>
      </c>
      <c r="O3258" s="6" t="b">
        <v>1</v>
      </c>
      <c r="P3258" s="6" t="b">
        <v>0</v>
      </c>
      <c r="Q3258" s="6" t="s">
        <v>24</v>
      </c>
    </row>
    <row r="3259" spans="1:17" x14ac:dyDescent="0.25">
      <c r="A3259" s="3">
        <v>2020</v>
      </c>
      <c r="B3259" s="3">
        <v>9</v>
      </c>
      <c r="C3259" s="4" t="s">
        <v>54</v>
      </c>
      <c r="D3259" s="4" t="s">
        <v>44</v>
      </c>
      <c r="E3259" s="4" t="s">
        <v>75</v>
      </c>
      <c r="F3259" s="4"/>
      <c r="G3259" s="11" t="s">
        <v>21</v>
      </c>
      <c r="H3259" s="5">
        <v>177735</v>
      </c>
      <c r="I3259" s="5">
        <v>61872.091266753901</v>
      </c>
      <c r="J3259" s="3" t="s">
        <v>22</v>
      </c>
      <c r="K3259" s="3" t="s">
        <v>42</v>
      </c>
      <c r="L3259" s="47">
        <f t="shared" si="104"/>
        <v>162950.29937396414</v>
      </c>
      <c r="M3259" s="63">
        <f t="shared" si="103"/>
        <v>0.12057633146065003</v>
      </c>
      <c r="N3259" s="7">
        <v>41210</v>
      </c>
      <c r="O3259" s="6" t="b">
        <v>0</v>
      </c>
      <c r="P3259" s="6" t="b">
        <v>0</v>
      </c>
      <c r="Q3259" s="6" t="s">
        <v>65</v>
      </c>
    </row>
    <row r="3260" spans="1:17" x14ac:dyDescent="0.25">
      <c r="A3260" s="3">
        <v>2020</v>
      </c>
      <c r="B3260" s="3">
        <v>9</v>
      </c>
      <c r="C3260" s="4" t="s">
        <v>54</v>
      </c>
      <c r="D3260" s="4" t="s">
        <v>46</v>
      </c>
      <c r="E3260" s="4" t="s">
        <v>47</v>
      </c>
      <c r="F3260" s="4"/>
      <c r="G3260" s="11" t="s">
        <v>21</v>
      </c>
      <c r="H3260" s="5">
        <v>73136</v>
      </c>
      <c r="I3260" s="5">
        <v>27306.425519370099</v>
      </c>
      <c r="J3260" s="3" t="s">
        <v>22</v>
      </c>
      <c r="K3260" s="3" t="s">
        <v>42</v>
      </c>
      <c r="L3260" s="47">
        <f t="shared" si="104"/>
        <v>71915.949859046319</v>
      </c>
      <c r="M3260" s="63">
        <f t="shared" si="103"/>
        <v>5.3214762052148451E-2</v>
      </c>
      <c r="N3260" s="7">
        <v>34700</v>
      </c>
      <c r="O3260" s="6" t="b">
        <v>1</v>
      </c>
      <c r="P3260" s="6" t="b">
        <v>0</v>
      </c>
      <c r="Q3260" s="6" t="s">
        <v>24</v>
      </c>
    </row>
    <row r="3261" spans="1:17" x14ac:dyDescent="0.25">
      <c r="A3261" s="3">
        <v>2020</v>
      </c>
      <c r="B3261" s="3">
        <v>9</v>
      </c>
      <c r="C3261" s="4" t="s">
        <v>54</v>
      </c>
      <c r="D3261" s="4" t="s">
        <v>46</v>
      </c>
      <c r="E3261" s="4" t="s">
        <v>48</v>
      </c>
      <c r="F3261" s="4"/>
      <c r="G3261" s="11" t="s">
        <v>21</v>
      </c>
      <c r="H3261" s="5">
        <v>68311</v>
      </c>
      <c r="I3261" s="5">
        <v>25942.796577952799</v>
      </c>
      <c r="J3261" s="3" t="s">
        <v>22</v>
      </c>
      <c r="K3261" s="3" t="s">
        <v>42</v>
      </c>
      <c r="L3261" s="47">
        <f t="shared" si="104"/>
        <v>68324.609406677482</v>
      </c>
      <c r="M3261" s="63">
        <f t="shared" si="103"/>
        <v>5.055732197111442E-2</v>
      </c>
      <c r="N3261" s="7">
        <v>35065</v>
      </c>
      <c r="O3261" s="6" t="b">
        <v>1</v>
      </c>
      <c r="P3261" s="6" t="b">
        <v>0</v>
      </c>
      <c r="Q3261" s="6" t="s">
        <v>24</v>
      </c>
    </row>
    <row r="3262" spans="1:17" x14ac:dyDescent="0.25">
      <c r="A3262" s="3">
        <v>2020</v>
      </c>
      <c r="B3262" s="3">
        <v>9</v>
      </c>
      <c r="C3262" s="4" t="s">
        <v>54</v>
      </c>
      <c r="D3262" s="4" t="s">
        <v>46</v>
      </c>
      <c r="E3262" s="4" t="s">
        <v>58</v>
      </c>
      <c r="F3262" s="4"/>
      <c r="G3262" s="11" t="s">
        <v>21</v>
      </c>
      <c r="H3262" s="5">
        <v>79088</v>
      </c>
      <c r="I3262" s="5">
        <v>26630.748001259799</v>
      </c>
      <c r="J3262" s="3" t="s">
        <v>22</v>
      </c>
      <c r="K3262" s="3" t="s">
        <v>42</v>
      </c>
      <c r="L3262" s="47">
        <f t="shared" si="104"/>
        <v>70136.442303989883</v>
      </c>
      <c r="M3262" s="63">
        <f t="shared" si="103"/>
        <v>5.1898001704855097E-2</v>
      </c>
      <c r="N3262" s="7">
        <v>39814</v>
      </c>
      <c r="O3262" s="6" t="b">
        <v>1</v>
      </c>
      <c r="P3262" s="6" t="b">
        <v>0</v>
      </c>
      <c r="Q3262" s="6" t="s">
        <v>24</v>
      </c>
    </row>
    <row r="3263" spans="1:17" x14ac:dyDescent="0.25">
      <c r="A3263" s="3">
        <v>2020</v>
      </c>
      <c r="B3263" s="3">
        <v>9</v>
      </c>
      <c r="C3263" s="4" t="s">
        <v>54</v>
      </c>
      <c r="D3263" s="4" t="s">
        <v>46</v>
      </c>
      <c r="E3263" s="4" t="s">
        <v>61</v>
      </c>
      <c r="F3263" s="4"/>
      <c r="G3263" s="11" t="s">
        <v>21</v>
      </c>
      <c r="H3263" s="5">
        <v>62593</v>
      </c>
      <c r="I3263" s="5">
        <v>21662.569869448798</v>
      </c>
      <c r="J3263" s="3" t="s">
        <v>22</v>
      </c>
      <c r="K3263" s="3" t="s">
        <v>42</v>
      </c>
      <c r="L3263" s="47">
        <f t="shared" si="104"/>
        <v>57051.930412651993</v>
      </c>
      <c r="M3263" s="63">
        <f t="shared" si="103"/>
        <v>4.2216016161581819E-2</v>
      </c>
      <c r="N3263" s="7">
        <v>40179</v>
      </c>
      <c r="O3263" s="6" t="b">
        <v>1</v>
      </c>
      <c r="P3263" s="6" t="b">
        <v>0</v>
      </c>
      <c r="Q3263" s="6" t="s">
        <v>24</v>
      </c>
    </row>
    <row r="3264" spans="1:17" x14ac:dyDescent="0.25">
      <c r="A3264" s="3">
        <v>2020</v>
      </c>
      <c r="B3264" s="3">
        <v>9</v>
      </c>
      <c r="C3264" s="4" t="s">
        <v>54</v>
      </c>
      <c r="D3264" s="4" t="s">
        <v>46</v>
      </c>
      <c r="E3264" s="4" t="s">
        <v>77</v>
      </c>
      <c r="F3264" s="4"/>
      <c r="G3264" s="11" t="s">
        <v>21</v>
      </c>
      <c r="H3264" s="5">
        <v>78046</v>
      </c>
      <c r="I3264" s="5">
        <v>25833.182982519698</v>
      </c>
      <c r="J3264" s="3" t="s">
        <v>22</v>
      </c>
      <c r="K3264" s="3" t="s">
        <v>42</v>
      </c>
      <c r="L3264" s="47">
        <f t="shared" si="104"/>
        <v>68035.92402647475</v>
      </c>
      <c r="M3264" s="63">
        <f t="shared" si="103"/>
        <v>5.0343706996334399E-2</v>
      </c>
      <c r="N3264" s="7">
        <v>42005</v>
      </c>
      <c r="O3264" s="6" t="b">
        <v>0</v>
      </c>
      <c r="P3264" s="6" t="b">
        <v>0</v>
      </c>
      <c r="Q3264" s="6" t="s">
        <v>65</v>
      </c>
    </row>
    <row r="3265" spans="1:17" x14ac:dyDescent="0.25">
      <c r="A3265" s="3">
        <v>2020</v>
      </c>
      <c r="B3265" s="3">
        <v>9</v>
      </c>
      <c r="C3265" s="4" t="s">
        <v>54</v>
      </c>
      <c r="D3265" s="4" t="s">
        <v>69</v>
      </c>
      <c r="E3265" s="4" t="s">
        <v>70</v>
      </c>
      <c r="F3265" s="4" t="s">
        <v>71</v>
      </c>
      <c r="G3265" s="11" t="s">
        <v>21</v>
      </c>
      <c r="H3265" s="5">
        <v>24810.04</v>
      </c>
      <c r="I3265" s="5">
        <v>9460.9652931561996</v>
      </c>
      <c r="J3265" s="3" t="s">
        <v>22</v>
      </c>
      <c r="K3265" s="3" t="s">
        <v>23</v>
      </c>
      <c r="L3265" s="47">
        <f t="shared" si="104"/>
        <v>24917.003697834927</v>
      </c>
      <c r="M3265" s="63">
        <f t="shared" si="103"/>
        <v>1.8437529163302806E-2</v>
      </c>
      <c r="N3265" s="7">
        <v>40760</v>
      </c>
      <c r="O3265" s="6" t="b">
        <v>0</v>
      </c>
      <c r="P3265" s="6" t="b">
        <v>0</v>
      </c>
      <c r="Q3265" s="6" t="s">
        <v>65</v>
      </c>
    </row>
    <row r="3266" spans="1:17" x14ac:dyDescent="0.25">
      <c r="A3266" s="3">
        <v>2020</v>
      </c>
      <c r="B3266" s="3">
        <v>10</v>
      </c>
      <c r="C3266" s="4" t="s">
        <v>55</v>
      </c>
      <c r="D3266" s="4" t="s">
        <v>18</v>
      </c>
      <c r="E3266" s="4" t="s">
        <v>76</v>
      </c>
      <c r="F3266" s="4"/>
      <c r="G3266" s="11" t="s">
        <v>21</v>
      </c>
      <c r="H3266" s="5">
        <v>121805</v>
      </c>
      <c r="I3266" s="5">
        <v>42370.112860000001</v>
      </c>
      <c r="J3266" s="3" t="s">
        <v>22</v>
      </c>
      <c r="K3266" s="3" t="s">
        <v>42</v>
      </c>
      <c r="L3266" s="47">
        <f t="shared" si="104"/>
        <v>111588.64091531903</v>
      </c>
      <c r="M3266" s="63">
        <f t="shared" ref="M3266:M3329" si="105">I3266*0.02784*0.07/1000</f>
        <v>8.2570875941568006E-2</v>
      </c>
      <c r="N3266" s="7">
        <v>41348</v>
      </c>
      <c r="O3266" s="6" t="b">
        <v>0</v>
      </c>
      <c r="P3266" s="6" t="b">
        <v>0</v>
      </c>
      <c r="Q3266" s="6" t="s">
        <v>65</v>
      </c>
    </row>
    <row r="3267" spans="1:17" x14ac:dyDescent="0.25">
      <c r="A3267" s="3">
        <v>2020</v>
      </c>
      <c r="B3267" s="3">
        <v>10</v>
      </c>
      <c r="C3267" s="4" t="s">
        <v>55</v>
      </c>
      <c r="D3267" s="4" t="s">
        <v>18</v>
      </c>
      <c r="E3267" s="4" t="s">
        <v>19</v>
      </c>
      <c r="F3267" s="4" t="s">
        <v>25</v>
      </c>
      <c r="G3267" s="11" t="s">
        <v>21</v>
      </c>
      <c r="H3267" s="5">
        <v>81339.645199999999</v>
      </c>
      <c r="I3267" s="5">
        <v>30065.930048339698</v>
      </c>
      <c r="J3267" s="3" t="s">
        <v>22</v>
      </c>
      <c r="K3267" s="3" t="s">
        <v>23</v>
      </c>
      <c r="L3267" s="47">
        <f t="shared" si="104"/>
        <v>79183.55759483052</v>
      </c>
      <c r="M3267" s="63">
        <f t="shared" si="105"/>
        <v>5.8592484478204407E-2</v>
      </c>
      <c r="N3267" s="7">
        <v>35527</v>
      </c>
      <c r="O3267" s="6" t="b">
        <v>1</v>
      </c>
      <c r="P3267" s="6" t="b">
        <v>0</v>
      </c>
      <c r="Q3267" s="6" t="s">
        <v>24</v>
      </c>
    </row>
    <row r="3268" spans="1:17" x14ac:dyDescent="0.25">
      <c r="A3268" s="3">
        <v>2020</v>
      </c>
      <c r="B3268" s="3">
        <v>10</v>
      </c>
      <c r="C3268" s="4" t="s">
        <v>55</v>
      </c>
      <c r="D3268" s="4" t="s">
        <v>18</v>
      </c>
      <c r="E3268" s="4" t="s">
        <v>19</v>
      </c>
      <c r="F3268" s="4" t="s">
        <v>20</v>
      </c>
      <c r="G3268" s="11" t="s">
        <v>21</v>
      </c>
      <c r="H3268" s="5">
        <v>81076.091899999999</v>
      </c>
      <c r="I3268" s="5">
        <v>29501.782512670099</v>
      </c>
      <c r="J3268" s="3" t="s">
        <v>22</v>
      </c>
      <c r="K3268" s="3" t="s">
        <v>23</v>
      </c>
      <c r="L3268" s="47">
        <f t="shared" si="104"/>
        <v>77697.782539448788</v>
      </c>
      <c r="M3268" s="63">
        <f t="shared" si="105"/>
        <v>5.7493073760691502E-2</v>
      </c>
      <c r="N3268" s="7">
        <v>35527</v>
      </c>
      <c r="O3268" s="6" t="b">
        <v>1</v>
      </c>
      <c r="P3268" s="6" t="b">
        <v>0</v>
      </c>
      <c r="Q3268" s="6" t="s">
        <v>24</v>
      </c>
    </row>
    <row r="3269" spans="1:17" x14ac:dyDescent="0.25">
      <c r="A3269" s="3">
        <v>2020</v>
      </c>
      <c r="B3269" s="3">
        <v>10</v>
      </c>
      <c r="C3269" s="4" t="s">
        <v>55</v>
      </c>
      <c r="D3269" s="4" t="s">
        <v>18</v>
      </c>
      <c r="E3269" s="4" t="s">
        <v>43</v>
      </c>
      <c r="F3269" s="4"/>
      <c r="G3269" s="11" t="s">
        <v>21</v>
      </c>
      <c r="H3269" s="5">
        <v>80641</v>
      </c>
      <c r="I3269" s="5">
        <v>29084.897662965701</v>
      </c>
      <c r="J3269" s="3" t="s">
        <v>22</v>
      </c>
      <c r="K3269" s="3" t="s">
        <v>42</v>
      </c>
      <c r="L3269" s="47">
        <f t="shared" si="104"/>
        <v>76599.847918636893</v>
      </c>
      <c r="M3269" s="63">
        <f t="shared" si="105"/>
        <v>5.668064856558757E-2</v>
      </c>
      <c r="N3269" s="7">
        <v>28126</v>
      </c>
      <c r="O3269" s="6" t="b">
        <v>1</v>
      </c>
      <c r="P3269" s="6" t="b">
        <v>0</v>
      </c>
      <c r="Q3269" s="6" t="s">
        <v>24</v>
      </c>
    </row>
    <row r="3270" spans="1:17" x14ac:dyDescent="0.25">
      <c r="A3270" s="3">
        <v>2020</v>
      </c>
      <c r="B3270" s="3">
        <v>10</v>
      </c>
      <c r="C3270" s="4" t="s">
        <v>55</v>
      </c>
      <c r="D3270" s="4" t="s">
        <v>62</v>
      </c>
      <c r="E3270" s="4" t="s">
        <v>63</v>
      </c>
      <c r="F3270" s="4" t="s">
        <v>64</v>
      </c>
      <c r="G3270" s="11" t="s">
        <v>21</v>
      </c>
      <c r="H3270" s="5">
        <v>257.91000000000003</v>
      </c>
      <c r="I3270" s="5">
        <v>88.019444573200005</v>
      </c>
      <c r="J3270" s="3" t="s">
        <v>22</v>
      </c>
      <c r="K3270" s="3" t="s">
        <v>23</v>
      </c>
      <c r="L3270" s="47">
        <f t="shared" si="104"/>
        <v>231.81364247243221</v>
      </c>
      <c r="M3270" s="63">
        <f t="shared" si="105"/>
        <v>1.7153229358425219E-4</v>
      </c>
      <c r="N3270" s="7">
        <v>40739</v>
      </c>
      <c r="O3270" s="6" t="b">
        <v>0</v>
      </c>
      <c r="P3270" s="6" t="b">
        <v>0</v>
      </c>
      <c r="Q3270" s="6" t="s">
        <v>65</v>
      </c>
    </row>
    <row r="3271" spans="1:17" x14ac:dyDescent="0.25">
      <c r="A3271" s="3">
        <v>2020</v>
      </c>
      <c r="B3271" s="3">
        <v>10</v>
      </c>
      <c r="C3271" s="4" t="s">
        <v>55</v>
      </c>
      <c r="D3271" s="4" t="s">
        <v>66</v>
      </c>
      <c r="E3271" s="4" t="s">
        <v>67</v>
      </c>
      <c r="F3271" s="4" t="s">
        <v>68</v>
      </c>
      <c r="G3271" s="11" t="s">
        <v>21</v>
      </c>
      <c r="H3271" s="5">
        <v>70152.543799999999</v>
      </c>
      <c r="I3271" s="5">
        <v>23547.530326261101</v>
      </c>
      <c r="J3271" s="3" t="s">
        <v>22</v>
      </c>
      <c r="K3271" s="3" t="s">
        <v>23</v>
      </c>
      <c r="L3271" s="47">
        <f t="shared" si="104"/>
        <v>62016.282909182111</v>
      </c>
      <c r="M3271" s="63">
        <f t="shared" si="105"/>
        <v>4.5889427099817637E-2</v>
      </c>
      <c r="N3271" s="7">
        <v>40644</v>
      </c>
      <c r="O3271" s="6" t="b">
        <v>0</v>
      </c>
      <c r="P3271" s="6" t="b">
        <v>1</v>
      </c>
      <c r="Q3271" s="6" t="s">
        <v>15</v>
      </c>
    </row>
    <row r="3272" spans="1:17" x14ac:dyDescent="0.25">
      <c r="A3272" s="3">
        <v>2020</v>
      </c>
      <c r="B3272" s="3">
        <v>10</v>
      </c>
      <c r="C3272" s="4" t="s">
        <v>55</v>
      </c>
      <c r="D3272" s="4" t="s">
        <v>66</v>
      </c>
      <c r="E3272" s="4" t="s">
        <v>67</v>
      </c>
      <c r="F3272" s="4" t="s">
        <v>72</v>
      </c>
      <c r="G3272" s="11" t="s">
        <v>21</v>
      </c>
      <c r="H3272" s="5">
        <v>84720.357099999994</v>
      </c>
      <c r="I3272" s="5">
        <v>28437.389009746999</v>
      </c>
      <c r="J3272" s="3" t="s">
        <v>22</v>
      </c>
      <c r="K3272" s="3" t="s">
        <v>23</v>
      </c>
      <c r="L3272" s="47">
        <f t="shared" si="104"/>
        <v>74894.527688966307</v>
      </c>
      <c r="M3272" s="63">
        <f t="shared" si="105"/>
        <v>5.5418783702194954E-2</v>
      </c>
      <c r="N3272" s="7">
        <v>40644</v>
      </c>
      <c r="O3272" s="6" t="b">
        <v>0</v>
      </c>
      <c r="P3272" s="6" t="b">
        <v>1</v>
      </c>
      <c r="Q3272" s="6" t="s">
        <v>15</v>
      </c>
    </row>
    <row r="3273" spans="1:17" x14ac:dyDescent="0.25">
      <c r="A3273" s="3">
        <v>2020</v>
      </c>
      <c r="B3273" s="3">
        <v>10</v>
      </c>
      <c r="C3273" s="4" t="s">
        <v>55</v>
      </c>
      <c r="D3273" s="4" t="s">
        <v>78</v>
      </c>
      <c r="E3273" s="4" t="s">
        <v>78</v>
      </c>
      <c r="F3273" s="4" t="s">
        <v>80</v>
      </c>
      <c r="G3273" s="11" t="s">
        <v>21</v>
      </c>
      <c r="H3273" s="5">
        <v>165596.97779999999</v>
      </c>
      <c r="I3273" s="5">
        <v>53210.304084317402</v>
      </c>
      <c r="J3273" s="3" t="s">
        <v>22</v>
      </c>
      <c r="K3273" s="3" t="s">
        <v>23</v>
      </c>
      <c r="L3273" s="47">
        <f t="shared" si="104"/>
        <v>140138.06229591972</v>
      </c>
      <c r="M3273" s="63">
        <f t="shared" si="105"/>
        <v>0.10369624059951776</v>
      </c>
      <c r="N3273" s="7">
        <v>42560</v>
      </c>
      <c r="O3273" s="6" t="b">
        <v>0</v>
      </c>
      <c r="P3273" s="6" t="b">
        <v>0</v>
      </c>
      <c r="Q3273" s="6" t="s">
        <v>65</v>
      </c>
    </row>
    <row r="3274" spans="1:17" x14ac:dyDescent="0.25">
      <c r="A3274" s="3">
        <v>2020</v>
      </c>
      <c r="B3274" s="3">
        <v>10</v>
      </c>
      <c r="C3274" s="4" t="s">
        <v>55</v>
      </c>
      <c r="D3274" s="4" t="s">
        <v>78</v>
      </c>
      <c r="E3274" s="4" t="s">
        <v>78</v>
      </c>
      <c r="F3274" s="4" t="s">
        <v>79</v>
      </c>
      <c r="G3274" s="11" t="s">
        <v>21</v>
      </c>
      <c r="H3274" s="5">
        <v>159044.8126</v>
      </c>
      <c r="I3274" s="5">
        <v>51107.606462882701</v>
      </c>
      <c r="J3274" s="3" t="s">
        <v>22</v>
      </c>
      <c r="K3274" s="3" t="s">
        <v>23</v>
      </c>
      <c r="L3274" s="47">
        <f t="shared" si="104"/>
        <v>134600.2632674615</v>
      </c>
      <c r="M3274" s="63">
        <f t="shared" si="105"/>
        <v>9.9598503474865818E-2</v>
      </c>
      <c r="N3274" s="7">
        <v>42560</v>
      </c>
      <c r="O3274" s="6" t="b">
        <v>0</v>
      </c>
      <c r="P3274" s="6" t="b">
        <v>0</v>
      </c>
      <c r="Q3274" s="6" t="s">
        <v>65</v>
      </c>
    </row>
    <row r="3275" spans="1:17" x14ac:dyDescent="0.25">
      <c r="A3275" s="3">
        <v>2020</v>
      </c>
      <c r="B3275" s="3">
        <v>10</v>
      </c>
      <c r="C3275" s="4" t="s">
        <v>55</v>
      </c>
      <c r="D3275" s="4" t="s">
        <v>73</v>
      </c>
      <c r="E3275" s="4" t="s">
        <v>74</v>
      </c>
      <c r="F3275" s="4"/>
      <c r="G3275" s="11" t="s">
        <v>21</v>
      </c>
      <c r="H3275" s="5">
        <v>179562</v>
      </c>
      <c r="I3275" s="5">
        <v>55802.2282426772</v>
      </c>
      <c r="J3275" s="3" t="s">
        <v>22</v>
      </c>
      <c r="K3275" s="3" t="s">
        <v>42</v>
      </c>
      <c r="L3275" s="47">
        <f t="shared" si="104"/>
        <v>146964.3196425222</v>
      </c>
      <c r="M3275" s="63">
        <f t="shared" si="105"/>
        <v>0.10874738239932934</v>
      </c>
      <c r="N3275" s="7">
        <v>41136</v>
      </c>
      <c r="O3275" s="6" t="b">
        <v>0</v>
      </c>
      <c r="P3275" s="6" t="b">
        <v>0</v>
      </c>
      <c r="Q3275" s="6" t="s">
        <v>65</v>
      </c>
    </row>
    <row r="3276" spans="1:17" x14ac:dyDescent="0.25">
      <c r="A3276" s="3">
        <v>2020</v>
      </c>
      <c r="B3276" s="3">
        <v>10</v>
      </c>
      <c r="C3276" s="4" t="s">
        <v>55</v>
      </c>
      <c r="D3276" s="4" t="s">
        <v>29</v>
      </c>
      <c r="E3276" s="4" t="s">
        <v>92</v>
      </c>
      <c r="F3276" s="4" t="s">
        <v>92</v>
      </c>
      <c r="G3276" s="11" t="s">
        <v>21</v>
      </c>
      <c r="H3276" s="5">
        <v>36252.65</v>
      </c>
      <c r="I3276" s="5">
        <v>11697.199229551199</v>
      </c>
      <c r="J3276" s="3" t="s">
        <v>22</v>
      </c>
      <c r="K3276" s="3" t="s">
        <v>23</v>
      </c>
      <c r="L3276" s="47">
        <f t="shared" si="104"/>
        <v>30806.492511696728</v>
      </c>
      <c r="M3276" s="63">
        <f t="shared" si="105"/>
        <v>2.279550185854938E-2</v>
      </c>
      <c r="N3276" s="7">
        <v>43601</v>
      </c>
      <c r="O3276" s="6" t="b">
        <v>0</v>
      </c>
      <c r="P3276" s="6" t="b">
        <v>0</v>
      </c>
      <c r="Q3276" s="6" t="s">
        <v>65</v>
      </c>
    </row>
    <row r="3277" spans="1:17" x14ac:dyDescent="0.25">
      <c r="A3277" s="3">
        <v>2020</v>
      </c>
      <c r="B3277" s="3">
        <v>10</v>
      </c>
      <c r="C3277" s="4" t="s">
        <v>55</v>
      </c>
      <c r="D3277" s="4" t="s">
        <v>29</v>
      </c>
      <c r="E3277" s="4" t="s">
        <v>30</v>
      </c>
      <c r="F3277" s="4" t="s">
        <v>33</v>
      </c>
      <c r="G3277" s="11" t="s">
        <v>21</v>
      </c>
      <c r="H3277" s="5">
        <v>3751.01</v>
      </c>
      <c r="I3277" s="5">
        <v>1430.3430565388001</v>
      </c>
      <c r="J3277" s="3" t="s">
        <v>22</v>
      </c>
      <c r="K3277" s="3" t="s">
        <v>23</v>
      </c>
      <c r="L3277" s="47">
        <f t="shared" si="104"/>
        <v>3767.043015656202</v>
      </c>
      <c r="M3277" s="63">
        <f t="shared" si="105"/>
        <v>2.7874525485828139E-3</v>
      </c>
      <c r="N3277" s="7">
        <v>35885</v>
      </c>
      <c r="O3277" s="6" t="b">
        <v>1</v>
      </c>
      <c r="P3277" s="6" t="b">
        <v>0</v>
      </c>
      <c r="Q3277" s="6" t="s">
        <v>24</v>
      </c>
    </row>
    <row r="3278" spans="1:17" x14ac:dyDescent="0.25">
      <c r="A3278" s="3">
        <v>2020</v>
      </c>
      <c r="B3278" s="3">
        <v>10</v>
      </c>
      <c r="C3278" s="4" t="s">
        <v>55</v>
      </c>
      <c r="D3278" s="4" t="s">
        <v>29</v>
      </c>
      <c r="E3278" s="4" t="s">
        <v>30</v>
      </c>
      <c r="F3278" s="4" t="s">
        <v>31</v>
      </c>
      <c r="G3278" s="11" t="s">
        <v>21</v>
      </c>
      <c r="H3278" s="5">
        <v>9149.58</v>
      </c>
      <c r="I3278" s="5">
        <v>3447.2905103835001</v>
      </c>
      <c r="J3278" s="3" t="s">
        <v>22</v>
      </c>
      <c r="K3278" s="3" t="s">
        <v>23</v>
      </c>
      <c r="L3278" s="47">
        <f t="shared" si="104"/>
        <v>9079.0049147386489</v>
      </c>
      <c r="M3278" s="63">
        <f t="shared" si="105"/>
        <v>6.7180797466353656E-3</v>
      </c>
      <c r="N3278" s="7">
        <v>35885</v>
      </c>
      <c r="O3278" s="6" t="b">
        <v>1</v>
      </c>
      <c r="P3278" s="6" t="b">
        <v>0</v>
      </c>
      <c r="Q3278" s="6" t="s">
        <v>24</v>
      </c>
    </row>
    <row r="3279" spans="1:17" x14ac:dyDescent="0.25">
      <c r="A3279" s="3">
        <v>2020</v>
      </c>
      <c r="B3279" s="3">
        <v>10</v>
      </c>
      <c r="C3279" s="4" t="s">
        <v>55</v>
      </c>
      <c r="D3279" s="4" t="s">
        <v>29</v>
      </c>
      <c r="E3279" s="4" t="s">
        <v>34</v>
      </c>
      <c r="F3279" s="4" t="s">
        <v>39</v>
      </c>
      <c r="G3279" s="11" t="s">
        <v>21</v>
      </c>
      <c r="H3279" s="5">
        <v>5029.76</v>
      </c>
      <c r="I3279" s="5">
        <v>1956.0479359879</v>
      </c>
      <c r="J3279" s="3" t="s">
        <v>22</v>
      </c>
      <c r="K3279" s="3" t="s">
        <v>23</v>
      </c>
      <c r="L3279" s="47">
        <f t="shared" si="104"/>
        <v>5151.5730312856367</v>
      </c>
      <c r="M3279" s="63">
        <f t="shared" si="105"/>
        <v>3.8119462176532202E-3</v>
      </c>
      <c r="N3279" s="7">
        <v>33970</v>
      </c>
      <c r="O3279" s="6" t="b">
        <v>1</v>
      </c>
      <c r="P3279" s="6" t="b">
        <v>0</v>
      </c>
      <c r="Q3279" s="6" t="s">
        <v>24</v>
      </c>
    </row>
    <row r="3280" spans="1:17" x14ac:dyDescent="0.25">
      <c r="A3280" s="3">
        <v>2020</v>
      </c>
      <c r="B3280" s="3">
        <v>10</v>
      </c>
      <c r="C3280" s="4" t="s">
        <v>55</v>
      </c>
      <c r="D3280" s="4" t="s">
        <v>29</v>
      </c>
      <c r="E3280" s="4" t="s">
        <v>34</v>
      </c>
      <c r="F3280" s="4" t="s">
        <v>37</v>
      </c>
      <c r="G3280" s="11" t="s">
        <v>21</v>
      </c>
      <c r="H3280" s="5">
        <v>11180.52</v>
      </c>
      <c r="I3280" s="5">
        <v>4089.3246062252001</v>
      </c>
      <c r="J3280" s="3" t="s">
        <v>22</v>
      </c>
      <c r="K3280" s="3" t="s">
        <v>23</v>
      </c>
      <c r="L3280" s="47">
        <f t="shared" si="104"/>
        <v>10769.906999729485</v>
      </c>
      <c r="M3280" s="63">
        <f t="shared" si="105"/>
        <v>7.9692757926116704E-3</v>
      </c>
      <c r="N3280" s="7">
        <v>33970</v>
      </c>
      <c r="O3280" s="6" t="b">
        <v>1</v>
      </c>
      <c r="P3280" s="6" t="b">
        <v>0</v>
      </c>
      <c r="Q3280" s="6" t="s">
        <v>24</v>
      </c>
    </row>
    <row r="3281" spans="1:17" x14ac:dyDescent="0.25">
      <c r="A3281" s="3">
        <v>2020</v>
      </c>
      <c r="B3281" s="3">
        <v>10</v>
      </c>
      <c r="C3281" s="4" t="s">
        <v>55</v>
      </c>
      <c r="D3281" s="4" t="s">
        <v>59</v>
      </c>
      <c r="E3281" s="4" t="s">
        <v>60</v>
      </c>
      <c r="F3281" s="4"/>
      <c r="G3281" s="11" t="s">
        <v>21</v>
      </c>
      <c r="H3281" s="5">
        <v>141290</v>
      </c>
      <c r="I3281" s="5">
        <v>46750.510282512398</v>
      </c>
      <c r="J3281" s="3" t="s">
        <v>22</v>
      </c>
      <c r="K3281" s="3" t="s">
        <v>42</v>
      </c>
      <c r="L3281" s="47">
        <f t="shared" si="104"/>
        <v>123125.13591268273</v>
      </c>
      <c r="M3281" s="63">
        <f t="shared" si="105"/>
        <v>9.1107394438560182E-2</v>
      </c>
      <c r="N3281" s="7">
        <v>40220</v>
      </c>
      <c r="O3281" s="6" t="b">
        <v>1</v>
      </c>
      <c r="P3281" s="6" t="b">
        <v>0</v>
      </c>
      <c r="Q3281" s="6" t="s">
        <v>24</v>
      </c>
    </row>
    <row r="3282" spans="1:17" x14ac:dyDescent="0.25">
      <c r="A3282" s="3">
        <v>2020</v>
      </c>
      <c r="B3282" s="3">
        <v>10</v>
      </c>
      <c r="C3282" s="4" t="s">
        <v>55</v>
      </c>
      <c r="D3282" s="4" t="s">
        <v>44</v>
      </c>
      <c r="E3282" s="4" t="s">
        <v>75</v>
      </c>
      <c r="F3282" s="4"/>
      <c r="G3282" s="11" t="s">
        <v>21</v>
      </c>
      <c r="H3282" s="5">
        <v>199461</v>
      </c>
      <c r="I3282" s="5">
        <v>69158.540546913006</v>
      </c>
      <c r="J3282" s="3" t="s">
        <v>22</v>
      </c>
      <c r="K3282" s="3" t="s">
        <v>42</v>
      </c>
      <c r="L3282" s="47">
        <f t="shared" si="104"/>
        <v>182140.35853094509</v>
      </c>
      <c r="M3282" s="63">
        <f t="shared" si="105"/>
        <v>0.13477616381782409</v>
      </c>
      <c r="N3282" s="7">
        <v>41210</v>
      </c>
      <c r="O3282" s="6" t="b">
        <v>0</v>
      </c>
      <c r="P3282" s="6" t="b">
        <v>0</v>
      </c>
      <c r="Q3282" s="6" t="s">
        <v>65</v>
      </c>
    </row>
    <row r="3283" spans="1:17" x14ac:dyDescent="0.25">
      <c r="A3283" s="3">
        <v>2020</v>
      </c>
      <c r="B3283" s="3">
        <v>10</v>
      </c>
      <c r="C3283" s="4" t="s">
        <v>55</v>
      </c>
      <c r="D3283" s="4" t="s">
        <v>46</v>
      </c>
      <c r="E3283" s="4" t="s">
        <v>47</v>
      </c>
      <c r="F3283" s="4"/>
      <c r="G3283" s="11" t="s">
        <v>21</v>
      </c>
      <c r="H3283" s="5">
        <v>72786</v>
      </c>
      <c r="I3283" s="5">
        <v>26684.620235936502</v>
      </c>
      <c r="J3283" s="3" t="s">
        <v>22</v>
      </c>
      <c r="K3283" s="3" t="s">
        <v>42</v>
      </c>
      <c r="L3283" s="47">
        <f t="shared" si="104"/>
        <v>70278.32366905747</v>
      </c>
      <c r="M3283" s="63">
        <f t="shared" si="105"/>
        <v>5.200298791579306E-2</v>
      </c>
      <c r="N3283" s="7">
        <v>34700</v>
      </c>
      <c r="O3283" s="6" t="b">
        <v>1</v>
      </c>
      <c r="P3283" s="6" t="b">
        <v>0</v>
      </c>
      <c r="Q3283" s="6" t="s">
        <v>24</v>
      </c>
    </row>
    <row r="3284" spans="1:17" x14ac:dyDescent="0.25">
      <c r="A3284" s="3">
        <v>2020</v>
      </c>
      <c r="B3284" s="3">
        <v>10</v>
      </c>
      <c r="C3284" s="4" t="s">
        <v>55</v>
      </c>
      <c r="D3284" s="4" t="s">
        <v>46</v>
      </c>
      <c r="E3284" s="4" t="s">
        <v>48</v>
      </c>
      <c r="F3284" s="4"/>
      <c r="G3284" s="11" t="s">
        <v>21</v>
      </c>
      <c r="H3284" s="5">
        <v>70461</v>
      </c>
      <c r="I3284" s="5">
        <v>26200.302147297902</v>
      </c>
      <c r="J3284" s="3" t="s">
        <v>22</v>
      </c>
      <c r="K3284" s="3" t="s">
        <v>42</v>
      </c>
      <c r="L3284" s="47">
        <f t="shared" si="104"/>
        <v>69002.792554461179</v>
      </c>
      <c r="M3284" s="63">
        <f t="shared" si="105"/>
        <v>5.1059148824654156E-2</v>
      </c>
      <c r="N3284" s="7">
        <v>35065</v>
      </c>
      <c r="O3284" s="6" t="b">
        <v>1</v>
      </c>
      <c r="P3284" s="6" t="b">
        <v>0</v>
      </c>
      <c r="Q3284" s="6" t="s">
        <v>24</v>
      </c>
    </row>
    <row r="3285" spans="1:17" x14ac:dyDescent="0.25">
      <c r="A3285" s="3">
        <v>2020</v>
      </c>
      <c r="B3285" s="3">
        <v>10</v>
      </c>
      <c r="C3285" s="4" t="s">
        <v>55</v>
      </c>
      <c r="D3285" s="4" t="s">
        <v>46</v>
      </c>
      <c r="E3285" s="4" t="s">
        <v>58</v>
      </c>
      <c r="F3285" s="4"/>
      <c r="G3285" s="11" t="s">
        <v>21</v>
      </c>
      <c r="H3285" s="5">
        <v>86707</v>
      </c>
      <c r="I3285" s="5">
        <v>29565.310600943001</v>
      </c>
      <c r="J3285" s="3" t="s">
        <v>22</v>
      </c>
      <c r="K3285" s="3" t="s">
        <v>42</v>
      </c>
      <c r="L3285" s="47">
        <f t="shared" si="104"/>
        <v>77865.094178521947</v>
      </c>
      <c r="M3285" s="63">
        <f t="shared" si="105"/>
        <v>5.7616877299117727E-2</v>
      </c>
      <c r="N3285" s="7">
        <v>39814</v>
      </c>
      <c r="O3285" s="6" t="b">
        <v>1</v>
      </c>
      <c r="P3285" s="6" t="b">
        <v>0</v>
      </c>
      <c r="Q3285" s="6" t="s">
        <v>24</v>
      </c>
    </row>
    <row r="3286" spans="1:17" x14ac:dyDescent="0.25">
      <c r="A3286" s="3">
        <v>2020</v>
      </c>
      <c r="B3286" s="3">
        <v>10</v>
      </c>
      <c r="C3286" s="4" t="s">
        <v>55</v>
      </c>
      <c r="D3286" s="4" t="s">
        <v>46</v>
      </c>
      <c r="E3286" s="4" t="s">
        <v>61</v>
      </c>
      <c r="F3286" s="4"/>
      <c r="G3286" s="11" t="s">
        <v>21</v>
      </c>
      <c r="H3286" s="5">
        <v>76932</v>
      </c>
      <c r="I3286" s="5">
        <v>26910.5998899398</v>
      </c>
      <c r="J3286" s="3" t="s">
        <v>22</v>
      </c>
      <c r="K3286" s="3" t="s">
        <v>42</v>
      </c>
      <c r="L3286" s="47">
        <f t="shared" si="104"/>
        <v>70873.478148538416</v>
      </c>
      <c r="M3286" s="63">
        <f t="shared" si="105"/>
        <v>5.244337706551469E-2</v>
      </c>
      <c r="N3286" s="7">
        <v>40179</v>
      </c>
      <c r="O3286" s="6" t="b">
        <v>1</v>
      </c>
      <c r="P3286" s="6" t="b">
        <v>0</v>
      </c>
      <c r="Q3286" s="6" t="s">
        <v>24</v>
      </c>
    </row>
    <row r="3287" spans="1:17" x14ac:dyDescent="0.25">
      <c r="A3287" s="3">
        <v>2020</v>
      </c>
      <c r="B3287" s="3">
        <v>10</v>
      </c>
      <c r="C3287" s="4" t="s">
        <v>55</v>
      </c>
      <c r="D3287" s="4" t="s">
        <v>46</v>
      </c>
      <c r="E3287" s="4" t="s">
        <v>77</v>
      </c>
      <c r="F3287" s="4"/>
      <c r="G3287" s="11" t="s">
        <v>21</v>
      </c>
      <c r="H3287" s="5">
        <v>90427</v>
      </c>
      <c r="I3287" s="5">
        <v>29876.062521670101</v>
      </c>
      <c r="J3287" s="3" t="s">
        <v>22</v>
      </c>
      <c r="K3287" s="3" t="s">
        <v>42</v>
      </c>
      <c r="L3287" s="47">
        <f t="shared" si="104"/>
        <v>78683.510325071766</v>
      </c>
      <c r="M3287" s="63">
        <f t="shared" si="105"/>
        <v>5.8222470642230698E-2</v>
      </c>
      <c r="N3287" s="7">
        <v>42005</v>
      </c>
      <c r="O3287" s="6" t="b">
        <v>0</v>
      </c>
      <c r="P3287" s="6" t="b">
        <v>0</v>
      </c>
      <c r="Q3287" s="6" t="s">
        <v>65</v>
      </c>
    </row>
    <row r="3288" spans="1:17" x14ac:dyDescent="0.25">
      <c r="A3288" s="3">
        <v>2020</v>
      </c>
      <c r="B3288" s="3">
        <v>10</v>
      </c>
      <c r="C3288" s="4" t="s">
        <v>55</v>
      </c>
      <c r="D3288" s="4" t="s">
        <v>69</v>
      </c>
      <c r="E3288" s="4" t="s">
        <v>70</v>
      </c>
      <c r="F3288" s="4" t="s">
        <v>71</v>
      </c>
      <c r="G3288" s="11" t="s">
        <v>21</v>
      </c>
      <c r="H3288" s="5">
        <v>92418.5</v>
      </c>
      <c r="I3288" s="5">
        <v>32026.740237465699</v>
      </c>
      <c r="J3288" s="3" t="s">
        <v>22</v>
      </c>
      <c r="K3288" s="3" t="s">
        <v>23</v>
      </c>
      <c r="L3288" s="47">
        <f t="shared" si="104"/>
        <v>84347.672800764863</v>
      </c>
      <c r="M3288" s="63">
        <f t="shared" si="105"/>
        <v>6.2413711374773168E-2</v>
      </c>
      <c r="N3288" s="7">
        <v>40760</v>
      </c>
      <c r="O3288" s="6" t="b">
        <v>0</v>
      </c>
      <c r="P3288" s="6" t="b">
        <v>0</v>
      </c>
      <c r="Q3288" s="6" t="s">
        <v>65</v>
      </c>
    </row>
    <row r="3289" spans="1:17" x14ac:dyDescent="0.25">
      <c r="A3289" s="3">
        <v>2020</v>
      </c>
      <c r="B3289" s="3">
        <v>11</v>
      </c>
      <c r="C3289" s="4" t="s">
        <v>56</v>
      </c>
      <c r="D3289" s="4" t="s">
        <v>18</v>
      </c>
      <c r="E3289" s="4" t="s">
        <v>76</v>
      </c>
      <c r="F3289" s="4"/>
      <c r="G3289" s="11" t="s">
        <v>21</v>
      </c>
      <c r="H3289" s="5">
        <v>99867</v>
      </c>
      <c r="I3289" s="5">
        <v>34738.935683999996</v>
      </c>
      <c r="J3289" s="3" t="s">
        <v>22</v>
      </c>
      <c r="K3289" s="3" t="s">
        <v>42</v>
      </c>
      <c r="L3289" s="47">
        <f t="shared" ref="L3289:L3352" si="106">I3289*0.02784*94.6</f>
        <v>91490.684309266158</v>
      </c>
      <c r="M3289" s="63">
        <f t="shared" si="105"/>
        <v>6.76992378609792E-2</v>
      </c>
      <c r="N3289" s="7">
        <v>41348</v>
      </c>
      <c r="O3289" s="6" t="b">
        <v>0</v>
      </c>
      <c r="P3289" s="6" t="b">
        <v>0</v>
      </c>
      <c r="Q3289" s="6" t="s">
        <v>65</v>
      </c>
    </row>
    <row r="3290" spans="1:17" x14ac:dyDescent="0.25">
      <c r="A3290" s="3">
        <v>2020</v>
      </c>
      <c r="B3290" s="3">
        <v>11</v>
      </c>
      <c r="C3290" s="4" t="s">
        <v>56</v>
      </c>
      <c r="D3290" s="4" t="s">
        <v>18</v>
      </c>
      <c r="E3290" s="4" t="s">
        <v>19</v>
      </c>
      <c r="F3290" s="4" t="s">
        <v>25</v>
      </c>
      <c r="G3290" s="11" t="s">
        <v>21</v>
      </c>
      <c r="H3290" s="5">
        <v>73540.449900000007</v>
      </c>
      <c r="I3290" s="5">
        <v>27183.0792595692</v>
      </c>
      <c r="J3290" s="3" t="s">
        <v>22</v>
      </c>
      <c r="K3290" s="3" t="s">
        <v>23</v>
      </c>
      <c r="L3290" s="47">
        <f t="shared" si="106"/>
        <v>71591.097255074055</v>
      </c>
      <c r="M3290" s="63">
        <f t="shared" si="105"/>
        <v>5.2974384861048454E-2</v>
      </c>
      <c r="N3290" s="7">
        <v>35527</v>
      </c>
      <c r="O3290" s="6" t="b">
        <v>1</v>
      </c>
      <c r="P3290" s="6" t="b">
        <v>0</v>
      </c>
      <c r="Q3290" s="6" t="s">
        <v>24</v>
      </c>
    </row>
    <row r="3291" spans="1:17" x14ac:dyDescent="0.25">
      <c r="A3291" s="3">
        <v>2020</v>
      </c>
      <c r="B3291" s="3">
        <v>11</v>
      </c>
      <c r="C3291" s="4" t="s">
        <v>56</v>
      </c>
      <c r="D3291" s="4" t="s">
        <v>18</v>
      </c>
      <c r="E3291" s="4" t="s">
        <v>19</v>
      </c>
      <c r="F3291" s="4" t="s">
        <v>20</v>
      </c>
      <c r="G3291" s="11" t="s">
        <v>21</v>
      </c>
      <c r="H3291" s="5">
        <v>62133.028200000001</v>
      </c>
      <c r="I3291" s="5">
        <v>22608.823906693498</v>
      </c>
      <c r="J3291" s="3" t="s">
        <v>22</v>
      </c>
      <c r="K3291" s="3" t="s">
        <v>23</v>
      </c>
      <c r="L3291" s="47">
        <f t="shared" si="106"/>
        <v>59544.045605398016</v>
      </c>
      <c r="M3291" s="63">
        <f t="shared" si="105"/>
        <v>4.4060076029364292E-2</v>
      </c>
      <c r="N3291" s="7">
        <v>35527</v>
      </c>
      <c r="O3291" s="6" t="b">
        <v>1</v>
      </c>
      <c r="P3291" s="6" t="b">
        <v>0</v>
      </c>
      <c r="Q3291" s="6" t="s">
        <v>24</v>
      </c>
    </row>
    <row r="3292" spans="1:17" x14ac:dyDescent="0.25">
      <c r="A3292" s="3">
        <v>2020</v>
      </c>
      <c r="B3292" s="3">
        <v>11</v>
      </c>
      <c r="C3292" s="4" t="s">
        <v>56</v>
      </c>
      <c r="D3292" s="4" t="s">
        <v>18</v>
      </c>
      <c r="E3292" s="4" t="s">
        <v>43</v>
      </c>
      <c r="F3292" s="4"/>
      <c r="G3292" s="11" t="s">
        <v>21</v>
      </c>
      <c r="H3292" s="5">
        <v>78142</v>
      </c>
      <c r="I3292" s="5">
        <v>28183.579980152401</v>
      </c>
      <c r="J3292" s="3" t="s">
        <v>22</v>
      </c>
      <c r="K3292" s="3" t="s">
        <v>42</v>
      </c>
      <c r="L3292" s="47">
        <f t="shared" si="106"/>
        <v>74226.079984848097</v>
      </c>
      <c r="M3292" s="63">
        <f t="shared" si="105"/>
        <v>5.4924160665321006E-2</v>
      </c>
      <c r="N3292" s="7">
        <v>28126</v>
      </c>
      <c r="O3292" s="6" t="b">
        <v>1</v>
      </c>
      <c r="P3292" s="6" t="b">
        <v>0</v>
      </c>
      <c r="Q3292" s="6" t="s">
        <v>24</v>
      </c>
    </row>
    <row r="3293" spans="1:17" x14ac:dyDescent="0.25">
      <c r="A3293" s="3">
        <v>2020</v>
      </c>
      <c r="B3293" s="3">
        <v>11</v>
      </c>
      <c r="C3293" s="4" t="s">
        <v>56</v>
      </c>
      <c r="D3293" s="4" t="s">
        <v>66</v>
      </c>
      <c r="E3293" s="4" t="s">
        <v>67</v>
      </c>
      <c r="F3293" s="4" t="s">
        <v>68</v>
      </c>
      <c r="G3293" s="11" t="s">
        <v>21</v>
      </c>
      <c r="H3293" s="5">
        <v>163612.29670000001</v>
      </c>
      <c r="I3293" s="5">
        <v>54918.400810612802</v>
      </c>
      <c r="J3293" s="3" t="s">
        <v>22</v>
      </c>
      <c r="K3293" s="3" t="s">
        <v>23</v>
      </c>
      <c r="L3293" s="47">
        <f t="shared" si="106"/>
        <v>144636.61515248174</v>
      </c>
      <c r="M3293" s="63">
        <f t="shared" si="105"/>
        <v>0.10702497949972224</v>
      </c>
      <c r="N3293" s="7">
        <v>40644</v>
      </c>
      <c r="O3293" s="6" t="b">
        <v>0</v>
      </c>
      <c r="P3293" s="6" t="b">
        <v>1</v>
      </c>
      <c r="Q3293" s="6" t="s">
        <v>15</v>
      </c>
    </row>
    <row r="3294" spans="1:17" x14ac:dyDescent="0.25">
      <c r="A3294" s="3">
        <v>2020</v>
      </c>
      <c r="B3294" s="3">
        <v>11</v>
      </c>
      <c r="C3294" s="4" t="s">
        <v>56</v>
      </c>
      <c r="D3294" s="4" t="s">
        <v>66</v>
      </c>
      <c r="E3294" s="4" t="s">
        <v>67</v>
      </c>
      <c r="F3294" s="4" t="s">
        <v>72</v>
      </c>
      <c r="G3294" s="11" t="s">
        <v>21</v>
      </c>
      <c r="H3294" s="5">
        <v>171138.12270000001</v>
      </c>
      <c r="I3294" s="5">
        <v>57444.533240969002</v>
      </c>
      <c r="J3294" s="3" t="s">
        <v>22</v>
      </c>
      <c r="K3294" s="3" t="s">
        <v>23</v>
      </c>
      <c r="L3294" s="47">
        <f t="shared" si="106"/>
        <v>151289.5991935434</v>
      </c>
      <c r="M3294" s="63">
        <f t="shared" si="105"/>
        <v>0.11194790638000041</v>
      </c>
      <c r="N3294" s="7">
        <v>40644</v>
      </c>
      <c r="O3294" s="6" t="b">
        <v>0</v>
      </c>
      <c r="P3294" s="6" t="b">
        <v>1</v>
      </c>
      <c r="Q3294" s="6" t="s">
        <v>15</v>
      </c>
    </row>
    <row r="3295" spans="1:17" x14ac:dyDescent="0.25">
      <c r="A3295" s="3">
        <v>2020</v>
      </c>
      <c r="B3295" s="3">
        <v>11</v>
      </c>
      <c r="C3295" s="4" t="s">
        <v>56</v>
      </c>
      <c r="D3295" s="4" t="s">
        <v>78</v>
      </c>
      <c r="E3295" s="4" t="s">
        <v>78</v>
      </c>
      <c r="F3295" s="4" t="s">
        <v>80</v>
      </c>
      <c r="G3295" s="11" t="s">
        <v>21</v>
      </c>
      <c r="H3295" s="5">
        <v>154707.81849999999</v>
      </c>
      <c r="I3295" s="5">
        <v>49711.354494335297</v>
      </c>
      <c r="J3295" s="3" t="s">
        <v>22</v>
      </c>
      <c r="K3295" s="3" t="s">
        <v>23</v>
      </c>
      <c r="L3295" s="47">
        <f t="shared" si="106"/>
        <v>130923.00472296908</v>
      </c>
      <c r="M3295" s="63">
        <f t="shared" si="105"/>
        <v>9.6877487638560633E-2</v>
      </c>
      <c r="N3295" s="7">
        <v>42560</v>
      </c>
      <c r="O3295" s="6" t="b">
        <v>0</v>
      </c>
      <c r="P3295" s="6" t="b">
        <v>0</v>
      </c>
      <c r="Q3295" s="6" t="s">
        <v>65</v>
      </c>
    </row>
    <row r="3296" spans="1:17" x14ac:dyDescent="0.25">
      <c r="A3296" s="3">
        <v>2020</v>
      </c>
      <c r="B3296" s="3">
        <v>11</v>
      </c>
      <c r="C3296" s="4" t="s">
        <v>56</v>
      </c>
      <c r="D3296" s="4" t="s">
        <v>78</v>
      </c>
      <c r="E3296" s="4" t="s">
        <v>78</v>
      </c>
      <c r="F3296" s="4" t="s">
        <v>79</v>
      </c>
      <c r="G3296" s="11" t="s">
        <v>21</v>
      </c>
      <c r="H3296" s="5">
        <v>154362.92389999999</v>
      </c>
      <c r="I3296" s="5">
        <v>49603.124038898102</v>
      </c>
      <c r="J3296" s="3" t="s">
        <v>22</v>
      </c>
      <c r="K3296" s="3" t="s">
        <v>23</v>
      </c>
      <c r="L3296" s="47">
        <f t="shared" si="106"/>
        <v>130637.96206878053</v>
      </c>
      <c r="M3296" s="63">
        <f t="shared" si="105"/>
        <v>9.6666568127004637E-2</v>
      </c>
      <c r="N3296" s="7">
        <v>42560</v>
      </c>
      <c r="O3296" s="6" t="b">
        <v>0</v>
      </c>
      <c r="P3296" s="6" t="b">
        <v>0</v>
      </c>
      <c r="Q3296" s="6" t="s">
        <v>65</v>
      </c>
    </row>
    <row r="3297" spans="1:17" x14ac:dyDescent="0.25">
      <c r="A3297" s="3">
        <v>2020</v>
      </c>
      <c r="B3297" s="3">
        <v>11</v>
      </c>
      <c r="C3297" s="4" t="s">
        <v>56</v>
      </c>
      <c r="D3297" s="4" t="s">
        <v>29</v>
      </c>
      <c r="E3297" s="4" t="s">
        <v>92</v>
      </c>
      <c r="F3297" s="4" t="s">
        <v>92</v>
      </c>
      <c r="G3297" s="11" t="s">
        <v>21</v>
      </c>
      <c r="H3297" s="5">
        <v>200380.84</v>
      </c>
      <c r="I3297" s="5">
        <v>64654.435117565699</v>
      </c>
      <c r="J3297" s="3" t="s">
        <v>22</v>
      </c>
      <c r="K3297" s="3" t="s">
        <v>23</v>
      </c>
      <c r="L3297" s="47">
        <f t="shared" si="106"/>
        <v>170278.05820946855</v>
      </c>
      <c r="M3297" s="63">
        <f t="shared" si="105"/>
        <v>0.12599856315711205</v>
      </c>
      <c r="N3297" s="7">
        <v>43601</v>
      </c>
      <c r="O3297" s="6" t="b">
        <v>0</v>
      </c>
      <c r="P3297" s="6" t="b">
        <v>0</v>
      </c>
      <c r="Q3297" s="6" t="s">
        <v>65</v>
      </c>
    </row>
    <row r="3298" spans="1:17" x14ac:dyDescent="0.25">
      <c r="A3298" s="3">
        <v>2020</v>
      </c>
      <c r="B3298" s="3">
        <v>11</v>
      </c>
      <c r="C3298" s="4" t="s">
        <v>56</v>
      </c>
      <c r="D3298" s="4" t="s">
        <v>29</v>
      </c>
      <c r="E3298" s="4" t="s">
        <v>30</v>
      </c>
      <c r="F3298" s="4" t="s">
        <v>33</v>
      </c>
      <c r="G3298" s="11" t="s">
        <v>21</v>
      </c>
      <c r="H3298" s="5">
        <v>374.65</v>
      </c>
      <c r="I3298" s="5">
        <v>142.8623293812</v>
      </c>
      <c r="J3298" s="3" t="s">
        <v>22</v>
      </c>
      <c r="K3298" s="3" t="s">
        <v>23</v>
      </c>
      <c r="L3298" s="47">
        <f t="shared" si="106"/>
        <v>376.25137384740867</v>
      </c>
      <c r="M3298" s="63">
        <f t="shared" si="105"/>
        <v>2.7841010749808258E-4</v>
      </c>
      <c r="N3298" s="7">
        <v>35885</v>
      </c>
      <c r="O3298" s="6" t="b">
        <v>1</v>
      </c>
      <c r="P3298" s="6" t="b">
        <v>0</v>
      </c>
      <c r="Q3298" s="6" t="s">
        <v>24</v>
      </c>
    </row>
    <row r="3299" spans="1:17" x14ac:dyDescent="0.25">
      <c r="A3299" s="3">
        <v>2020</v>
      </c>
      <c r="B3299" s="3">
        <v>11</v>
      </c>
      <c r="C3299" s="4" t="s">
        <v>56</v>
      </c>
      <c r="D3299" s="4" t="s">
        <v>29</v>
      </c>
      <c r="E3299" s="4" t="s">
        <v>34</v>
      </c>
      <c r="F3299" s="4" t="s">
        <v>37</v>
      </c>
      <c r="G3299" s="11" t="s">
        <v>21</v>
      </c>
      <c r="H3299" s="5">
        <v>2242.54</v>
      </c>
      <c r="I3299" s="5">
        <v>820.21891669119998</v>
      </c>
      <c r="J3299" s="3" t="s">
        <v>22</v>
      </c>
      <c r="K3299" s="3" t="s">
        <v>23</v>
      </c>
      <c r="L3299" s="47">
        <f t="shared" si="106"/>
        <v>2160.1810330086123</v>
      </c>
      <c r="M3299" s="63">
        <f t="shared" si="105"/>
        <v>1.5984426248478107E-3</v>
      </c>
      <c r="N3299" s="7">
        <v>33970</v>
      </c>
      <c r="O3299" s="6" t="b">
        <v>1</v>
      </c>
      <c r="P3299" s="6" t="b">
        <v>0</v>
      </c>
      <c r="Q3299" s="6" t="s">
        <v>24</v>
      </c>
    </row>
    <row r="3300" spans="1:17" x14ac:dyDescent="0.25">
      <c r="A3300" s="3">
        <v>2020</v>
      </c>
      <c r="B3300" s="3">
        <v>11</v>
      </c>
      <c r="C3300" s="4" t="s">
        <v>56</v>
      </c>
      <c r="D3300" s="4" t="s">
        <v>59</v>
      </c>
      <c r="E3300" s="4" t="s">
        <v>60</v>
      </c>
      <c r="F3300" s="4"/>
      <c r="G3300" s="11" t="s">
        <v>21</v>
      </c>
      <c r="H3300" s="5">
        <v>120410</v>
      </c>
      <c r="I3300" s="5">
        <v>39841.665674267897</v>
      </c>
      <c r="J3300" s="3" t="s">
        <v>22</v>
      </c>
      <c r="K3300" s="3" t="s">
        <v>42</v>
      </c>
      <c r="L3300" s="47">
        <f t="shared" si="106"/>
        <v>104929.56058635507</v>
      </c>
      <c r="M3300" s="63">
        <f t="shared" si="105"/>
        <v>7.7643438066013287E-2</v>
      </c>
      <c r="N3300" s="7">
        <v>40220</v>
      </c>
      <c r="O3300" s="6" t="b">
        <v>1</v>
      </c>
      <c r="P3300" s="6" t="b">
        <v>0</v>
      </c>
      <c r="Q3300" s="6" t="s">
        <v>24</v>
      </c>
    </row>
    <row r="3301" spans="1:17" x14ac:dyDescent="0.25">
      <c r="A3301" s="3">
        <v>2020</v>
      </c>
      <c r="B3301" s="3">
        <v>11</v>
      </c>
      <c r="C3301" s="4" t="s">
        <v>56</v>
      </c>
      <c r="D3301" s="4" t="s">
        <v>44</v>
      </c>
      <c r="E3301" s="4" t="s">
        <v>45</v>
      </c>
      <c r="F3301" s="4"/>
      <c r="G3301" s="11" t="s">
        <v>21</v>
      </c>
      <c r="H3301" s="5">
        <v>9357</v>
      </c>
      <c r="I3301" s="5">
        <v>3342.3204000000001</v>
      </c>
      <c r="J3301" s="3" t="s">
        <v>22</v>
      </c>
      <c r="K3301" s="3" t="s">
        <v>42</v>
      </c>
      <c r="L3301" s="47">
        <f t="shared" si="106"/>
        <v>8802.5489139455985</v>
      </c>
      <c r="M3301" s="63">
        <f t="shared" si="105"/>
        <v>6.5135139955200001E-3</v>
      </c>
      <c r="N3301" s="7">
        <v>25569</v>
      </c>
      <c r="O3301" s="6" t="b">
        <v>1</v>
      </c>
      <c r="P3301" s="6" t="b">
        <v>0</v>
      </c>
      <c r="Q3301" s="6" t="s">
        <v>24</v>
      </c>
    </row>
    <row r="3302" spans="1:17" x14ac:dyDescent="0.25">
      <c r="A3302" s="3">
        <v>2020</v>
      </c>
      <c r="B3302" s="3">
        <v>11</v>
      </c>
      <c r="C3302" s="4" t="s">
        <v>56</v>
      </c>
      <c r="D3302" s="4" t="s">
        <v>44</v>
      </c>
      <c r="E3302" s="4" t="s">
        <v>75</v>
      </c>
      <c r="F3302" s="4"/>
      <c r="G3302" s="11" t="s">
        <v>21</v>
      </c>
      <c r="H3302" s="5">
        <v>197717</v>
      </c>
      <c r="I3302" s="5">
        <v>68553.8484280837</v>
      </c>
      <c r="J3302" s="3" t="s">
        <v>22</v>
      </c>
      <c r="K3302" s="3" t="s">
        <v>42</v>
      </c>
      <c r="L3302" s="47">
        <f t="shared" si="106"/>
        <v>180547.80266650062</v>
      </c>
      <c r="M3302" s="63">
        <f t="shared" si="105"/>
        <v>0.13359773981664952</v>
      </c>
      <c r="N3302" s="7">
        <v>41210</v>
      </c>
      <c r="O3302" s="6" t="b">
        <v>0</v>
      </c>
      <c r="P3302" s="6" t="b">
        <v>0</v>
      </c>
      <c r="Q3302" s="6" t="s">
        <v>65</v>
      </c>
    </row>
    <row r="3303" spans="1:17" x14ac:dyDescent="0.25">
      <c r="A3303" s="3">
        <v>2020</v>
      </c>
      <c r="B3303" s="3">
        <v>11</v>
      </c>
      <c r="C3303" s="4" t="s">
        <v>56</v>
      </c>
      <c r="D3303" s="4" t="s">
        <v>46</v>
      </c>
      <c r="E3303" s="4" t="s">
        <v>47</v>
      </c>
      <c r="F3303" s="4"/>
      <c r="G3303" s="11" t="s">
        <v>21</v>
      </c>
      <c r="H3303" s="5">
        <v>73669</v>
      </c>
      <c r="I3303" s="5">
        <v>27008.3434748607</v>
      </c>
      <c r="J3303" s="3" t="s">
        <v>22</v>
      </c>
      <c r="K3303" s="3" t="s">
        <v>42</v>
      </c>
      <c r="L3303" s="47">
        <f t="shared" si="106"/>
        <v>71130.901909375534</v>
      </c>
      <c r="M3303" s="63">
        <f t="shared" si="105"/>
        <v>5.2633859763808535E-2</v>
      </c>
      <c r="N3303" s="7">
        <v>34700</v>
      </c>
      <c r="O3303" s="6" t="b">
        <v>1</v>
      </c>
      <c r="P3303" s="6" t="b">
        <v>0</v>
      </c>
      <c r="Q3303" s="6" t="s">
        <v>24</v>
      </c>
    </row>
    <row r="3304" spans="1:17" x14ac:dyDescent="0.25">
      <c r="A3304" s="3">
        <v>2020</v>
      </c>
      <c r="B3304" s="3">
        <v>11</v>
      </c>
      <c r="C3304" s="4" t="s">
        <v>56</v>
      </c>
      <c r="D3304" s="4" t="s">
        <v>46</v>
      </c>
      <c r="E3304" s="4" t="s">
        <v>48</v>
      </c>
      <c r="F3304" s="4"/>
      <c r="G3304" s="11" t="s">
        <v>21</v>
      </c>
      <c r="H3304" s="5">
        <v>44734</v>
      </c>
      <c r="I3304" s="5">
        <v>16633.943830732202</v>
      </c>
      <c r="J3304" s="3" t="s">
        <v>22</v>
      </c>
      <c r="K3304" s="3" t="s">
        <v>42</v>
      </c>
      <c r="L3304" s="47">
        <f t="shared" si="106"/>
        <v>43808.219045021491</v>
      </c>
      <c r="M3304" s="63">
        <f t="shared" si="105"/>
        <v>3.2416229737330916E-2</v>
      </c>
      <c r="N3304" s="7">
        <v>35065</v>
      </c>
      <c r="O3304" s="6" t="b">
        <v>1</v>
      </c>
      <c r="P3304" s="6" t="b">
        <v>0</v>
      </c>
      <c r="Q3304" s="6" t="s">
        <v>24</v>
      </c>
    </row>
    <row r="3305" spans="1:17" x14ac:dyDescent="0.25">
      <c r="A3305" s="3">
        <v>2020</v>
      </c>
      <c r="B3305" s="3">
        <v>11</v>
      </c>
      <c r="C3305" s="4" t="s">
        <v>56</v>
      </c>
      <c r="D3305" s="4" t="s">
        <v>46</v>
      </c>
      <c r="E3305" s="4" t="s">
        <v>58</v>
      </c>
      <c r="F3305" s="4"/>
      <c r="G3305" s="11" t="s">
        <v>21</v>
      </c>
      <c r="H3305" s="5">
        <v>73364</v>
      </c>
      <c r="I3305" s="5">
        <v>25015.620964023401</v>
      </c>
      <c r="J3305" s="3" t="s">
        <v>22</v>
      </c>
      <c r="K3305" s="3" t="s">
        <v>42</v>
      </c>
      <c r="L3305" s="47">
        <f t="shared" si="106"/>
        <v>65882.740370593718</v>
      </c>
      <c r="M3305" s="63">
        <f t="shared" si="105"/>
        <v>4.8750442134688814E-2</v>
      </c>
      <c r="N3305" s="7">
        <v>39814</v>
      </c>
      <c r="O3305" s="6" t="b">
        <v>1</v>
      </c>
      <c r="P3305" s="6" t="b">
        <v>0</v>
      </c>
      <c r="Q3305" s="6" t="s">
        <v>24</v>
      </c>
    </row>
    <row r="3306" spans="1:17" x14ac:dyDescent="0.25">
      <c r="A3306" s="3">
        <v>2020</v>
      </c>
      <c r="B3306" s="3">
        <v>11</v>
      </c>
      <c r="C3306" s="4" t="s">
        <v>56</v>
      </c>
      <c r="D3306" s="4" t="s">
        <v>46</v>
      </c>
      <c r="E3306" s="4" t="s">
        <v>61</v>
      </c>
      <c r="F3306" s="4"/>
      <c r="G3306" s="11" t="s">
        <v>21</v>
      </c>
      <c r="H3306" s="5">
        <v>76081</v>
      </c>
      <c r="I3306" s="5">
        <v>26612.922453939998</v>
      </c>
      <c r="J3306" s="3" t="s">
        <v>22</v>
      </c>
      <c r="K3306" s="3" t="s">
        <v>42</v>
      </c>
      <c r="L3306" s="47">
        <f t="shared" si="106"/>
        <v>70089.495801733428</v>
      </c>
      <c r="M3306" s="63">
        <f t="shared" si="105"/>
        <v>5.1863263278238272E-2</v>
      </c>
      <c r="N3306" s="7">
        <v>40179</v>
      </c>
      <c r="O3306" s="6" t="b">
        <v>1</v>
      </c>
      <c r="P3306" s="6" t="b">
        <v>0</v>
      </c>
      <c r="Q3306" s="6" t="s">
        <v>24</v>
      </c>
    </row>
    <row r="3307" spans="1:17" x14ac:dyDescent="0.25">
      <c r="A3307" s="3">
        <v>2020</v>
      </c>
      <c r="B3307" s="3">
        <v>11</v>
      </c>
      <c r="C3307" s="4" t="s">
        <v>56</v>
      </c>
      <c r="D3307" s="4" t="s">
        <v>46</v>
      </c>
      <c r="E3307" s="4" t="s">
        <v>77</v>
      </c>
      <c r="F3307" s="4"/>
      <c r="G3307" s="11" t="s">
        <v>21</v>
      </c>
      <c r="H3307" s="5">
        <v>79670</v>
      </c>
      <c r="I3307" s="5">
        <v>26322.070853853998</v>
      </c>
      <c r="J3307" s="3" t="s">
        <v>22</v>
      </c>
      <c r="K3307" s="3" t="s">
        <v>42</v>
      </c>
      <c r="L3307" s="47">
        <f t="shared" si="106"/>
        <v>69323.490413244523</v>
      </c>
      <c r="M3307" s="63">
        <f t="shared" si="105"/>
        <v>5.1296451679990675E-2</v>
      </c>
      <c r="N3307" s="7">
        <v>42005</v>
      </c>
      <c r="O3307" s="6" t="b">
        <v>0</v>
      </c>
      <c r="P3307" s="6" t="b">
        <v>0</v>
      </c>
      <c r="Q3307" s="6" t="s">
        <v>65</v>
      </c>
    </row>
    <row r="3308" spans="1:17" x14ac:dyDescent="0.25">
      <c r="A3308" s="3">
        <v>2020</v>
      </c>
      <c r="B3308" s="3">
        <v>11</v>
      </c>
      <c r="C3308" s="4" t="s">
        <v>56</v>
      </c>
      <c r="D3308" s="4" t="s">
        <v>69</v>
      </c>
      <c r="E3308" s="4" t="s">
        <v>70</v>
      </c>
      <c r="F3308" s="4" t="s">
        <v>71</v>
      </c>
      <c r="G3308" s="11" t="s">
        <v>21</v>
      </c>
      <c r="H3308" s="5">
        <v>89205.82</v>
      </c>
      <c r="I3308" s="5">
        <v>30913.4169545072</v>
      </c>
      <c r="J3308" s="3" t="s">
        <v>22</v>
      </c>
      <c r="K3308" s="3" t="s">
        <v>23</v>
      </c>
      <c r="L3308" s="47">
        <f t="shared" si="106"/>
        <v>81415.55335007525</v>
      </c>
      <c r="M3308" s="63">
        <f t="shared" si="105"/>
        <v>6.0244066960943643E-2</v>
      </c>
      <c r="N3308" s="7">
        <v>40760</v>
      </c>
      <c r="O3308" s="6" t="b">
        <v>0</v>
      </c>
      <c r="P3308" s="6" t="b">
        <v>0</v>
      </c>
      <c r="Q3308" s="6" t="s">
        <v>65</v>
      </c>
    </row>
    <row r="3309" spans="1:17" x14ac:dyDescent="0.25">
      <c r="A3309" s="3">
        <v>2020</v>
      </c>
      <c r="B3309" s="3">
        <v>12</v>
      </c>
      <c r="C3309" s="4" t="s">
        <v>57</v>
      </c>
      <c r="D3309" s="4" t="s">
        <v>18</v>
      </c>
      <c r="E3309" s="4" t="s">
        <v>76</v>
      </c>
      <c r="F3309" s="4"/>
      <c r="G3309" s="11" t="s">
        <v>21</v>
      </c>
      <c r="H3309" s="5">
        <v>153225</v>
      </c>
      <c r="I3309" s="5">
        <v>53299.6227</v>
      </c>
      <c r="J3309" s="3" t="s">
        <v>22</v>
      </c>
      <c r="K3309" s="3" t="s">
        <v>42</v>
      </c>
      <c r="L3309" s="47">
        <f t="shared" si="106"/>
        <v>140373.2975185728</v>
      </c>
      <c r="M3309" s="63">
        <f t="shared" si="105"/>
        <v>0.10387030471776001</v>
      </c>
      <c r="N3309" s="7">
        <v>41348</v>
      </c>
      <c r="O3309" s="6" t="b">
        <v>0</v>
      </c>
      <c r="P3309" s="6" t="b">
        <v>0</v>
      </c>
      <c r="Q3309" s="6" t="s">
        <v>65</v>
      </c>
    </row>
    <row r="3310" spans="1:17" x14ac:dyDescent="0.25">
      <c r="A3310" s="3">
        <v>2020</v>
      </c>
      <c r="B3310" s="3">
        <v>12</v>
      </c>
      <c r="C3310" s="4" t="s">
        <v>57</v>
      </c>
      <c r="D3310" s="4" t="s">
        <v>18</v>
      </c>
      <c r="E3310" s="4" t="s">
        <v>19</v>
      </c>
      <c r="F3310" s="4" t="s">
        <v>25</v>
      </c>
      <c r="G3310" s="11" t="s">
        <v>21</v>
      </c>
      <c r="H3310" s="5">
        <v>83996.066300000006</v>
      </c>
      <c r="I3310" s="5">
        <v>31047.8346383481</v>
      </c>
      <c r="J3310" s="3" t="s">
        <v>22</v>
      </c>
      <c r="K3310" s="3" t="s">
        <v>23</v>
      </c>
      <c r="L3310" s="47">
        <f t="shared" si="106"/>
        <v>81769.5643649704</v>
      </c>
      <c r="M3310" s="63">
        <f t="shared" si="105"/>
        <v>6.0506020143212783E-2</v>
      </c>
      <c r="N3310" s="7">
        <v>35527</v>
      </c>
      <c r="O3310" s="6" t="b">
        <v>1</v>
      </c>
      <c r="P3310" s="6" t="b">
        <v>0</v>
      </c>
      <c r="Q3310" s="6" t="s">
        <v>24</v>
      </c>
    </row>
    <row r="3311" spans="1:17" x14ac:dyDescent="0.25">
      <c r="A3311" s="3">
        <v>2020</v>
      </c>
      <c r="B3311" s="3">
        <v>12</v>
      </c>
      <c r="C3311" s="4" t="s">
        <v>57</v>
      </c>
      <c r="D3311" s="4" t="s">
        <v>18</v>
      </c>
      <c r="E3311" s="4" t="s">
        <v>19</v>
      </c>
      <c r="F3311" s="4" t="s">
        <v>20</v>
      </c>
      <c r="G3311" s="11" t="s">
        <v>21</v>
      </c>
      <c r="H3311" s="5">
        <v>75381.3177</v>
      </c>
      <c r="I3311" s="5">
        <v>27429.581127897101</v>
      </c>
      <c r="J3311" s="3" t="s">
        <v>22</v>
      </c>
      <c r="K3311" s="3" t="s">
        <v>23</v>
      </c>
      <c r="L3311" s="47">
        <f t="shared" si="106"/>
        <v>72240.300351621991</v>
      </c>
      <c r="M3311" s="63">
        <f t="shared" si="105"/>
        <v>5.345476770204588E-2</v>
      </c>
      <c r="N3311" s="7">
        <v>35527</v>
      </c>
      <c r="O3311" s="6" t="b">
        <v>1</v>
      </c>
      <c r="P3311" s="6" t="b">
        <v>0</v>
      </c>
      <c r="Q3311" s="6" t="s">
        <v>24</v>
      </c>
    </row>
    <row r="3312" spans="1:17" x14ac:dyDescent="0.25">
      <c r="A3312" s="3">
        <v>2020</v>
      </c>
      <c r="B3312" s="3">
        <v>12</v>
      </c>
      <c r="C3312" s="4" t="s">
        <v>57</v>
      </c>
      <c r="D3312" s="4" t="s">
        <v>18</v>
      </c>
      <c r="E3312" s="4" t="s">
        <v>41</v>
      </c>
      <c r="F3312" s="4"/>
      <c r="G3312" s="11" t="s">
        <v>21</v>
      </c>
      <c r="H3312" s="5">
        <v>6008</v>
      </c>
      <c r="I3312" s="5">
        <v>2271.1047355608998</v>
      </c>
      <c r="J3312" s="3" t="s">
        <v>22</v>
      </c>
      <c r="K3312" s="3" t="s">
        <v>42</v>
      </c>
      <c r="L3312" s="47">
        <f t="shared" si="106"/>
        <v>5981.3267822762618</v>
      </c>
      <c r="M3312" s="63">
        <f t="shared" si="105"/>
        <v>4.4259289086610821E-3</v>
      </c>
      <c r="N3312" s="7">
        <v>23377</v>
      </c>
      <c r="O3312" s="6" t="b">
        <v>1</v>
      </c>
      <c r="P3312" s="6" t="b">
        <v>0</v>
      </c>
      <c r="Q3312" s="6" t="s">
        <v>24</v>
      </c>
    </row>
    <row r="3313" spans="1:17" x14ac:dyDescent="0.25">
      <c r="A3313" s="3">
        <v>2020</v>
      </c>
      <c r="B3313" s="3">
        <v>12</v>
      </c>
      <c r="C3313" s="4" t="s">
        <v>57</v>
      </c>
      <c r="D3313" s="4" t="s">
        <v>18</v>
      </c>
      <c r="E3313" s="4" t="s">
        <v>43</v>
      </c>
      <c r="F3313" s="4"/>
      <c r="G3313" s="11" t="s">
        <v>21</v>
      </c>
      <c r="H3313" s="5">
        <v>102515</v>
      </c>
      <c r="I3313" s="5">
        <v>36974.2225904804</v>
      </c>
      <c r="J3313" s="3" t="s">
        <v>22</v>
      </c>
      <c r="K3313" s="3" t="s">
        <v>42</v>
      </c>
      <c r="L3313" s="47">
        <f t="shared" si="106"/>
        <v>97377.678964534949</v>
      </c>
      <c r="M3313" s="63">
        <f t="shared" si="105"/>
        <v>7.2055364984328213E-2</v>
      </c>
      <c r="N3313" s="7">
        <v>28126</v>
      </c>
      <c r="O3313" s="6" t="b">
        <v>1</v>
      </c>
      <c r="P3313" s="6" t="b">
        <v>0</v>
      </c>
      <c r="Q3313" s="6" t="s">
        <v>24</v>
      </c>
    </row>
    <row r="3314" spans="1:17" x14ac:dyDescent="0.25">
      <c r="A3314" s="3">
        <v>2020</v>
      </c>
      <c r="B3314" s="3">
        <v>12</v>
      </c>
      <c r="C3314" s="4" t="s">
        <v>57</v>
      </c>
      <c r="D3314" s="4" t="s">
        <v>66</v>
      </c>
      <c r="E3314" s="4" t="s">
        <v>67</v>
      </c>
      <c r="F3314" s="4" t="s">
        <v>68</v>
      </c>
      <c r="G3314" s="11" t="s">
        <v>21</v>
      </c>
      <c r="H3314" s="5">
        <v>186375.50330000001</v>
      </c>
      <c r="I3314" s="5">
        <v>62559.140101045297</v>
      </c>
      <c r="J3314" s="3" t="s">
        <v>22</v>
      </c>
      <c r="K3314" s="3" t="s">
        <v>23</v>
      </c>
      <c r="L3314" s="47">
        <f t="shared" si="106"/>
        <v>164759.75515507936</v>
      </c>
      <c r="M3314" s="63">
        <f t="shared" si="105"/>
        <v>0.12191525222891708</v>
      </c>
      <c r="N3314" s="7">
        <v>40644</v>
      </c>
      <c r="O3314" s="6" t="b">
        <v>0</v>
      </c>
      <c r="P3314" s="6" t="b">
        <v>1</v>
      </c>
      <c r="Q3314" s="6" t="s">
        <v>15</v>
      </c>
    </row>
    <row r="3315" spans="1:17" x14ac:dyDescent="0.25">
      <c r="A3315" s="3">
        <v>2020</v>
      </c>
      <c r="B3315" s="3">
        <v>12</v>
      </c>
      <c r="C3315" s="4" t="s">
        <v>57</v>
      </c>
      <c r="D3315" s="4" t="s">
        <v>66</v>
      </c>
      <c r="E3315" s="4" t="s">
        <v>67</v>
      </c>
      <c r="F3315" s="4" t="s">
        <v>72</v>
      </c>
      <c r="G3315" s="11" t="s">
        <v>21</v>
      </c>
      <c r="H3315" s="5">
        <v>182515.74650000001</v>
      </c>
      <c r="I3315" s="5">
        <v>61263.567119984102</v>
      </c>
      <c r="J3315" s="3" t="s">
        <v>22</v>
      </c>
      <c r="K3315" s="3" t="s">
        <v>23</v>
      </c>
      <c r="L3315" s="47">
        <f t="shared" si="106"/>
        <v>161347.6512354858</v>
      </c>
      <c r="M3315" s="63">
        <f t="shared" si="105"/>
        <v>0.11939043960342503</v>
      </c>
      <c r="N3315" s="7">
        <v>40644</v>
      </c>
      <c r="O3315" s="6" t="b">
        <v>0</v>
      </c>
      <c r="P3315" s="6" t="b">
        <v>1</v>
      </c>
      <c r="Q3315" s="6" t="s">
        <v>15</v>
      </c>
    </row>
    <row r="3316" spans="1:17" x14ac:dyDescent="0.25">
      <c r="A3316" s="3">
        <v>2020</v>
      </c>
      <c r="B3316" s="3">
        <v>12</v>
      </c>
      <c r="C3316" s="4" t="s">
        <v>57</v>
      </c>
      <c r="D3316" s="4" t="s">
        <v>78</v>
      </c>
      <c r="E3316" s="4" t="s">
        <v>78</v>
      </c>
      <c r="F3316" s="4" t="s">
        <v>80</v>
      </c>
      <c r="G3316" s="11" t="s">
        <v>21</v>
      </c>
      <c r="H3316" s="5">
        <v>138893.7205</v>
      </c>
      <c r="I3316" s="5">
        <v>44629.9032832179</v>
      </c>
      <c r="J3316" s="3" t="s">
        <v>22</v>
      </c>
      <c r="K3316" s="3" t="s">
        <v>23</v>
      </c>
      <c r="L3316" s="47">
        <f t="shared" si="106"/>
        <v>117540.16960049278</v>
      </c>
      <c r="M3316" s="63">
        <f t="shared" si="105"/>
        <v>8.6974755518335056E-2</v>
      </c>
      <c r="N3316" s="7">
        <v>42560</v>
      </c>
      <c r="O3316" s="6" t="b">
        <v>0</v>
      </c>
      <c r="P3316" s="6" t="b">
        <v>0</v>
      </c>
      <c r="Q3316" s="6" t="s">
        <v>65</v>
      </c>
    </row>
    <row r="3317" spans="1:17" x14ac:dyDescent="0.25">
      <c r="A3317" s="3">
        <v>2020</v>
      </c>
      <c r="B3317" s="3">
        <v>12</v>
      </c>
      <c r="C3317" s="4" t="s">
        <v>57</v>
      </c>
      <c r="D3317" s="4" t="s">
        <v>78</v>
      </c>
      <c r="E3317" s="4" t="s">
        <v>78</v>
      </c>
      <c r="F3317" s="4" t="s">
        <v>79</v>
      </c>
      <c r="G3317" s="11" t="s">
        <v>21</v>
      </c>
      <c r="H3317" s="5">
        <v>138085.0759</v>
      </c>
      <c r="I3317" s="5">
        <v>44372.385380738197</v>
      </c>
      <c r="J3317" s="3" t="s">
        <v>22</v>
      </c>
      <c r="K3317" s="3" t="s">
        <v>23</v>
      </c>
      <c r="L3317" s="47">
        <f t="shared" si="106"/>
        <v>116861.95397137647</v>
      </c>
      <c r="M3317" s="63">
        <f t="shared" si="105"/>
        <v>8.6472904629982597E-2</v>
      </c>
      <c r="N3317" s="7">
        <v>42560</v>
      </c>
      <c r="O3317" s="6" t="b">
        <v>0</v>
      </c>
      <c r="P3317" s="6" t="b">
        <v>0</v>
      </c>
      <c r="Q3317" s="6" t="s">
        <v>65</v>
      </c>
    </row>
    <row r="3318" spans="1:17" x14ac:dyDescent="0.25">
      <c r="A3318" s="3">
        <v>2020</v>
      </c>
      <c r="B3318" s="3">
        <v>12</v>
      </c>
      <c r="C3318" s="4" t="s">
        <v>57</v>
      </c>
      <c r="D3318" s="4" t="s">
        <v>73</v>
      </c>
      <c r="E3318" s="4" t="s">
        <v>74</v>
      </c>
      <c r="F3318" s="4"/>
      <c r="G3318" s="11" t="s">
        <v>21</v>
      </c>
      <c r="H3318" s="5">
        <v>202462</v>
      </c>
      <c r="I3318" s="5">
        <v>62918.828785984297</v>
      </c>
      <c r="J3318" s="3" t="s">
        <v>22</v>
      </c>
      <c r="K3318" s="3" t="s">
        <v>42</v>
      </c>
      <c r="L3318" s="47">
        <f t="shared" si="106"/>
        <v>165707.05429581055</v>
      </c>
      <c r="M3318" s="63">
        <f t="shared" si="105"/>
        <v>0.12261621353812621</v>
      </c>
      <c r="N3318" s="7">
        <v>41136</v>
      </c>
      <c r="O3318" s="6" t="b">
        <v>0</v>
      </c>
      <c r="P3318" s="6" t="b">
        <v>0</v>
      </c>
      <c r="Q3318" s="6" t="s">
        <v>65</v>
      </c>
    </row>
    <row r="3319" spans="1:17" x14ac:dyDescent="0.25">
      <c r="A3319" s="3">
        <v>2020</v>
      </c>
      <c r="B3319" s="3">
        <v>12</v>
      </c>
      <c r="C3319" s="4" t="s">
        <v>57</v>
      </c>
      <c r="D3319" s="4" t="s">
        <v>29</v>
      </c>
      <c r="E3319" s="4" t="s">
        <v>92</v>
      </c>
      <c r="F3319" s="4" t="s">
        <v>92</v>
      </c>
      <c r="G3319" s="11" t="s">
        <v>21</v>
      </c>
      <c r="H3319" s="5">
        <v>216002.25</v>
      </c>
      <c r="I3319" s="5">
        <v>69694.804442746201</v>
      </c>
      <c r="J3319" s="3" t="s">
        <v>22</v>
      </c>
      <c r="K3319" s="3" t="s">
        <v>23</v>
      </c>
      <c r="L3319" s="47">
        <f t="shared" si="106"/>
        <v>183552.69744790072</v>
      </c>
      <c r="M3319" s="63">
        <f t="shared" si="105"/>
        <v>0.13582123489802378</v>
      </c>
      <c r="N3319" s="7">
        <v>43601</v>
      </c>
      <c r="O3319" s="6" t="b">
        <v>0</v>
      </c>
      <c r="P3319" s="6" t="b">
        <v>0</v>
      </c>
      <c r="Q3319" s="6" t="s">
        <v>65</v>
      </c>
    </row>
    <row r="3320" spans="1:17" x14ac:dyDescent="0.25">
      <c r="A3320" s="3">
        <v>2020</v>
      </c>
      <c r="B3320" s="3">
        <v>12</v>
      </c>
      <c r="C3320" s="4" t="s">
        <v>57</v>
      </c>
      <c r="D3320" s="4" t="s">
        <v>29</v>
      </c>
      <c r="E3320" s="4" t="s">
        <v>30</v>
      </c>
      <c r="F3320" s="4" t="s">
        <v>33</v>
      </c>
      <c r="G3320" s="11" t="s">
        <v>21</v>
      </c>
      <c r="H3320" s="5">
        <v>6426.24</v>
      </c>
      <c r="I3320" s="5">
        <v>2450.4674110843998</v>
      </c>
      <c r="J3320" s="3" t="s">
        <v>22</v>
      </c>
      <c r="K3320" s="3" t="s">
        <v>23</v>
      </c>
      <c r="L3320" s="47">
        <f t="shared" si="106"/>
        <v>6453.7078037461852</v>
      </c>
      <c r="M3320" s="63">
        <f t="shared" si="105"/>
        <v>4.7754708907212793E-3</v>
      </c>
      <c r="N3320" s="7">
        <v>35885</v>
      </c>
      <c r="O3320" s="6" t="b">
        <v>1</v>
      </c>
      <c r="P3320" s="6" t="b">
        <v>0</v>
      </c>
      <c r="Q3320" s="6" t="s">
        <v>24</v>
      </c>
    </row>
    <row r="3321" spans="1:17" x14ac:dyDescent="0.25">
      <c r="A3321" s="3">
        <v>2020</v>
      </c>
      <c r="B3321" s="3">
        <v>12</v>
      </c>
      <c r="C3321" s="4" t="s">
        <v>57</v>
      </c>
      <c r="D3321" s="4" t="s">
        <v>29</v>
      </c>
      <c r="E3321" s="4" t="s">
        <v>34</v>
      </c>
      <c r="F3321" s="4" t="s">
        <v>39</v>
      </c>
      <c r="G3321" s="11" t="s">
        <v>21</v>
      </c>
      <c r="H3321" s="5">
        <v>6278.51</v>
      </c>
      <c r="I3321" s="5">
        <v>2441.6804234356</v>
      </c>
      <c r="J3321" s="3" t="s">
        <v>22</v>
      </c>
      <c r="K3321" s="3" t="s">
        <v>23</v>
      </c>
      <c r="L3321" s="47">
        <f t="shared" si="106"/>
        <v>6430.5658307070953</v>
      </c>
      <c r="M3321" s="63">
        <f t="shared" si="105"/>
        <v>4.7583468091912974E-3</v>
      </c>
      <c r="N3321" s="7">
        <v>33970</v>
      </c>
      <c r="O3321" s="6" t="b">
        <v>1</v>
      </c>
      <c r="P3321" s="6" t="b">
        <v>0</v>
      </c>
      <c r="Q3321" s="6" t="s">
        <v>24</v>
      </c>
    </row>
    <row r="3322" spans="1:17" x14ac:dyDescent="0.25">
      <c r="A3322" s="3">
        <v>2020</v>
      </c>
      <c r="B3322" s="3">
        <v>12</v>
      </c>
      <c r="C3322" s="4" t="s">
        <v>57</v>
      </c>
      <c r="D3322" s="4" t="s">
        <v>29</v>
      </c>
      <c r="E3322" s="4" t="s">
        <v>34</v>
      </c>
      <c r="F3322" s="4" t="s">
        <v>37</v>
      </c>
      <c r="G3322" s="11" t="s">
        <v>21</v>
      </c>
      <c r="H3322" s="5">
        <v>4176.8599999999997</v>
      </c>
      <c r="I3322" s="5">
        <v>1527.7050060961001</v>
      </c>
      <c r="J3322" s="3" t="s">
        <v>22</v>
      </c>
      <c r="K3322" s="3" t="s">
        <v>23</v>
      </c>
      <c r="L3322" s="47">
        <f t="shared" si="106"/>
        <v>4023.4616771750793</v>
      </c>
      <c r="M3322" s="63">
        <f t="shared" si="105"/>
        <v>2.9771915158800805E-3</v>
      </c>
      <c r="N3322" s="7">
        <v>33970</v>
      </c>
      <c r="O3322" s="6" t="b">
        <v>1</v>
      </c>
      <c r="P3322" s="6" t="b">
        <v>0</v>
      </c>
      <c r="Q3322" s="6" t="s">
        <v>24</v>
      </c>
    </row>
    <row r="3323" spans="1:17" x14ac:dyDescent="0.25">
      <c r="A3323" s="3">
        <v>2020</v>
      </c>
      <c r="B3323" s="3">
        <v>12</v>
      </c>
      <c r="C3323" s="4" t="s">
        <v>57</v>
      </c>
      <c r="D3323" s="4" t="s">
        <v>59</v>
      </c>
      <c r="E3323" s="4" t="s">
        <v>60</v>
      </c>
      <c r="F3323" s="4"/>
      <c r="G3323" s="11" t="s">
        <v>21</v>
      </c>
      <c r="H3323" s="5">
        <v>64469</v>
      </c>
      <c r="I3323" s="5">
        <v>21331.719494679699</v>
      </c>
      <c r="J3323" s="3" t="s">
        <v>22</v>
      </c>
      <c r="K3323" s="3" t="s">
        <v>42</v>
      </c>
      <c r="L3323" s="47">
        <f t="shared" si="106"/>
        <v>56180.581691236112</v>
      </c>
      <c r="M3323" s="63">
        <f t="shared" si="105"/>
        <v>4.1571254951231804E-2</v>
      </c>
      <c r="N3323" s="7">
        <v>40220</v>
      </c>
      <c r="O3323" s="6" t="b">
        <v>1</v>
      </c>
      <c r="P3323" s="6" t="b">
        <v>0</v>
      </c>
      <c r="Q3323" s="6" t="s">
        <v>24</v>
      </c>
    </row>
    <row r="3324" spans="1:17" x14ac:dyDescent="0.25">
      <c r="A3324" s="3">
        <v>2020</v>
      </c>
      <c r="B3324" s="3">
        <v>12</v>
      </c>
      <c r="C3324" s="4" t="s">
        <v>57</v>
      </c>
      <c r="D3324" s="4" t="s">
        <v>44</v>
      </c>
      <c r="E3324" s="4" t="s">
        <v>45</v>
      </c>
      <c r="F3324" s="4"/>
      <c r="G3324" s="11" t="s">
        <v>21</v>
      </c>
      <c r="H3324" s="5">
        <v>34611</v>
      </c>
      <c r="I3324" s="5">
        <v>12363.049199999999</v>
      </c>
      <c r="J3324" s="3" t="s">
        <v>22</v>
      </c>
      <c r="K3324" s="3" t="s">
        <v>42</v>
      </c>
      <c r="L3324" s="47">
        <f t="shared" si="106"/>
        <v>32560.117608268796</v>
      </c>
      <c r="M3324" s="63">
        <f t="shared" si="105"/>
        <v>2.4093110280960003E-2</v>
      </c>
      <c r="N3324" s="7">
        <v>25569</v>
      </c>
      <c r="O3324" s="6" t="b">
        <v>1</v>
      </c>
      <c r="P3324" s="6" t="b">
        <v>0</v>
      </c>
      <c r="Q3324" s="6" t="s">
        <v>24</v>
      </c>
    </row>
    <row r="3325" spans="1:17" x14ac:dyDescent="0.25">
      <c r="A3325" s="3">
        <v>2020</v>
      </c>
      <c r="B3325" s="3">
        <v>12</v>
      </c>
      <c r="C3325" s="4" t="s">
        <v>57</v>
      </c>
      <c r="D3325" s="4" t="s">
        <v>44</v>
      </c>
      <c r="E3325" s="4" t="s">
        <v>75</v>
      </c>
      <c r="F3325" s="4"/>
      <c r="G3325" s="11" t="s">
        <v>21</v>
      </c>
      <c r="H3325" s="5">
        <v>96794</v>
      </c>
      <c r="I3325" s="5">
        <v>33561.106049292299</v>
      </c>
      <c r="J3325" s="3" t="s">
        <v>22</v>
      </c>
      <c r="K3325" s="3" t="s">
        <v>42</v>
      </c>
      <c r="L3325" s="47">
        <f t="shared" si="106"/>
        <v>88388.67680220335</v>
      </c>
      <c r="M3325" s="63">
        <f t="shared" si="105"/>
        <v>6.5403883468860835E-2</v>
      </c>
      <c r="N3325" s="7">
        <v>41210</v>
      </c>
      <c r="O3325" s="6" t="b">
        <v>0</v>
      </c>
      <c r="P3325" s="6" t="b">
        <v>0</v>
      </c>
      <c r="Q3325" s="6" t="s">
        <v>65</v>
      </c>
    </row>
    <row r="3326" spans="1:17" x14ac:dyDescent="0.25">
      <c r="A3326" s="3">
        <v>2020</v>
      </c>
      <c r="B3326" s="3">
        <v>12</v>
      </c>
      <c r="C3326" s="4" t="s">
        <v>57</v>
      </c>
      <c r="D3326" s="4" t="s">
        <v>46</v>
      </c>
      <c r="E3326" s="4" t="s">
        <v>47</v>
      </c>
      <c r="F3326" s="4"/>
      <c r="G3326" s="11" t="s">
        <v>21</v>
      </c>
      <c r="H3326" s="5">
        <v>51674</v>
      </c>
      <c r="I3326" s="5">
        <v>18944.591900527299</v>
      </c>
      <c r="J3326" s="3" t="s">
        <v>22</v>
      </c>
      <c r="K3326" s="3" t="s">
        <v>42</v>
      </c>
      <c r="L3326" s="47">
        <f t="shared" si="106"/>
        <v>49893.689683110322</v>
      </c>
      <c r="M3326" s="63">
        <f t="shared" si="105"/>
        <v>3.6919220695747608E-2</v>
      </c>
      <c r="N3326" s="7">
        <v>34700</v>
      </c>
      <c r="O3326" s="6" t="b">
        <v>1</v>
      </c>
      <c r="P3326" s="6" t="b">
        <v>0</v>
      </c>
      <c r="Q3326" s="6" t="s">
        <v>24</v>
      </c>
    </row>
    <row r="3327" spans="1:17" x14ac:dyDescent="0.25">
      <c r="A3327" s="3">
        <v>2020</v>
      </c>
      <c r="B3327" s="3">
        <v>12</v>
      </c>
      <c r="C3327" s="4" t="s">
        <v>57</v>
      </c>
      <c r="D3327" s="4" t="s">
        <v>46</v>
      </c>
      <c r="E3327" s="4" t="s">
        <v>48</v>
      </c>
      <c r="F3327" s="4"/>
      <c r="G3327" s="11" t="s">
        <v>21</v>
      </c>
      <c r="H3327" s="5">
        <v>65663</v>
      </c>
      <c r="I3327" s="5">
        <v>24416.208113680201</v>
      </c>
      <c r="J3327" s="3" t="s">
        <v>22</v>
      </c>
      <c r="K3327" s="3" t="s">
        <v>42</v>
      </c>
      <c r="L3327" s="47">
        <f t="shared" si="106"/>
        <v>64304.088325507444</v>
      </c>
      <c r="M3327" s="63">
        <f t="shared" si="105"/>
        <v>4.7582306371939977E-2</v>
      </c>
      <c r="N3327" s="7">
        <v>35065</v>
      </c>
      <c r="O3327" s="6" t="b">
        <v>1</v>
      </c>
      <c r="P3327" s="6" t="b">
        <v>0</v>
      </c>
      <c r="Q3327" s="6" t="s">
        <v>24</v>
      </c>
    </row>
    <row r="3328" spans="1:17" x14ac:dyDescent="0.25">
      <c r="A3328" s="3">
        <v>2020</v>
      </c>
      <c r="B3328" s="3">
        <v>12</v>
      </c>
      <c r="C3328" s="4" t="s">
        <v>57</v>
      </c>
      <c r="D3328" s="4" t="s">
        <v>46</v>
      </c>
      <c r="E3328" s="4" t="s">
        <v>58</v>
      </c>
      <c r="F3328" s="4"/>
      <c r="G3328" s="11" t="s">
        <v>21</v>
      </c>
      <c r="H3328" s="5">
        <v>86941</v>
      </c>
      <c r="I3328" s="5">
        <v>29645.0998068966</v>
      </c>
      <c r="J3328" s="3" t="s">
        <v>22</v>
      </c>
      <c r="K3328" s="3" t="s">
        <v>42</v>
      </c>
      <c r="L3328" s="47">
        <f t="shared" si="106"/>
        <v>78075.232137830521</v>
      </c>
      <c r="M3328" s="63">
        <f t="shared" si="105"/>
        <v>5.7772370503680101E-2</v>
      </c>
      <c r="N3328" s="7">
        <v>39814</v>
      </c>
      <c r="O3328" s="6" t="b">
        <v>1</v>
      </c>
      <c r="P3328" s="6" t="b">
        <v>0</v>
      </c>
      <c r="Q3328" s="6" t="s">
        <v>24</v>
      </c>
    </row>
    <row r="3329" spans="1:17" x14ac:dyDescent="0.25">
      <c r="A3329" s="3">
        <v>2020</v>
      </c>
      <c r="B3329" s="3">
        <v>12</v>
      </c>
      <c r="C3329" s="4" t="s">
        <v>57</v>
      </c>
      <c r="D3329" s="4" t="s">
        <v>46</v>
      </c>
      <c r="E3329" s="4" t="s">
        <v>61</v>
      </c>
      <c r="F3329" s="4"/>
      <c r="G3329" s="11" t="s">
        <v>21</v>
      </c>
      <c r="H3329" s="5">
        <v>87310</v>
      </c>
      <c r="I3329" s="5">
        <v>30540.7954608049</v>
      </c>
      <c r="J3329" s="3" t="s">
        <v>22</v>
      </c>
      <c r="K3329" s="3" t="s">
        <v>42</v>
      </c>
      <c r="L3329" s="47">
        <f t="shared" si="106"/>
        <v>80434.193536485269</v>
      </c>
      <c r="M3329" s="63">
        <f t="shared" si="105"/>
        <v>5.9517902194016592E-2</v>
      </c>
      <c r="N3329" s="7">
        <v>40179</v>
      </c>
      <c r="O3329" s="6" t="b">
        <v>1</v>
      </c>
      <c r="P3329" s="6" t="b">
        <v>0</v>
      </c>
      <c r="Q3329" s="6" t="s">
        <v>24</v>
      </c>
    </row>
    <row r="3330" spans="1:17" x14ac:dyDescent="0.25">
      <c r="A3330" s="3">
        <v>2020</v>
      </c>
      <c r="B3330" s="3">
        <v>12</v>
      </c>
      <c r="C3330" s="4" t="s">
        <v>57</v>
      </c>
      <c r="D3330" s="4" t="s">
        <v>46</v>
      </c>
      <c r="E3330" s="4" t="s">
        <v>77</v>
      </c>
      <c r="F3330" s="4"/>
      <c r="G3330" s="11" t="s">
        <v>21</v>
      </c>
      <c r="H3330" s="5">
        <v>68777</v>
      </c>
      <c r="I3330" s="5">
        <v>22723.146317503699</v>
      </c>
      <c r="J3330" s="3" t="s">
        <v>22</v>
      </c>
      <c r="K3330" s="3" t="s">
        <v>42</v>
      </c>
      <c r="L3330" s="47">
        <f t="shared" si="106"/>
        <v>59845.132423142066</v>
      </c>
      <c r="M3330" s="63">
        <f t="shared" ref="M3330:M3393" si="107">I3330*0.02784*0.07/1000</f>
        <v>4.4282867543551215E-2</v>
      </c>
      <c r="N3330" s="7">
        <v>42005</v>
      </c>
      <c r="O3330" s="6" t="b">
        <v>0</v>
      </c>
      <c r="P3330" s="6" t="b">
        <v>0</v>
      </c>
      <c r="Q3330" s="6" t="s">
        <v>65</v>
      </c>
    </row>
    <row r="3331" spans="1:17" x14ac:dyDescent="0.25">
      <c r="A3331" s="3">
        <v>2020</v>
      </c>
      <c r="B3331" s="3">
        <v>12</v>
      </c>
      <c r="C3331" s="4" t="s">
        <v>57</v>
      </c>
      <c r="D3331" s="4" t="s">
        <v>69</v>
      </c>
      <c r="E3331" s="4" t="s">
        <v>70</v>
      </c>
      <c r="F3331" s="4" t="s">
        <v>71</v>
      </c>
      <c r="G3331" s="11" t="s">
        <v>21</v>
      </c>
      <c r="H3331" s="5">
        <v>104281.37</v>
      </c>
      <c r="I3331" s="5">
        <v>36137.703474921698</v>
      </c>
      <c r="J3331" s="3" t="s">
        <v>22</v>
      </c>
      <c r="K3331" s="3" t="s">
        <v>23</v>
      </c>
      <c r="L3331" s="47">
        <f t="shared" si="106"/>
        <v>95174.568684576167</v>
      </c>
      <c r="M3331" s="63">
        <f t="shared" si="107"/>
        <v>7.0425156531927408E-2</v>
      </c>
      <c r="N3331" s="7">
        <v>40760</v>
      </c>
      <c r="O3331" s="6" t="b">
        <v>0</v>
      </c>
      <c r="P3331" s="6" t="b">
        <v>0</v>
      </c>
      <c r="Q3331" s="6" t="s">
        <v>65</v>
      </c>
    </row>
    <row r="3332" spans="1:17" x14ac:dyDescent="0.25">
      <c r="A3332" s="3">
        <v>2021</v>
      </c>
      <c r="B3332" s="3">
        <v>1</v>
      </c>
      <c r="C3332" s="4" t="s">
        <v>17</v>
      </c>
      <c r="D3332" s="4" t="s">
        <v>18</v>
      </c>
      <c r="E3332" s="4" t="s">
        <v>76</v>
      </c>
      <c r="F3332" s="4"/>
      <c r="G3332" s="11" t="s">
        <v>21</v>
      </c>
      <c r="H3332" s="5">
        <v>18295</v>
      </c>
      <c r="I3332" s="5">
        <v>6363.9523399999998</v>
      </c>
      <c r="J3332" s="3" t="s">
        <v>22</v>
      </c>
      <c r="K3332" s="3" t="s">
        <v>42</v>
      </c>
      <c r="L3332" s="47">
        <f t="shared" si="106"/>
        <v>16760.51217557376</v>
      </c>
      <c r="M3332" s="63">
        <f t="shared" si="107"/>
        <v>1.2402070320192001E-2</v>
      </c>
      <c r="N3332" s="7">
        <v>41348</v>
      </c>
      <c r="O3332" s="6" t="b">
        <v>0</v>
      </c>
      <c r="P3332" s="6" t="b">
        <v>0</v>
      </c>
      <c r="Q3332" s="6" t="s">
        <v>65</v>
      </c>
    </row>
    <row r="3333" spans="1:17" x14ac:dyDescent="0.25">
      <c r="A3333" s="3">
        <v>2021</v>
      </c>
      <c r="B3333" s="3">
        <v>1</v>
      </c>
      <c r="C3333" s="4" t="s">
        <v>17</v>
      </c>
      <c r="D3333" s="4" t="s">
        <v>18</v>
      </c>
      <c r="E3333" s="4" t="s">
        <v>19</v>
      </c>
      <c r="F3333" s="4" t="s">
        <v>25</v>
      </c>
      <c r="G3333" s="11" t="s">
        <v>21</v>
      </c>
      <c r="H3333" s="5">
        <v>71083.309699999998</v>
      </c>
      <c r="I3333" s="5">
        <v>26274.835739999999</v>
      </c>
      <c r="J3333" s="3" t="s">
        <v>22</v>
      </c>
      <c r="K3333" s="3" t="s">
        <v>23</v>
      </c>
      <c r="L3333" s="47">
        <f t="shared" si="106"/>
        <v>69199.088994351347</v>
      </c>
      <c r="M3333" s="63">
        <f t="shared" si="107"/>
        <v>5.1204399890112003E-2</v>
      </c>
      <c r="N3333" s="7">
        <v>35527</v>
      </c>
      <c r="O3333" s="6" t="b">
        <v>1</v>
      </c>
      <c r="P3333" s="6" t="b">
        <v>0</v>
      </c>
      <c r="Q3333" s="6" t="s">
        <v>24</v>
      </c>
    </row>
    <row r="3334" spans="1:17" x14ac:dyDescent="0.25">
      <c r="A3334" s="3">
        <v>2021</v>
      </c>
      <c r="B3334" s="3">
        <v>1</v>
      </c>
      <c r="C3334" s="4" t="s">
        <v>17</v>
      </c>
      <c r="D3334" s="4" t="s">
        <v>18</v>
      </c>
      <c r="E3334" s="4" t="s">
        <v>19</v>
      </c>
      <c r="F3334" s="4" t="s">
        <v>20</v>
      </c>
      <c r="G3334" s="11" t="s">
        <v>21</v>
      </c>
      <c r="H3334" s="5">
        <v>80775.8122</v>
      </c>
      <c r="I3334" s="5">
        <v>29392.51742</v>
      </c>
      <c r="J3334" s="3" t="s">
        <v>22</v>
      </c>
      <c r="K3334" s="3" t="s">
        <v>23</v>
      </c>
      <c r="L3334" s="47">
        <f t="shared" si="106"/>
        <v>77410.014998426879</v>
      </c>
      <c r="M3334" s="63">
        <f t="shared" si="107"/>
        <v>5.7280137948096006E-2</v>
      </c>
      <c r="N3334" s="7">
        <v>35527</v>
      </c>
      <c r="O3334" s="6" t="b">
        <v>1</v>
      </c>
      <c r="P3334" s="6" t="b">
        <v>0</v>
      </c>
      <c r="Q3334" s="6" t="s">
        <v>24</v>
      </c>
    </row>
    <row r="3335" spans="1:17" x14ac:dyDescent="0.25">
      <c r="A3335" s="3">
        <v>2021</v>
      </c>
      <c r="B3335" s="3">
        <v>1</v>
      </c>
      <c r="C3335" s="4" t="s">
        <v>17</v>
      </c>
      <c r="D3335" s="4" t="s">
        <v>18</v>
      </c>
      <c r="E3335" s="4" t="s">
        <v>43</v>
      </c>
      <c r="F3335" s="4"/>
      <c r="G3335" s="11" t="s">
        <v>21</v>
      </c>
      <c r="H3335" s="5">
        <v>114122</v>
      </c>
      <c r="I3335" s="5">
        <v>41160.534849999996</v>
      </c>
      <c r="J3335" s="3" t="s">
        <v>22</v>
      </c>
      <c r="K3335" s="3" t="s">
        <v>42</v>
      </c>
      <c r="L3335" s="47">
        <f t="shared" si="106"/>
        <v>108403.01885519038</v>
      </c>
      <c r="M3335" s="63">
        <f t="shared" si="107"/>
        <v>8.0213650315679993E-2</v>
      </c>
      <c r="N3335" s="7">
        <v>28126</v>
      </c>
      <c r="O3335" s="6" t="b">
        <v>1</v>
      </c>
      <c r="P3335" s="6" t="b">
        <v>0</v>
      </c>
      <c r="Q3335" s="6" t="s">
        <v>24</v>
      </c>
    </row>
    <row r="3336" spans="1:17" x14ac:dyDescent="0.25">
      <c r="A3336" s="3">
        <v>2021</v>
      </c>
      <c r="B3336" s="3">
        <v>1</v>
      </c>
      <c r="C3336" s="4" t="s">
        <v>17</v>
      </c>
      <c r="D3336" s="4" t="s">
        <v>66</v>
      </c>
      <c r="E3336" s="4" t="s">
        <v>67</v>
      </c>
      <c r="F3336" s="4" t="s">
        <v>68</v>
      </c>
      <c r="G3336" s="11" t="s">
        <v>21</v>
      </c>
      <c r="H3336" s="5">
        <v>191480.8884</v>
      </c>
      <c r="I3336" s="5">
        <v>64272.822939999998</v>
      </c>
      <c r="J3336" s="3" t="s">
        <v>22</v>
      </c>
      <c r="K3336" s="3" t="s">
        <v>23</v>
      </c>
      <c r="L3336" s="47">
        <f t="shared" si="106"/>
        <v>169273.01995545215</v>
      </c>
      <c r="M3336" s="63">
        <f t="shared" si="107"/>
        <v>0.125254877345472</v>
      </c>
      <c r="N3336" s="7">
        <v>40644</v>
      </c>
      <c r="O3336" s="6" t="b">
        <v>0</v>
      </c>
      <c r="P3336" s="6" t="b">
        <v>1</v>
      </c>
      <c r="Q3336" s="6" t="s">
        <v>15</v>
      </c>
    </row>
    <row r="3337" spans="1:17" x14ac:dyDescent="0.25">
      <c r="A3337" s="3">
        <v>2021</v>
      </c>
      <c r="B3337" s="3">
        <v>1</v>
      </c>
      <c r="C3337" s="4" t="s">
        <v>17</v>
      </c>
      <c r="D3337" s="4" t="s">
        <v>66</v>
      </c>
      <c r="E3337" s="4" t="s">
        <v>67</v>
      </c>
      <c r="F3337" s="4" t="s">
        <v>72</v>
      </c>
      <c r="G3337" s="11" t="s">
        <v>21</v>
      </c>
      <c r="H3337" s="5">
        <v>169835.64970000001</v>
      </c>
      <c r="I3337" s="5">
        <v>57007.342790000002</v>
      </c>
      <c r="J3337" s="3" t="s">
        <v>22</v>
      </c>
      <c r="K3337" s="3" t="s">
        <v>23</v>
      </c>
      <c r="L3337" s="47">
        <f t="shared" si="106"/>
        <v>150138.18644168257</v>
      </c>
      <c r="M3337" s="63">
        <f t="shared" si="107"/>
        <v>0.11109590962915201</v>
      </c>
      <c r="N3337" s="7">
        <v>40644</v>
      </c>
      <c r="O3337" s="6" t="b">
        <v>0</v>
      </c>
      <c r="P3337" s="6" t="b">
        <v>1</v>
      </c>
      <c r="Q3337" s="6" t="s">
        <v>15</v>
      </c>
    </row>
    <row r="3338" spans="1:17" x14ac:dyDescent="0.25">
      <c r="A3338" s="3">
        <v>2021</v>
      </c>
      <c r="B3338" s="3">
        <v>1</v>
      </c>
      <c r="C3338" s="4" t="s">
        <v>17</v>
      </c>
      <c r="D3338" s="4" t="s">
        <v>78</v>
      </c>
      <c r="E3338" s="4" t="s">
        <v>78</v>
      </c>
      <c r="F3338" s="4" t="s">
        <v>80</v>
      </c>
      <c r="G3338" s="11" t="s">
        <v>21</v>
      </c>
      <c r="H3338" s="5">
        <v>169999.2268</v>
      </c>
      <c r="I3338" s="5">
        <v>54624.852890000002</v>
      </c>
      <c r="J3338" s="3" t="s">
        <v>22</v>
      </c>
      <c r="K3338" s="3" t="s">
        <v>23</v>
      </c>
      <c r="L3338" s="47">
        <f t="shared" si="106"/>
        <v>143863.50856168897</v>
      </c>
      <c r="M3338" s="63">
        <f t="shared" si="107"/>
        <v>0.10645291331203201</v>
      </c>
      <c r="N3338" s="7">
        <v>42560</v>
      </c>
      <c r="O3338" s="6" t="b">
        <v>0</v>
      </c>
      <c r="P3338" s="6" t="b">
        <v>0</v>
      </c>
      <c r="Q3338" s="6" t="s">
        <v>65</v>
      </c>
    </row>
    <row r="3339" spans="1:17" x14ac:dyDescent="0.25">
      <c r="A3339" s="3">
        <v>2021</v>
      </c>
      <c r="B3339" s="3">
        <v>1</v>
      </c>
      <c r="C3339" s="4" t="s">
        <v>17</v>
      </c>
      <c r="D3339" s="4" t="s">
        <v>78</v>
      </c>
      <c r="E3339" s="4" t="s">
        <v>78</v>
      </c>
      <c r="F3339" s="4" t="s">
        <v>79</v>
      </c>
      <c r="G3339" s="11" t="s">
        <v>21</v>
      </c>
      <c r="H3339" s="5">
        <v>164502.71049999999</v>
      </c>
      <c r="I3339" s="5">
        <v>52861.452400000002</v>
      </c>
      <c r="J3339" s="3" t="s">
        <v>22</v>
      </c>
      <c r="K3339" s="3" t="s">
        <v>23</v>
      </c>
      <c r="L3339" s="47">
        <f t="shared" si="106"/>
        <v>139219.30417359358</v>
      </c>
      <c r="M3339" s="63">
        <f t="shared" si="107"/>
        <v>0.10301639843712</v>
      </c>
      <c r="N3339" s="7">
        <v>42560</v>
      </c>
      <c r="O3339" s="6" t="b">
        <v>0</v>
      </c>
      <c r="P3339" s="6" t="b">
        <v>0</v>
      </c>
      <c r="Q3339" s="6" t="s">
        <v>65</v>
      </c>
    </row>
    <row r="3340" spans="1:17" x14ac:dyDescent="0.25">
      <c r="A3340" s="3">
        <v>2021</v>
      </c>
      <c r="B3340" s="3">
        <v>1</v>
      </c>
      <c r="C3340" s="4" t="s">
        <v>17</v>
      </c>
      <c r="D3340" s="4" t="s">
        <v>73</v>
      </c>
      <c r="E3340" s="4" t="s">
        <v>74</v>
      </c>
      <c r="F3340" s="4"/>
      <c r="G3340" s="11" t="s">
        <v>21</v>
      </c>
      <c r="H3340" s="5">
        <v>221027</v>
      </c>
      <c r="I3340" s="5">
        <v>68688.247520000004</v>
      </c>
      <c r="J3340" s="3" t="s">
        <v>22</v>
      </c>
      <c r="K3340" s="3" t="s">
        <v>42</v>
      </c>
      <c r="L3340" s="47">
        <f t="shared" si="106"/>
        <v>180901.76471651328</v>
      </c>
      <c r="M3340" s="63">
        <f t="shared" si="107"/>
        <v>0.13385965676697603</v>
      </c>
      <c r="N3340" s="7">
        <v>41136</v>
      </c>
      <c r="O3340" s="6" t="b">
        <v>0</v>
      </c>
      <c r="P3340" s="6" t="b">
        <v>0</v>
      </c>
      <c r="Q3340" s="6" t="s">
        <v>65</v>
      </c>
    </row>
    <row r="3341" spans="1:17" x14ac:dyDescent="0.25">
      <c r="A3341" s="3">
        <v>2021</v>
      </c>
      <c r="B3341" s="3">
        <v>1</v>
      </c>
      <c r="C3341" s="4" t="s">
        <v>17</v>
      </c>
      <c r="D3341" s="4" t="s">
        <v>29</v>
      </c>
      <c r="E3341" s="4" t="s">
        <v>92</v>
      </c>
      <c r="F3341" s="4" t="s">
        <v>92</v>
      </c>
      <c r="G3341" s="11" t="s">
        <v>21</v>
      </c>
      <c r="H3341" s="5">
        <v>226442.38</v>
      </c>
      <c r="I3341" s="5">
        <v>73063.393509999994</v>
      </c>
      <c r="J3341" s="3" t="s">
        <v>22</v>
      </c>
      <c r="K3341" s="3" t="s">
        <v>23</v>
      </c>
      <c r="L3341" s="47">
        <f t="shared" si="106"/>
        <v>192424.4292051206</v>
      </c>
      <c r="M3341" s="63">
        <f t="shared" si="107"/>
        <v>0.14238594127228799</v>
      </c>
      <c r="N3341" s="7">
        <v>43601</v>
      </c>
      <c r="O3341" s="6" t="b">
        <v>0</v>
      </c>
      <c r="P3341" s="6" t="b">
        <v>0</v>
      </c>
      <c r="Q3341" s="6" t="s">
        <v>65</v>
      </c>
    </row>
    <row r="3342" spans="1:17" x14ac:dyDescent="0.25">
      <c r="A3342" s="3">
        <v>2021</v>
      </c>
      <c r="B3342" s="3">
        <v>1</v>
      </c>
      <c r="C3342" s="4" t="s">
        <v>17</v>
      </c>
      <c r="D3342" s="4" t="s">
        <v>29</v>
      </c>
      <c r="E3342" s="4" t="s">
        <v>30</v>
      </c>
      <c r="F3342" s="4" t="s">
        <v>33</v>
      </c>
      <c r="G3342" s="11" t="s">
        <v>21</v>
      </c>
      <c r="H3342" s="5">
        <v>25933.4</v>
      </c>
      <c r="I3342" s="5">
        <v>9888.9788680000001</v>
      </c>
      <c r="J3342" s="3" t="s">
        <v>22</v>
      </c>
      <c r="K3342" s="3" t="s">
        <v>23</v>
      </c>
      <c r="L3342" s="47">
        <f t="shared" si="106"/>
        <v>26044.247641412352</v>
      </c>
      <c r="M3342" s="63">
        <f t="shared" si="107"/>
        <v>1.9271642017958404E-2</v>
      </c>
      <c r="N3342" s="7">
        <v>35885</v>
      </c>
      <c r="O3342" s="6" t="b">
        <v>1</v>
      </c>
      <c r="P3342" s="6" t="b">
        <v>0</v>
      </c>
      <c r="Q3342" s="6" t="s">
        <v>24</v>
      </c>
    </row>
    <row r="3343" spans="1:17" x14ac:dyDescent="0.25">
      <c r="A3343" s="3">
        <v>2021</v>
      </c>
      <c r="B3343" s="3">
        <v>1</v>
      </c>
      <c r="C3343" s="4" t="s">
        <v>17</v>
      </c>
      <c r="D3343" s="4" t="s">
        <v>29</v>
      </c>
      <c r="E3343" s="4" t="s">
        <v>30</v>
      </c>
      <c r="F3343" s="4" t="s">
        <v>31</v>
      </c>
      <c r="G3343" s="11" t="s">
        <v>21</v>
      </c>
      <c r="H3343" s="5">
        <v>1013.09</v>
      </c>
      <c r="I3343" s="5">
        <v>381.7022796</v>
      </c>
      <c r="J3343" s="3" t="s">
        <v>22</v>
      </c>
      <c r="K3343" s="3" t="s">
        <v>23</v>
      </c>
      <c r="L3343" s="47">
        <f t="shared" si="106"/>
        <v>1005.2755525004543</v>
      </c>
      <c r="M3343" s="63">
        <f t="shared" si="107"/>
        <v>7.4386140248447995E-4</v>
      </c>
      <c r="N3343" s="7">
        <v>35885</v>
      </c>
      <c r="O3343" s="6" t="b">
        <v>1</v>
      </c>
      <c r="P3343" s="6" t="b">
        <v>0</v>
      </c>
      <c r="Q3343" s="6" t="s">
        <v>24</v>
      </c>
    </row>
    <row r="3344" spans="1:17" x14ac:dyDescent="0.25">
      <c r="A3344" s="3">
        <v>2021</v>
      </c>
      <c r="B3344" s="3">
        <v>1</v>
      </c>
      <c r="C3344" s="4" t="s">
        <v>17</v>
      </c>
      <c r="D3344" s="4" t="s">
        <v>29</v>
      </c>
      <c r="E3344" s="4" t="s">
        <v>34</v>
      </c>
      <c r="F3344" s="4" t="s">
        <v>39</v>
      </c>
      <c r="G3344" s="11" t="s">
        <v>21</v>
      </c>
      <c r="H3344" s="5">
        <v>9923.0400000000009</v>
      </c>
      <c r="I3344" s="5">
        <v>3859.0194980000001</v>
      </c>
      <c r="J3344" s="3" t="s">
        <v>22</v>
      </c>
      <c r="K3344" s="3" t="s">
        <v>23</v>
      </c>
      <c r="L3344" s="47">
        <f t="shared" si="106"/>
        <v>10163.36072718067</v>
      </c>
      <c r="M3344" s="63">
        <f t="shared" si="107"/>
        <v>7.5204571977024008E-3</v>
      </c>
      <c r="N3344" s="7">
        <v>33970</v>
      </c>
      <c r="O3344" s="6" t="b">
        <v>1</v>
      </c>
      <c r="P3344" s="6" t="b">
        <v>0</v>
      </c>
      <c r="Q3344" s="6" t="s">
        <v>24</v>
      </c>
    </row>
    <row r="3345" spans="1:17" x14ac:dyDescent="0.25">
      <c r="A3345" s="3">
        <v>2021</v>
      </c>
      <c r="B3345" s="3">
        <v>1</v>
      </c>
      <c r="C3345" s="4" t="s">
        <v>17</v>
      </c>
      <c r="D3345" s="4" t="s">
        <v>29</v>
      </c>
      <c r="E3345" s="4" t="s">
        <v>34</v>
      </c>
      <c r="F3345" s="4" t="s">
        <v>37</v>
      </c>
      <c r="G3345" s="11" t="s">
        <v>21</v>
      </c>
      <c r="H3345" s="5">
        <v>17688.23</v>
      </c>
      <c r="I3345" s="5">
        <v>6469.5483020000001</v>
      </c>
      <c r="J3345" s="3" t="s">
        <v>22</v>
      </c>
      <c r="K3345" s="3" t="s">
        <v>23</v>
      </c>
      <c r="L3345" s="47">
        <f t="shared" si="106"/>
        <v>17038.616459238528</v>
      </c>
      <c r="M3345" s="63">
        <f t="shared" si="107"/>
        <v>1.2607855730937602E-2</v>
      </c>
      <c r="N3345" s="7">
        <v>33970</v>
      </c>
      <c r="O3345" s="6" t="b">
        <v>1</v>
      </c>
      <c r="P3345" s="6" t="b">
        <v>0</v>
      </c>
      <c r="Q3345" s="6" t="s">
        <v>24</v>
      </c>
    </row>
    <row r="3346" spans="1:17" x14ac:dyDescent="0.25">
      <c r="A3346" s="3">
        <v>2021</v>
      </c>
      <c r="B3346" s="3">
        <v>1</v>
      </c>
      <c r="C3346" s="4" t="s">
        <v>17</v>
      </c>
      <c r="D3346" s="4" t="s">
        <v>59</v>
      </c>
      <c r="E3346" s="4" t="s">
        <v>60</v>
      </c>
      <c r="F3346" s="4"/>
      <c r="G3346" s="11" t="s">
        <v>21</v>
      </c>
      <c r="H3346" s="5">
        <v>172997</v>
      </c>
      <c r="I3346" s="5">
        <v>57241.829059999996</v>
      </c>
      <c r="J3346" s="3" t="s">
        <v>22</v>
      </c>
      <c r="K3346" s="3" t="s">
        <v>42</v>
      </c>
      <c r="L3346" s="47">
        <f t="shared" si="106"/>
        <v>150755.74448947582</v>
      </c>
      <c r="M3346" s="63">
        <f t="shared" si="107"/>
        <v>0.111552876472128</v>
      </c>
      <c r="N3346" s="7">
        <v>40220</v>
      </c>
      <c r="O3346" s="6" t="b">
        <v>1</v>
      </c>
      <c r="P3346" s="6" t="b">
        <v>0</v>
      </c>
      <c r="Q3346" s="6" t="s">
        <v>24</v>
      </c>
    </row>
    <row r="3347" spans="1:17" x14ac:dyDescent="0.25">
      <c r="A3347" s="3">
        <v>2021</v>
      </c>
      <c r="B3347" s="3">
        <v>1</v>
      </c>
      <c r="C3347" s="4" t="s">
        <v>17</v>
      </c>
      <c r="D3347" s="4" t="s">
        <v>44</v>
      </c>
      <c r="E3347" s="4" t="s">
        <v>75</v>
      </c>
      <c r="F3347" s="4"/>
      <c r="G3347" s="11" t="s">
        <v>21</v>
      </c>
      <c r="H3347" s="5">
        <v>196853</v>
      </c>
      <c r="I3347" s="5">
        <v>68254.276190000004</v>
      </c>
      <c r="J3347" s="3" t="s">
        <v>22</v>
      </c>
      <c r="K3347" s="3" t="s">
        <v>42</v>
      </c>
      <c r="L3347" s="47">
        <f t="shared" si="106"/>
        <v>179758.83004766016</v>
      </c>
      <c r="M3347" s="63">
        <f t="shared" si="107"/>
        <v>0.13301393343907203</v>
      </c>
      <c r="N3347" s="7">
        <v>41210</v>
      </c>
      <c r="O3347" s="6" t="b">
        <v>0</v>
      </c>
      <c r="P3347" s="6" t="b">
        <v>0</v>
      </c>
      <c r="Q3347" s="6" t="s">
        <v>65</v>
      </c>
    </row>
    <row r="3348" spans="1:17" x14ac:dyDescent="0.25">
      <c r="A3348" s="3">
        <v>2021</v>
      </c>
      <c r="B3348" s="3">
        <v>1</v>
      </c>
      <c r="C3348" s="4" t="s">
        <v>17</v>
      </c>
      <c r="D3348" s="4" t="s">
        <v>46</v>
      </c>
      <c r="E3348" s="4" t="s">
        <v>47</v>
      </c>
      <c r="F3348" s="4"/>
      <c r="G3348" s="11" t="s">
        <v>21</v>
      </c>
      <c r="H3348" s="5">
        <v>88972</v>
      </c>
      <c r="I3348" s="5">
        <v>32618.690839999999</v>
      </c>
      <c r="J3348" s="3" t="s">
        <v>22</v>
      </c>
      <c r="K3348" s="3" t="s">
        <v>42</v>
      </c>
      <c r="L3348" s="47">
        <f t="shared" si="106"/>
        <v>85906.671792437759</v>
      </c>
      <c r="M3348" s="63">
        <f t="shared" si="107"/>
        <v>6.3567304708992009E-2</v>
      </c>
      <c r="N3348" s="7">
        <v>34700</v>
      </c>
      <c r="O3348" s="6" t="b">
        <v>1</v>
      </c>
      <c r="P3348" s="6" t="b">
        <v>0</v>
      </c>
      <c r="Q3348" s="6" t="s">
        <v>24</v>
      </c>
    </row>
    <row r="3349" spans="1:17" x14ac:dyDescent="0.25">
      <c r="A3349" s="3">
        <v>2021</v>
      </c>
      <c r="B3349" s="3">
        <v>1</v>
      </c>
      <c r="C3349" s="4" t="s">
        <v>17</v>
      </c>
      <c r="D3349" s="4" t="s">
        <v>46</v>
      </c>
      <c r="E3349" s="4" t="s">
        <v>48</v>
      </c>
      <c r="F3349" s="4"/>
      <c r="G3349" s="11" t="s">
        <v>21</v>
      </c>
      <c r="H3349" s="5">
        <v>64290</v>
      </c>
      <c r="I3349" s="5">
        <v>23905.670160000001</v>
      </c>
      <c r="J3349" s="3" t="s">
        <v>22</v>
      </c>
      <c r="K3349" s="3" t="s">
        <v>42</v>
      </c>
      <c r="L3349" s="47">
        <f t="shared" si="106"/>
        <v>62959.50289626624</v>
      </c>
      <c r="M3349" s="63">
        <f t="shared" si="107"/>
        <v>4.6587370007808007E-2</v>
      </c>
      <c r="N3349" s="7">
        <v>35065</v>
      </c>
      <c r="O3349" s="6" t="b">
        <v>1</v>
      </c>
      <c r="P3349" s="6" t="b">
        <v>0</v>
      </c>
      <c r="Q3349" s="6" t="s">
        <v>24</v>
      </c>
    </row>
    <row r="3350" spans="1:17" x14ac:dyDescent="0.25">
      <c r="A3350" s="3">
        <v>2021</v>
      </c>
      <c r="B3350" s="3">
        <v>1</v>
      </c>
      <c r="C3350" s="4" t="s">
        <v>17</v>
      </c>
      <c r="D3350" s="4" t="s">
        <v>46</v>
      </c>
      <c r="E3350" s="4" t="s">
        <v>58</v>
      </c>
      <c r="F3350" s="4"/>
      <c r="G3350" s="11" t="s">
        <v>21</v>
      </c>
      <c r="H3350" s="5">
        <v>88879</v>
      </c>
      <c r="I3350" s="5">
        <v>30305.918099999999</v>
      </c>
      <c r="J3350" s="3" t="s">
        <v>22</v>
      </c>
      <c r="K3350" s="3" t="s">
        <v>42</v>
      </c>
      <c r="L3350" s="47">
        <f t="shared" si="106"/>
        <v>79815.605486918401</v>
      </c>
      <c r="M3350" s="63">
        <f t="shared" si="107"/>
        <v>5.9060173193280011E-2</v>
      </c>
      <c r="N3350" s="7">
        <v>39814</v>
      </c>
      <c r="O3350" s="6" t="b">
        <v>1</v>
      </c>
      <c r="P3350" s="6" t="b">
        <v>0</v>
      </c>
      <c r="Q3350" s="6" t="s">
        <v>24</v>
      </c>
    </row>
    <row r="3351" spans="1:17" x14ac:dyDescent="0.25">
      <c r="A3351" s="3">
        <v>2021</v>
      </c>
      <c r="B3351" s="3">
        <v>1</v>
      </c>
      <c r="C3351" s="4" t="s">
        <v>17</v>
      </c>
      <c r="D3351" s="4" t="s">
        <v>46</v>
      </c>
      <c r="E3351" s="4" t="s">
        <v>61</v>
      </c>
      <c r="F3351" s="4"/>
      <c r="G3351" s="11" t="s">
        <v>21</v>
      </c>
      <c r="H3351" s="5">
        <v>91300</v>
      </c>
      <c r="I3351" s="5">
        <v>31936.486379999998</v>
      </c>
      <c r="J3351" s="3" t="s">
        <v>22</v>
      </c>
      <c r="K3351" s="3" t="s">
        <v>42</v>
      </c>
      <c r="L3351" s="47">
        <f t="shared" si="106"/>
        <v>84109.9744654963</v>
      </c>
      <c r="M3351" s="63">
        <f t="shared" si="107"/>
        <v>6.2237824657344003E-2</v>
      </c>
      <c r="N3351" s="7">
        <v>40179</v>
      </c>
      <c r="O3351" s="6" t="b">
        <v>1</v>
      </c>
      <c r="P3351" s="6" t="b">
        <v>0</v>
      </c>
      <c r="Q3351" s="6" t="s">
        <v>24</v>
      </c>
    </row>
    <row r="3352" spans="1:17" x14ac:dyDescent="0.25">
      <c r="A3352" s="3">
        <v>2021</v>
      </c>
      <c r="B3352" s="3">
        <v>1</v>
      </c>
      <c r="C3352" s="4" t="s">
        <v>17</v>
      </c>
      <c r="D3352" s="4" t="s">
        <v>46</v>
      </c>
      <c r="E3352" s="4" t="s">
        <v>77</v>
      </c>
      <c r="F3352" s="4"/>
      <c r="G3352" s="11" t="s">
        <v>21</v>
      </c>
      <c r="H3352" s="5">
        <v>89999</v>
      </c>
      <c r="I3352" s="5">
        <v>29734.656139999999</v>
      </c>
      <c r="J3352" s="3" t="s">
        <v>22</v>
      </c>
      <c r="K3352" s="3" t="s">
        <v>42</v>
      </c>
      <c r="L3352" s="47">
        <f t="shared" si="106"/>
        <v>78311.093428296954</v>
      </c>
      <c r="M3352" s="63">
        <f t="shared" si="107"/>
        <v>5.7946897885632002E-2</v>
      </c>
      <c r="N3352" s="7">
        <v>42005</v>
      </c>
      <c r="O3352" s="6" t="b">
        <v>0</v>
      </c>
      <c r="P3352" s="6" t="b">
        <v>0</v>
      </c>
      <c r="Q3352" s="6" t="s">
        <v>65</v>
      </c>
    </row>
    <row r="3353" spans="1:17" x14ac:dyDescent="0.25">
      <c r="A3353" s="3">
        <v>2021</v>
      </c>
      <c r="B3353" s="3">
        <v>1</v>
      </c>
      <c r="C3353" s="4" t="s">
        <v>17</v>
      </c>
      <c r="D3353" s="4" t="s">
        <v>69</v>
      </c>
      <c r="E3353" s="4" t="s">
        <v>70</v>
      </c>
      <c r="F3353" s="4" t="s">
        <v>71</v>
      </c>
      <c r="G3353" s="11" t="s">
        <v>21</v>
      </c>
      <c r="H3353" s="5">
        <v>85509.22</v>
      </c>
      <c r="I3353" s="5">
        <v>29632.395860000001</v>
      </c>
      <c r="J3353" s="3" t="s">
        <v>22</v>
      </c>
      <c r="K3353" s="3" t="s">
        <v>23</v>
      </c>
      <c r="L3353" s="47">
        <f t="shared" ref="L3353:L3416" si="108">I3353*0.02784*94.6</f>
        <v>78041.774210231029</v>
      </c>
      <c r="M3353" s="63">
        <f t="shared" si="107"/>
        <v>5.7747613051968003E-2</v>
      </c>
      <c r="N3353" s="7">
        <v>40760</v>
      </c>
      <c r="O3353" s="6" t="b">
        <v>0</v>
      </c>
      <c r="P3353" s="6" t="b">
        <v>0</v>
      </c>
      <c r="Q3353" s="6" t="s">
        <v>65</v>
      </c>
    </row>
    <row r="3354" spans="1:17" x14ac:dyDescent="0.25">
      <c r="A3354" s="3">
        <v>2021</v>
      </c>
      <c r="B3354" s="3">
        <v>2</v>
      </c>
      <c r="C3354" s="4" t="s">
        <v>38</v>
      </c>
      <c r="D3354" s="4" t="s">
        <v>18</v>
      </c>
      <c r="E3354" s="4" t="s">
        <v>19</v>
      </c>
      <c r="F3354" s="4" t="s">
        <v>25</v>
      </c>
      <c r="G3354" s="11" t="s">
        <v>21</v>
      </c>
      <c r="H3354" s="5">
        <v>76801.455700000006</v>
      </c>
      <c r="I3354" s="5">
        <v>28388.459149999999</v>
      </c>
      <c r="J3354" s="3" t="s">
        <v>22</v>
      </c>
      <c r="K3354" s="3" t="s">
        <v>23</v>
      </c>
      <c r="L3354" s="47">
        <f t="shared" si="108"/>
        <v>74765.662878825591</v>
      </c>
      <c r="M3354" s="63">
        <f t="shared" si="107"/>
        <v>5.5323429191520002E-2</v>
      </c>
      <c r="N3354" s="7">
        <v>35527</v>
      </c>
      <c r="O3354" s="6" t="b">
        <v>1</v>
      </c>
      <c r="P3354" s="6" t="b">
        <v>0</v>
      </c>
      <c r="Q3354" s="6" t="s">
        <v>24</v>
      </c>
    </row>
    <row r="3355" spans="1:17" x14ac:dyDescent="0.25">
      <c r="A3355" s="3">
        <v>2021</v>
      </c>
      <c r="B3355" s="3">
        <v>2</v>
      </c>
      <c r="C3355" s="4" t="s">
        <v>38</v>
      </c>
      <c r="D3355" s="4" t="s">
        <v>18</v>
      </c>
      <c r="E3355" s="4" t="s">
        <v>19</v>
      </c>
      <c r="F3355" s="4" t="s">
        <v>20</v>
      </c>
      <c r="G3355" s="11" t="s">
        <v>21</v>
      </c>
      <c r="H3355" s="5">
        <v>15511.767099999999</v>
      </c>
      <c r="I3355" s="5">
        <v>5644.3862630000003</v>
      </c>
      <c r="J3355" s="3" t="s">
        <v>22</v>
      </c>
      <c r="K3355" s="3" t="s">
        <v>23</v>
      </c>
      <c r="L3355" s="47">
        <f t="shared" si="108"/>
        <v>14865.416902957633</v>
      </c>
      <c r="M3355" s="63">
        <f t="shared" si="107"/>
        <v>1.0999779949334402E-2</v>
      </c>
      <c r="N3355" s="7">
        <v>35527</v>
      </c>
      <c r="O3355" s="6" t="b">
        <v>1</v>
      </c>
      <c r="P3355" s="6" t="b">
        <v>0</v>
      </c>
      <c r="Q3355" s="6" t="s">
        <v>24</v>
      </c>
    </row>
    <row r="3356" spans="1:17" x14ac:dyDescent="0.25">
      <c r="A3356" s="3">
        <v>2021</v>
      </c>
      <c r="B3356" s="3">
        <v>2</v>
      </c>
      <c r="C3356" s="4" t="s">
        <v>38</v>
      </c>
      <c r="D3356" s="4" t="s">
        <v>18</v>
      </c>
      <c r="E3356" s="4" t="s">
        <v>43</v>
      </c>
      <c r="F3356" s="4"/>
      <c r="G3356" s="11" t="s">
        <v>21</v>
      </c>
      <c r="H3356" s="5">
        <v>104373</v>
      </c>
      <c r="I3356" s="5">
        <v>37644.34994</v>
      </c>
      <c r="J3356" s="3" t="s">
        <v>22</v>
      </c>
      <c r="K3356" s="3" t="s">
        <v>42</v>
      </c>
      <c r="L3356" s="47">
        <f t="shared" si="108"/>
        <v>99142.569240380151</v>
      </c>
      <c r="M3356" s="63">
        <f t="shared" si="107"/>
        <v>7.3361309163072014E-2</v>
      </c>
      <c r="N3356" s="7">
        <v>28126</v>
      </c>
      <c r="O3356" s="6" t="b">
        <v>1</v>
      </c>
      <c r="P3356" s="6" t="b">
        <v>0</v>
      </c>
      <c r="Q3356" s="6" t="s">
        <v>24</v>
      </c>
    </row>
    <row r="3357" spans="1:17" x14ac:dyDescent="0.25">
      <c r="A3357" s="3">
        <v>2021</v>
      </c>
      <c r="B3357" s="3">
        <v>2</v>
      </c>
      <c r="C3357" s="4" t="s">
        <v>38</v>
      </c>
      <c r="D3357" s="4" t="s">
        <v>66</v>
      </c>
      <c r="E3357" s="4" t="s">
        <v>67</v>
      </c>
      <c r="F3357" s="4" t="s">
        <v>68</v>
      </c>
      <c r="G3357" s="11" t="s">
        <v>21</v>
      </c>
      <c r="H3357" s="5">
        <v>140320.81340000001</v>
      </c>
      <c r="I3357" s="5">
        <v>47100.339200000002</v>
      </c>
      <c r="J3357" s="3" t="s">
        <v>22</v>
      </c>
      <c r="K3357" s="3" t="s">
        <v>23</v>
      </c>
      <c r="L3357" s="47">
        <f t="shared" si="108"/>
        <v>124046.4677388288</v>
      </c>
      <c r="M3357" s="63">
        <f t="shared" si="107"/>
        <v>9.178914103296E-2</v>
      </c>
      <c r="N3357" s="7">
        <v>40644</v>
      </c>
      <c r="O3357" s="6" t="b">
        <v>0</v>
      </c>
      <c r="P3357" s="6" t="b">
        <v>1</v>
      </c>
      <c r="Q3357" s="6" t="s">
        <v>15</v>
      </c>
    </row>
    <row r="3358" spans="1:17" x14ac:dyDescent="0.25">
      <c r="A3358" s="3">
        <v>2021</v>
      </c>
      <c r="B3358" s="3">
        <v>2</v>
      </c>
      <c r="C3358" s="4" t="s">
        <v>38</v>
      </c>
      <c r="D3358" s="4" t="s">
        <v>66</v>
      </c>
      <c r="E3358" s="4" t="s">
        <v>67</v>
      </c>
      <c r="F3358" s="4" t="s">
        <v>72</v>
      </c>
      <c r="G3358" s="11" t="s">
        <v>21</v>
      </c>
      <c r="H3358" s="5">
        <v>156829.81419999999</v>
      </c>
      <c r="I3358" s="5">
        <v>52641.780409999999</v>
      </c>
      <c r="J3358" s="3" t="s">
        <v>22</v>
      </c>
      <c r="K3358" s="3" t="s">
        <v>23</v>
      </c>
      <c r="L3358" s="47">
        <f t="shared" si="108"/>
        <v>138640.76196172222</v>
      </c>
      <c r="M3358" s="63">
        <f t="shared" si="107"/>
        <v>0.102588301663008</v>
      </c>
      <c r="N3358" s="7">
        <v>40644</v>
      </c>
      <c r="O3358" s="6" t="b">
        <v>0</v>
      </c>
      <c r="P3358" s="6" t="b">
        <v>1</v>
      </c>
      <c r="Q3358" s="6" t="s">
        <v>15</v>
      </c>
    </row>
    <row r="3359" spans="1:17" x14ac:dyDescent="0.25">
      <c r="A3359" s="3">
        <v>2021</v>
      </c>
      <c r="B3359" s="3">
        <v>2</v>
      </c>
      <c r="C3359" s="4" t="s">
        <v>38</v>
      </c>
      <c r="D3359" s="4" t="s">
        <v>78</v>
      </c>
      <c r="E3359" s="4" t="s">
        <v>78</v>
      </c>
      <c r="F3359" s="4" t="s">
        <v>80</v>
      </c>
      <c r="G3359" s="11" t="s">
        <v>21</v>
      </c>
      <c r="H3359" s="5">
        <v>151607.734</v>
      </c>
      <c r="I3359" s="5">
        <v>48715.222549999999</v>
      </c>
      <c r="J3359" s="3" t="s">
        <v>22</v>
      </c>
      <c r="K3359" s="3" t="s">
        <v>23</v>
      </c>
      <c r="L3359" s="47">
        <f t="shared" si="108"/>
        <v>128299.52788192319</v>
      </c>
      <c r="M3359" s="63">
        <f t="shared" si="107"/>
        <v>9.4936225705440011E-2</v>
      </c>
      <c r="N3359" s="7">
        <v>42560</v>
      </c>
      <c r="O3359" s="6" t="b">
        <v>0</v>
      </c>
      <c r="P3359" s="6" t="b">
        <v>0</v>
      </c>
      <c r="Q3359" s="6" t="s">
        <v>65</v>
      </c>
    </row>
    <row r="3360" spans="1:17" x14ac:dyDescent="0.25">
      <c r="A3360" s="3">
        <v>2021</v>
      </c>
      <c r="B3360" s="3">
        <v>2</v>
      </c>
      <c r="C3360" s="4" t="s">
        <v>38</v>
      </c>
      <c r="D3360" s="4" t="s">
        <v>78</v>
      </c>
      <c r="E3360" s="4" t="s">
        <v>78</v>
      </c>
      <c r="F3360" s="4" t="s">
        <v>79</v>
      </c>
      <c r="G3360" s="11" t="s">
        <v>21</v>
      </c>
      <c r="H3360" s="5">
        <v>143956.3535</v>
      </c>
      <c r="I3360" s="5">
        <v>46259.067130000003</v>
      </c>
      <c r="J3360" s="3" t="s">
        <v>22</v>
      </c>
      <c r="K3360" s="3" t="s">
        <v>23</v>
      </c>
      <c r="L3360" s="47">
        <f t="shared" si="108"/>
        <v>121830.83977386431</v>
      </c>
      <c r="M3360" s="63">
        <f t="shared" si="107"/>
        <v>9.0149670022944009E-2</v>
      </c>
      <c r="N3360" s="7">
        <v>42560</v>
      </c>
      <c r="O3360" s="6" t="b">
        <v>0</v>
      </c>
      <c r="P3360" s="6" t="b">
        <v>0</v>
      </c>
      <c r="Q3360" s="6" t="s">
        <v>65</v>
      </c>
    </row>
    <row r="3361" spans="1:17" x14ac:dyDescent="0.25">
      <c r="A3361" s="3">
        <v>2021</v>
      </c>
      <c r="B3361" s="3">
        <v>2</v>
      </c>
      <c r="C3361" s="4" t="s">
        <v>38</v>
      </c>
      <c r="D3361" s="4" t="s">
        <v>73</v>
      </c>
      <c r="E3361" s="4" t="s">
        <v>74</v>
      </c>
      <c r="F3361" s="4"/>
      <c r="G3361" s="11" t="s">
        <v>21</v>
      </c>
      <c r="H3361" s="5">
        <v>222964</v>
      </c>
      <c r="I3361" s="5">
        <v>69290.206269999995</v>
      </c>
      <c r="J3361" s="3" t="s">
        <v>22</v>
      </c>
      <c r="K3361" s="3" t="s">
        <v>42</v>
      </c>
      <c r="L3361" s="47">
        <f t="shared" si="108"/>
        <v>182487.12180587326</v>
      </c>
      <c r="M3361" s="63">
        <f t="shared" si="107"/>
        <v>0.13503275397897602</v>
      </c>
      <c r="N3361" s="7">
        <v>41136</v>
      </c>
      <c r="O3361" s="6" t="b">
        <v>0</v>
      </c>
      <c r="P3361" s="6" t="b">
        <v>0</v>
      </c>
      <c r="Q3361" s="6" t="s">
        <v>65</v>
      </c>
    </row>
    <row r="3362" spans="1:17" x14ac:dyDescent="0.25">
      <c r="A3362" s="3">
        <v>2021</v>
      </c>
      <c r="B3362" s="3">
        <v>2</v>
      </c>
      <c r="C3362" s="4" t="s">
        <v>38</v>
      </c>
      <c r="D3362" s="4" t="s">
        <v>29</v>
      </c>
      <c r="E3362" s="4" t="s">
        <v>92</v>
      </c>
      <c r="F3362" s="4" t="s">
        <v>92</v>
      </c>
      <c r="G3362" s="11" t="s">
        <v>21</v>
      </c>
      <c r="H3362" s="5">
        <v>151556.70000000001</v>
      </c>
      <c r="I3362" s="5">
        <v>48900.946949999998</v>
      </c>
      <c r="J3362" s="3" t="s">
        <v>22</v>
      </c>
      <c r="K3362" s="3" t="s">
        <v>23</v>
      </c>
      <c r="L3362" s="47">
        <f t="shared" si="108"/>
        <v>128788.66354812478</v>
      </c>
      <c r="M3362" s="63">
        <f t="shared" si="107"/>
        <v>9.5298165416159999E-2</v>
      </c>
      <c r="N3362" s="7">
        <v>43601</v>
      </c>
      <c r="O3362" s="6" t="b">
        <v>0</v>
      </c>
      <c r="P3362" s="6" t="b">
        <v>0</v>
      </c>
      <c r="Q3362" s="6" t="s">
        <v>65</v>
      </c>
    </row>
    <row r="3363" spans="1:17" x14ac:dyDescent="0.25">
      <c r="A3363" s="3">
        <v>2021</v>
      </c>
      <c r="B3363" s="3">
        <v>2</v>
      </c>
      <c r="C3363" s="4" t="s">
        <v>38</v>
      </c>
      <c r="D3363" s="4" t="s">
        <v>29</v>
      </c>
      <c r="E3363" s="4" t="s">
        <v>30</v>
      </c>
      <c r="F3363" s="4" t="s">
        <v>33</v>
      </c>
      <c r="G3363" s="11" t="s">
        <v>21</v>
      </c>
      <c r="H3363" s="5">
        <v>51850.99</v>
      </c>
      <c r="I3363" s="5">
        <v>19771.929029999999</v>
      </c>
      <c r="J3363" s="3" t="s">
        <v>22</v>
      </c>
      <c r="K3363" s="3" t="s">
        <v>23</v>
      </c>
      <c r="L3363" s="47">
        <f t="shared" si="108"/>
        <v>52072.617696865913</v>
      </c>
      <c r="M3363" s="63">
        <f t="shared" si="107"/>
        <v>3.8531535293664002E-2</v>
      </c>
      <c r="N3363" s="7">
        <v>35885</v>
      </c>
      <c r="O3363" s="6" t="b">
        <v>1</v>
      </c>
      <c r="P3363" s="6" t="b">
        <v>0</v>
      </c>
      <c r="Q3363" s="6" t="s">
        <v>24</v>
      </c>
    </row>
    <row r="3364" spans="1:17" x14ac:dyDescent="0.25">
      <c r="A3364" s="3">
        <v>2021</v>
      </c>
      <c r="B3364" s="3">
        <v>2</v>
      </c>
      <c r="C3364" s="4" t="s">
        <v>38</v>
      </c>
      <c r="D3364" s="4" t="s">
        <v>29</v>
      </c>
      <c r="E3364" s="4" t="s">
        <v>30</v>
      </c>
      <c r="F3364" s="4" t="s">
        <v>31</v>
      </c>
      <c r="G3364" s="11" t="s">
        <v>21</v>
      </c>
      <c r="H3364" s="5">
        <v>12472.36</v>
      </c>
      <c r="I3364" s="5">
        <v>4699.2155130000001</v>
      </c>
      <c r="J3364" s="3" t="s">
        <v>22</v>
      </c>
      <c r="K3364" s="3" t="s">
        <v>23</v>
      </c>
      <c r="L3364" s="47">
        <f t="shared" si="108"/>
        <v>12376.154724829632</v>
      </c>
      <c r="M3364" s="63">
        <f t="shared" si="107"/>
        <v>9.1578311917344009E-3</v>
      </c>
      <c r="N3364" s="7">
        <v>35885</v>
      </c>
      <c r="O3364" s="6" t="b">
        <v>1</v>
      </c>
      <c r="P3364" s="6" t="b">
        <v>0</v>
      </c>
      <c r="Q3364" s="6" t="s">
        <v>24</v>
      </c>
    </row>
    <row r="3365" spans="1:17" x14ac:dyDescent="0.25">
      <c r="A3365" s="3">
        <v>2021</v>
      </c>
      <c r="B3365" s="3">
        <v>2</v>
      </c>
      <c r="C3365" s="4" t="s">
        <v>38</v>
      </c>
      <c r="D3365" s="4" t="s">
        <v>29</v>
      </c>
      <c r="E3365" s="4" t="s">
        <v>34</v>
      </c>
      <c r="F3365" s="4" t="s">
        <v>39</v>
      </c>
      <c r="G3365" s="11" t="s">
        <v>21</v>
      </c>
      <c r="H3365" s="5">
        <v>18129.7</v>
      </c>
      <c r="I3365" s="5">
        <v>7050.5475939999997</v>
      </c>
      <c r="J3365" s="3" t="s">
        <v>22</v>
      </c>
      <c r="K3365" s="3" t="s">
        <v>23</v>
      </c>
      <c r="L3365" s="47">
        <f t="shared" si="108"/>
        <v>18568.773378604412</v>
      </c>
      <c r="M3365" s="63">
        <f t="shared" si="107"/>
        <v>1.37401071511872E-2</v>
      </c>
      <c r="N3365" s="7">
        <v>33970</v>
      </c>
      <c r="O3365" s="6" t="b">
        <v>1</v>
      </c>
      <c r="P3365" s="6" t="b">
        <v>0</v>
      </c>
      <c r="Q3365" s="6" t="s">
        <v>24</v>
      </c>
    </row>
    <row r="3366" spans="1:17" x14ac:dyDescent="0.25">
      <c r="A3366" s="3">
        <v>2021</v>
      </c>
      <c r="B3366" s="3">
        <v>2</v>
      </c>
      <c r="C3366" s="4" t="s">
        <v>38</v>
      </c>
      <c r="D3366" s="4" t="s">
        <v>29</v>
      </c>
      <c r="E3366" s="4" t="s">
        <v>34</v>
      </c>
      <c r="F3366" s="4" t="s">
        <v>37</v>
      </c>
      <c r="G3366" s="11" t="s">
        <v>21</v>
      </c>
      <c r="H3366" s="5">
        <v>43527.83</v>
      </c>
      <c r="I3366" s="5">
        <v>15920.496209999999</v>
      </c>
      <c r="J3366" s="3" t="s">
        <v>22</v>
      </c>
      <c r="K3366" s="3" t="s">
        <v>23</v>
      </c>
      <c r="L3366" s="47">
        <f t="shared" si="108"/>
        <v>41929.237730413435</v>
      </c>
      <c r="M3366" s="63">
        <f t="shared" si="107"/>
        <v>3.1025863014048E-2</v>
      </c>
      <c r="N3366" s="7">
        <v>33970</v>
      </c>
      <c r="O3366" s="6" t="b">
        <v>1</v>
      </c>
      <c r="P3366" s="6" t="b">
        <v>0</v>
      </c>
      <c r="Q3366" s="6" t="s">
        <v>24</v>
      </c>
    </row>
    <row r="3367" spans="1:17" x14ac:dyDescent="0.25">
      <c r="A3367" s="3">
        <v>2021</v>
      </c>
      <c r="B3367" s="3">
        <v>2</v>
      </c>
      <c r="C3367" s="4" t="s">
        <v>38</v>
      </c>
      <c r="D3367" s="4" t="s">
        <v>59</v>
      </c>
      <c r="E3367" s="4" t="s">
        <v>60</v>
      </c>
      <c r="F3367" s="4"/>
      <c r="G3367" s="11" t="s">
        <v>21</v>
      </c>
      <c r="H3367" s="5">
        <v>160930</v>
      </c>
      <c r="I3367" s="5">
        <v>53249.059520000003</v>
      </c>
      <c r="J3367" s="3" t="s">
        <v>22</v>
      </c>
      <c r="K3367" s="3" t="s">
        <v>42</v>
      </c>
      <c r="L3367" s="47">
        <f t="shared" si="108"/>
        <v>140240.13109168128</v>
      </c>
      <c r="M3367" s="63">
        <f t="shared" si="107"/>
        <v>0.10377176719257601</v>
      </c>
      <c r="N3367" s="7">
        <v>40220</v>
      </c>
      <c r="O3367" s="6" t="b">
        <v>1</v>
      </c>
      <c r="P3367" s="6" t="b">
        <v>0</v>
      </c>
      <c r="Q3367" s="6" t="s">
        <v>24</v>
      </c>
    </row>
    <row r="3368" spans="1:17" x14ac:dyDescent="0.25">
      <c r="A3368" s="3">
        <v>2021</v>
      </c>
      <c r="B3368" s="3">
        <v>2</v>
      </c>
      <c r="C3368" s="4" t="s">
        <v>38</v>
      </c>
      <c r="D3368" s="4" t="s">
        <v>44</v>
      </c>
      <c r="E3368" s="4" t="s">
        <v>75</v>
      </c>
      <c r="F3368" s="4"/>
      <c r="G3368" s="11" t="s">
        <v>21</v>
      </c>
      <c r="H3368" s="5">
        <v>185365</v>
      </c>
      <c r="I3368" s="5">
        <v>64271.074890000004</v>
      </c>
      <c r="J3368" s="3" t="s">
        <v>22</v>
      </c>
      <c r="K3368" s="3" t="s">
        <v>42</v>
      </c>
      <c r="L3368" s="47">
        <f t="shared" si="108"/>
        <v>169268.41617909697</v>
      </c>
      <c r="M3368" s="63">
        <f t="shared" si="107"/>
        <v>0.12525147074563203</v>
      </c>
      <c r="N3368" s="7">
        <v>41210</v>
      </c>
      <c r="O3368" s="6" t="b">
        <v>0</v>
      </c>
      <c r="P3368" s="6" t="b">
        <v>0</v>
      </c>
      <c r="Q3368" s="6" t="s">
        <v>65</v>
      </c>
    </row>
    <row r="3369" spans="1:17" x14ac:dyDescent="0.25">
      <c r="A3369" s="3">
        <v>2021</v>
      </c>
      <c r="B3369" s="3">
        <v>2</v>
      </c>
      <c r="C3369" s="4" t="s">
        <v>38</v>
      </c>
      <c r="D3369" s="4" t="s">
        <v>46</v>
      </c>
      <c r="E3369" s="4" t="s">
        <v>47</v>
      </c>
      <c r="F3369" s="4"/>
      <c r="G3369" s="11" t="s">
        <v>21</v>
      </c>
      <c r="H3369" s="5">
        <v>73577</v>
      </c>
      <c r="I3369" s="5">
        <v>26974.614669999999</v>
      </c>
      <c r="J3369" s="3" t="s">
        <v>22</v>
      </c>
      <c r="K3369" s="3" t="s">
        <v>42</v>
      </c>
      <c r="L3369" s="47">
        <f t="shared" si="108"/>
        <v>71042.071570250875</v>
      </c>
      <c r="M3369" s="63">
        <f t="shared" si="107"/>
        <v>5.2568129068895998E-2</v>
      </c>
      <c r="N3369" s="7">
        <v>34700</v>
      </c>
      <c r="O3369" s="6" t="b">
        <v>1</v>
      </c>
      <c r="P3369" s="6" t="b">
        <v>0</v>
      </c>
      <c r="Q3369" s="6" t="s">
        <v>24</v>
      </c>
    </row>
    <row r="3370" spans="1:17" x14ac:dyDescent="0.25">
      <c r="A3370" s="3">
        <v>2021</v>
      </c>
      <c r="B3370" s="3">
        <v>2</v>
      </c>
      <c r="C3370" s="4" t="s">
        <v>38</v>
      </c>
      <c r="D3370" s="4" t="s">
        <v>46</v>
      </c>
      <c r="E3370" s="4" t="s">
        <v>48</v>
      </c>
      <c r="F3370" s="4"/>
      <c r="G3370" s="11" t="s">
        <v>21</v>
      </c>
      <c r="H3370" s="5">
        <v>60040.7</v>
      </c>
      <c r="I3370" s="5">
        <v>22325.605390000001</v>
      </c>
      <c r="J3370" s="3" t="s">
        <v>22</v>
      </c>
      <c r="K3370" s="3" t="s">
        <v>42</v>
      </c>
      <c r="L3370" s="47">
        <f t="shared" si="108"/>
        <v>58798.143193848955</v>
      </c>
      <c r="M3370" s="63">
        <f t="shared" si="107"/>
        <v>4.3508139784032E-2</v>
      </c>
      <c r="N3370" s="7">
        <v>35065</v>
      </c>
      <c r="O3370" s="6" t="b">
        <v>1</v>
      </c>
      <c r="P3370" s="6" t="b">
        <v>0</v>
      </c>
      <c r="Q3370" s="6" t="s">
        <v>24</v>
      </c>
    </row>
    <row r="3371" spans="1:17" x14ac:dyDescent="0.25">
      <c r="A3371" s="3">
        <v>2021</v>
      </c>
      <c r="B3371" s="3">
        <v>2</v>
      </c>
      <c r="C3371" s="4" t="s">
        <v>38</v>
      </c>
      <c r="D3371" s="4" t="s">
        <v>46</v>
      </c>
      <c r="E3371" s="4" t="s">
        <v>58</v>
      </c>
      <c r="F3371" s="4"/>
      <c r="G3371" s="11" t="s">
        <v>21</v>
      </c>
      <c r="H3371" s="5">
        <v>63480</v>
      </c>
      <c r="I3371" s="5">
        <v>21645.37946</v>
      </c>
      <c r="J3371" s="3" t="s">
        <v>22</v>
      </c>
      <c r="K3371" s="3" t="s">
        <v>42</v>
      </c>
      <c r="L3371" s="47">
        <f t="shared" si="108"/>
        <v>57006.656650141435</v>
      </c>
      <c r="M3371" s="63">
        <f t="shared" si="107"/>
        <v>4.2182515491648004E-2</v>
      </c>
      <c r="N3371" s="7">
        <v>39814</v>
      </c>
      <c r="O3371" s="6" t="b">
        <v>1</v>
      </c>
      <c r="P3371" s="6" t="b">
        <v>0</v>
      </c>
      <c r="Q3371" s="6" t="s">
        <v>24</v>
      </c>
    </row>
    <row r="3372" spans="1:17" x14ac:dyDescent="0.25">
      <c r="A3372" s="3">
        <v>2021</v>
      </c>
      <c r="B3372" s="3">
        <v>2</v>
      </c>
      <c r="C3372" s="4" t="s">
        <v>38</v>
      </c>
      <c r="D3372" s="4" t="s">
        <v>46</v>
      </c>
      <c r="E3372" s="4" t="s">
        <v>61</v>
      </c>
      <c r="F3372" s="4"/>
      <c r="G3372" s="11" t="s">
        <v>21</v>
      </c>
      <c r="H3372" s="5">
        <v>78897</v>
      </c>
      <c r="I3372" s="5">
        <v>27597.951430000001</v>
      </c>
      <c r="J3372" s="3" t="s">
        <v>22</v>
      </c>
      <c r="K3372" s="3" t="s">
        <v>42</v>
      </c>
      <c r="L3372" s="47">
        <f t="shared" si="108"/>
        <v>72683.731154939509</v>
      </c>
      <c r="M3372" s="63">
        <f t="shared" si="107"/>
        <v>5.3782887746784004E-2</v>
      </c>
      <c r="N3372" s="7">
        <v>40179</v>
      </c>
      <c r="O3372" s="6" t="b">
        <v>1</v>
      </c>
      <c r="P3372" s="6" t="b">
        <v>0</v>
      </c>
      <c r="Q3372" s="6" t="s">
        <v>24</v>
      </c>
    </row>
    <row r="3373" spans="1:17" x14ac:dyDescent="0.25">
      <c r="A3373" s="3">
        <v>2021</v>
      </c>
      <c r="B3373" s="3">
        <v>2</v>
      </c>
      <c r="C3373" s="4" t="s">
        <v>38</v>
      </c>
      <c r="D3373" s="4" t="s">
        <v>46</v>
      </c>
      <c r="E3373" s="4" t="s">
        <v>77</v>
      </c>
      <c r="F3373" s="4"/>
      <c r="G3373" s="11" t="s">
        <v>21</v>
      </c>
      <c r="H3373" s="5">
        <v>75886</v>
      </c>
      <c r="I3373" s="5">
        <v>25071.879860000001</v>
      </c>
      <c r="J3373" s="3" t="s">
        <v>22</v>
      </c>
      <c r="K3373" s="3" t="s">
        <v>42</v>
      </c>
      <c r="L3373" s="47">
        <f t="shared" si="108"/>
        <v>66030.907399607036</v>
      </c>
      <c r="M3373" s="63">
        <f t="shared" si="107"/>
        <v>4.8860079471168008E-2</v>
      </c>
      <c r="N3373" s="7">
        <v>42005</v>
      </c>
      <c r="O3373" s="6" t="b">
        <v>0</v>
      </c>
      <c r="P3373" s="6" t="b">
        <v>0</v>
      </c>
      <c r="Q3373" s="6" t="s">
        <v>65</v>
      </c>
    </row>
    <row r="3374" spans="1:17" x14ac:dyDescent="0.25">
      <c r="A3374" s="3">
        <v>2021</v>
      </c>
      <c r="B3374" s="3">
        <v>2</v>
      </c>
      <c r="C3374" s="4" t="s">
        <v>38</v>
      </c>
      <c r="D3374" s="4" t="s">
        <v>69</v>
      </c>
      <c r="E3374" s="4" t="s">
        <v>70</v>
      </c>
      <c r="F3374" s="4" t="s">
        <v>71</v>
      </c>
      <c r="G3374" s="11" t="s">
        <v>21</v>
      </c>
      <c r="H3374" s="5">
        <v>66833.59</v>
      </c>
      <c r="I3374" s="5">
        <v>23160.536319999999</v>
      </c>
      <c r="J3374" s="3" t="s">
        <v>22</v>
      </c>
      <c r="K3374" s="3" t="s">
        <v>23</v>
      </c>
      <c r="L3374" s="47">
        <f t="shared" si="108"/>
        <v>60997.070726676473</v>
      </c>
      <c r="M3374" s="63">
        <f t="shared" si="107"/>
        <v>4.5135253180416002E-2</v>
      </c>
      <c r="N3374" s="7">
        <v>40760</v>
      </c>
      <c r="O3374" s="6" t="b">
        <v>0</v>
      </c>
      <c r="P3374" s="6" t="b">
        <v>0</v>
      </c>
      <c r="Q3374" s="6" t="s">
        <v>65</v>
      </c>
    </row>
    <row r="3375" spans="1:17" x14ac:dyDescent="0.25">
      <c r="A3375" s="3">
        <v>2021</v>
      </c>
      <c r="B3375" s="3">
        <v>3</v>
      </c>
      <c r="C3375" s="4" t="s">
        <v>40</v>
      </c>
      <c r="D3375" s="4" t="s">
        <v>18</v>
      </c>
      <c r="E3375" s="4" t="s">
        <v>76</v>
      </c>
      <c r="F3375" s="4"/>
      <c r="G3375" s="11" t="s">
        <v>21</v>
      </c>
      <c r="H3375" s="5">
        <v>38987</v>
      </c>
      <c r="I3375" s="5">
        <v>13561.70592</v>
      </c>
      <c r="J3375" s="3" t="s">
        <v>22</v>
      </c>
      <c r="K3375" s="3" t="s">
        <v>42</v>
      </c>
      <c r="L3375" s="47">
        <f t="shared" si="108"/>
        <v>35716.976660090877</v>
      </c>
      <c r="M3375" s="63">
        <f t="shared" si="107"/>
        <v>2.6429052496896002E-2</v>
      </c>
      <c r="N3375" s="7">
        <v>41348</v>
      </c>
      <c r="O3375" s="6" t="b">
        <v>0</v>
      </c>
      <c r="P3375" s="6" t="b">
        <v>0</v>
      </c>
      <c r="Q3375" s="6" t="s">
        <v>65</v>
      </c>
    </row>
    <row r="3376" spans="1:17" x14ac:dyDescent="0.25">
      <c r="A3376" s="3">
        <v>2021</v>
      </c>
      <c r="B3376" s="3">
        <v>3</v>
      </c>
      <c r="C3376" s="4" t="s">
        <v>40</v>
      </c>
      <c r="D3376" s="4" t="s">
        <v>18</v>
      </c>
      <c r="E3376" s="4" t="s">
        <v>19</v>
      </c>
      <c r="F3376" s="4" t="s">
        <v>25</v>
      </c>
      <c r="G3376" s="11" t="s">
        <v>21</v>
      </c>
      <c r="H3376" s="5">
        <v>71118.954299999998</v>
      </c>
      <c r="I3376" s="5">
        <v>26288.011210000001</v>
      </c>
      <c r="J3376" s="3" t="s">
        <v>22</v>
      </c>
      <c r="K3376" s="3" t="s">
        <v>23</v>
      </c>
      <c r="L3376" s="47">
        <f t="shared" si="108"/>
        <v>69233.788755373433</v>
      </c>
      <c r="M3376" s="63">
        <f t="shared" si="107"/>
        <v>5.1230076246048008E-2</v>
      </c>
      <c r="N3376" s="7">
        <v>35527</v>
      </c>
      <c r="O3376" s="6" t="b">
        <v>1</v>
      </c>
      <c r="P3376" s="6" t="b">
        <v>0</v>
      </c>
      <c r="Q3376" s="6" t="s">
        <v>24</v>
      </c>
    </row>
    <row r="3377" spans="1:17" x14ac:dyDescent="0.25">
      <c r="A3377" s="3">
        <v>2021</v>
      </c>
      <c r="B3377" s="3">
        <v>3</v>
      </c>
      <c r="C3377" s="4" t="s">
        <v>40</v>
      </c>
      <c r="D3377" s="4" t="s">
        <v>18</v>
      </c>
      <c r="E3377" s="4" t="s">
        <v>19</v>
      </c>
      <c r="F3377" s="4" t="s">
        <v>20</v>
      </c>
      <c r="G3377" s="11" t="s">
        <v>21</v>
      </c>
      <c r="H3377" s="5">
        <v>69658.224300000002</v>
      </c>
      <c r="I3377" s="5">
        <v>25347.07502</v>
      </c>
      <c r="J3377" s="3" t="s">
        <v>22</v>
      </c>
      <c r="K3377" s="3" t="s">
        <v>23</v>
      </c>
      <c r="L3377" s="47">
        <f t="shared" si="108"/>
        <v>66755.678985473278</v>
      </c>
      <c r="M3377" s="63">
        <f t="shared" si="107"/>
        <v>4.9396379798976008E-2</v>
      </c>
      <c r="N3377" s="7">
        <v>35527</v>
      </c>
      <c r="O3377" s="6" t="b">
        <v>1</v>
      </c>
      <c r="P3377" s="6" t="b">
        <v>0</v>
      </c>
      <c r="Q3377" s="6" t="s">
        <v>24</v>
      </c>
    </row>
    <row r="3378" spans="1:17" x14ac:dyDescent="0.25">
      <c r="A3378" s="3">
        <v>2021</v>
      </c>
      <c r="B3378" s="3">
        <v>3</v>
      </c>
      <c r="C3378" s="4" t="s">
        <v>40</v>
      </c>
      <c r="D3378" s="4" t="s">
        <v>18</v>
      </c>
      <c r="E3378" s="4" t="s">
        <v>43</v>
      </c>
      <c r="F3378" s="4"/>
      <c r="G3378" s="11" t="s">
        <v>21</v>
      </c>
      <c r="H3378" s="5">
        <v>127876</v>
      </c>
      <c r="I3378" s="5">
        <v>46121.208489999997</v>
      </c>
      <c r="J3378" s="3" t="s">
        <v>22</v>
      </c>
      <c r="K3378" s="3" t="s">
        <v>42</v>
      </c>
      <c r="L3378" s="47">
        <f t="shared" si="108"/>
        <v>121467.76643660736</v>
      </c>
      <c r="M3378" s="63">
        <f t="shared" si="107"/>
        <v>8.9881011105312006E-2</v>
      </c>
      <c r="N3378" s="7">
        <v>28126</v>
      </c>
      <c r="O3378" s="6" t="b">
        <v>1</v>
      </c>
      <c r="P3378" s="6" t="b">
        <v>0</v>
      </c>
      <c r="Q3378" s="6" t="s">
        <v>24</v>
      </c>
    </row>
    <row r="3379" spans="1:17" x14ac:dyDescent="0.25">
      <c r="A3379" s="3">
        <v>2021</v>
      </c>
      <c r="B3379" s="3">
        <v>3</v>
      </c>
      <c r="C3379" s="4" t="s">
        <v>40</v>
      </c>
      <c r="D3379" s="4" t="s">
        <v>62</v>
      </c>
      <c r="E3379" s="4" t="s">
        <v>63</v>
      </c>
      <c r="F3379" s="4" t="s">
        <v>64</v>
      </c>
      <c r="G3379" s="11" t="s">
        <v>21</v>
      </c>
      <c r="H3379" s="5">
        <v>71731.839999999997</v>
      </c>
      <c r="I3379" s="5">
        <v>24480.620040000002</v>
      </c>
      <c r="J3379" s="3" t="s">
        <v>22</v>
      </c>
      <c r="K3379" s="3" t="s">
        <v>23</v>
      </c>
      <c r="L3379" s="47">
        <f t="shared" si="108"/>
        <v>64473.727697026567</v>
      </c>
      <c r="M3379" s="63">
        <f t="shared" si="107"/>
        <v>4.7707832333952011E-2</v>
      </c>
      <c r="N3379" s="7">
        <v>40739</v>
      </c>
      <c r="O3379" s="6" t="b">
        <v>0</v>
      </c>
      <c r="P3379" s="6" t="b">
        <v>0</v>
      </c>
      <c r="Q3379" s="6" t="s">
        <v>65</v>
      </c>
    </row>
    <row r="3380" spans="1:17" x14ac:dyDescent="0.25">
      <c r="A3380" s="3">
        <v>2021</v>
      </c>
      <c r="B3380" s="3">
        <v>3</v>
      </c>
      <c r="C3380" s="4" t="s">
        <v>40</v>
      </c>
      <c r="D3380" s="4" t="s">
        <v>66</v>
      </c>
      <c r="E3380" s="4" t="s">
        <v>67</v>
      </c>
      <c r="F3380" s="4" t="s">
        <v>68</v>
      </c>
      <c r="G3380" s="11" t="s">
        <v>21</v>
      </c>
      <c r="H3380" s="5">
        <v>184594.96369999999</v>
      </c>
      <c r="I3380" s="5">
        <v>61961.480940000001</v>
      </c>
      <c r="J3380" s="3" t="s">
        <v>22</v>
      </c>
      <c r="K3380" s="3" t="s">
        <v>23</v>
      </c>
      <c r="L3380" s="47">
        <f t="shared" si="108"/>
        <v>163185.72173836414</v>
      </c>
      <c r="M3380" s="63">
        <f t="shared" si="107"/>
        <v>0.12075053405587201</v>
      </c>
      <c r="N3380" s="7">
        <v>40644</v>
      </c>
      <c r="O3380" s="6" t="b">
        <v>0</v>
      </c>
      <c r="P3380" s="6" t="b">
        <v>1</v>
      </c>
      <c r="Q3380" s="6" t="s">
        <v>15</v>
      </c>
    </row>
    <row r="3381" spans="1:17" x14ac:dyDescent="0.25">
      <c r="A3381" s="3">
        <v>2021</v>
      </c>
      <c r="B3381" s="3">
        <v>3</v>
      </c>
      <c r="C3381" s="4" t="s">
        <v>40</v>
      </c>
      <c r="D3381" s="4" t="s">
        <v>66</v>
      </c>
      <c r="E3381" s="4" t="s">
        <v>67</v>
      </c>
      <c r="F3381" s="4" t="s">
        <v>72</v>
      </c>
      <c r="G3381" s="11" t="s">
        <v>21</v>
      </c>
      <c r="H3381" s="5">
        <v>193480.0998</v>
      </c>
      <c r="I3381" s="5">
        <v>64943.881869999997</v>
      </c>
      <c r="J3381" s="3" t="s">
        <v>22</v>
      </c>
      <c r="K3381" s="3" t="s">
        <v>23</v>
      </c>
      <c r="L3381" s="47">
        <f t="shared" si="108"/>
        <v>171040.36370127165</v>
      </c>
      <c r="M3381" s="63">
        <f t="shared" si="107"/>
        <v>0.12656263698825601</v>
      </c>
      <c r="N3381" s="7">
        <v>40644</v>
      </c>
      <c r="O3381" s="6" t="b">
        <v>0</v>
      </c>
      <c r="P3381" s="6" t="b">
        <v>1</v>
      </c>
      <c r="Q3381" s="6" t="s">
        <v>15</v>
      </c>
    </row>
    <row r="3382" spans="1:17" x14ac:dyDescent="0.25">
      <c r="A3382" s="3">
        <v>2021</v>
      </c>
      <c r="B3382" s="3">
        <v>3</v>
      </c>
      <c r="C3382" s="4" t="s">
        <v>40</v>
      </c>
      <c r="D3382" s="4" t="s">
        <v>78</v>
      </c>
      <c r="E3382" s="4" t="s">
        <v>78</v>
      </c>
      <c r="F3382" s="4" t="s">
        <v>80</v>
      </c>
      <c r="G3382" s="11" t="s">
        <v>21</v>
      </c>
      <c r="H3382" s="5">
        <v>173275.16829999999</v>
      </c>
      <c r="I3382" s="5">
        <v>55677.491929999997</v>
      </c>
      <c r="J3382" s="3" t="s">
        <v>22</v>
      </c>
      <c r="K3382" s="3" t="s">
        <v>23</v>
      </c>
      <c r="L3382" s="47">
        <f t="shared" si="108"/>
        <v>146635.80610633153</v>
      </c>
      <c r="M3382" s="63">
        <f t="shared" si="107"/>
        <v>0.10850429627318402</v>
      </c>
      <c r="N3382" s="7">
        <v>42560</v>
      </c>
      <c r="O3382" s="6" t="b">
        <v>0</v>
      </c>
      <c r="P3382" s="6" t="b">
        <v>0</v>
      </c>
      <c r="Q3382" s="6" t="s">
        <v>65</v>
      </c>
    </row>
    <row r="3383" spans="1:17" x14ac:dyDescent="0.25">
      <c r="A3383" s="3">
        <v>2021</v>
      </c>
      <c r="B3383" s="3">
        <v>3</v>
      </c>
      <c r="C3383" s="4" t="s">
        <v>40</v>
      </c>
      <c r="D3383" s="4" t="s">
        <v>78</v>
      </c>
      <c r="E3383" s="4" t="s">
        <v>78</v>
      </c>
      <c r="F3383" s="4" t="s">
        <v>79</v>
      </c>
      <c r="G3383" s="11" t="s">
        <v>21</v>
      </c>
      <c r="H3383" s="5">
        <v>171806.24720000001</v>
      </c>
      <c r="I3383" s="5">
        <v>55208.3776</v>
      </c>
      <c r="J3383" s="3" t="s">
        <v>22</v>
      </c>
      <c r="K3383" s="3" t="s">
        <v>23</v>
      </c>
      <c r="L3383" s="47">
        <f t="shared" si="108"/>
        <v>145400.31658352641</v>
      </c>
      <c r="M3383" s="63">
        <f t="shared" si="107"/>
        <v>0.10759008626688002</v>
      </c>
      <c r="N3383" s="7">
        <v>42560</v>
      </c>
      <c r="O3383" s="6" t="b">
        <v>0</v>
      </c>
      <c r="P3383" s="6" t="b">
        <v>0</v>
      </c>
      <c r="Q3383" s="6" t="s">
        <v>65</v>
      </c>
    </row>
    <row r="3384" spans="1:17" x14ac:dyDescent="0.25">
      <c r="A3384" s="3">
        <v>2021</v>
      </c>
      <c r="B3384" s="3">
        <v>3</v>
      </c>
      <c r="C3384" s="4" t="s">
        <v>40</v>
      </c>
      <c r="D3384" s="4" t="s">
        <v>73</v>
      </c>
      <c r="E3384" s="4" t="s">
        <v>74</v>
      </c>
      <c r="F3384" s="4"/>
      <c r="G3384" s="11" t="s">
        <v>21</v>
      </c>
      <c r="H3384" s="5">
        <v>219497</v>
      </c>
      <c r="I3384" s="5">
        <v>68212.771590000004</v>
      </c>
      <c r="J3384" s="3" t="s">
        <v>22</v>
      </c>
      <c r="K3384" s="3" t="s">
        <v>42</v>
      </c>
      <c r="L3384" s="47">
        <f t="shared" si="108"/>
        <v>179649.52087680576</v>
      </c>
      <c r="M3384" s="63">
        <f t="shared" si="107"/>
        <v>0.13293304927459204</v>
      </c>
      <c r="N3384" s="7">
        <v>41136</v>
      </c>
      <c r="O3384" s="6" t="b">
        <v>0</v>
      </c>
      <c r="P3384" s="6" t="b">
        <v>0</v>
      </c>
      <c r="Q3384" s="6" t="s">
        <v>65</v>
      </c>
    </row>
    <row r="3385" spans="1:17" x14ac:dyDescent="0.25">
      <c r="A3385" s="3">
        <v>2021</v>
      </c>
      <c r="B3385" s="3">
        <v>3</v>
      </c>
      <c r="C3385" s="4" t="s">
        <v>40</v>
      </c>
      <c r="D3385" s="4" t="s">
        <v>29</v>
      </c>
      <c r="E3385" s="4" t="s">
        <v>92</v>
      </c>
      <c r="F3385" s="4" t="s">
        <v>92</v>
      </c>
      <c r="G3385" s="11" t="s">
        <v>21</v>
      </c>
      <c r="H3385" s="5">
        <v>234524.99</v>
      </c>
      <c r="I3385" s="5">
        <v>75671.310440000001</v>
      </c>
      <c r="J3385" s="3" t="s">
        <v>22</v>
      </c>
      <c r="K3385" s="3" t="s">
        <v>23</v>
      </c>
      <c r="L3385" s="47">
        <f t="shared" si="108"/>
        <v>199292.80613865214</v>
      </c>
      <c r="M3385" s="63">
        <f t="shared" si="107"/>
        <v>0.14746824978547202</v>
      </c>
      <c r="N3385" s="7">
        <v>43601</v>
      </c>
      <c r="O3385" s="6" t="b">
        <v>0</v>
      </c>
      <c r="P3385" s="6" t="b">
        <v>0</v>
      </c>
      <c r="Q3385" s="6" t="s">
        <v>65</v>
      </c>
    </row>
    <row r="3386" spans="1:17" x14ac:dyDescent="0.25">
      <c r="A3386" s="3">
        <v>2021</v>
      </c>
      <c r="B3386" s="3">
        <v>3</v>
      </c>
      <c r="C3386" s="4" t="s">
        <v>40</v>
      </c>
      <c r="D3386" s="4" t="s">
        <v>29</v>
      </c>
      <c r="E3386" s="4" t="s">
        <v>30</v>
      </c>
      <c r="F3386" s="4" t="s">
        <v>33</v>
      </c>
      <c r="G3386" s="11" t="s">
        <v>21</v>
      </c>
      <c r="H3386" s="5">
        <v>53214.61</v>
      </c>
      <c r="I3386" s="5">
        <v>20291.907490000001</v>
      </c>
      <c r="J3386" s="3" t="s">
        <v>22</v>
      </c>
      <c r="K3386" s="3" t="s">
        <v>23</v>
      </c>
      <c r="L3386" s="47">
        <f t="shared" si="108"/>
        <v>53442.066247743365</v>
      </c>
      <c r="M3386" s="63">
        <f t="shared" si="107"/>
        <v>3.9544869316512007E-2</v>
      </c>
      <c r="N3386" s="7">
        <v>35885</v>
      </c>
      <c r="O3386" s="6" t="b">
        <v>1</v>
      </c>
      <c r="P3386" s="6" t="b">
        <v>0</v>
      </c>
      <c r="Q3386" s="6" t="s">
        <v>24</v>
      </c>
    </row>
    <row r="3387" spans="1:17" x14ac:dyDescent="0.25">
      <c r="A3387" s="3">
        <v>2021</v>
      </c>
      <c r="B3387" s="3">
        <v>3</v>
      </c>
      <c r="C3387" s="4" t="s">
        <v>40</v>
      </c>
      <c r="D3387" s="4" t="s">
        <v>29</v>
      </c>
      <c r="E3387" s="4" t="s">
        <v>30</v>
      </c>
      <c r="F3387" s="4" t="s">
        <v>31</v>
      </c>
      <c r="G3387" s="11" t="s">
        <v>21</v>
      </c>
      <c r="H3387" s="5">
        <v>35419.61</v>
      </c>
      <c r="I3387" s="5">
        <v>13345.05906</v>
      </c>
      <c r="J3387" s="3" t="s">
        <v>22</v>
      </c>
      <c r="K3387" s="3" t="s">
        <v>23</v>
      </c>
      <c r="L3387" s="47">
        <f t="shared" si="108"/>
        <v>35146.401624195838</v>
      </c>
      <c r="M3387" s="63">
        <f t="shared" si="107"/>
        <v>2.6006851096128002E-2</v>
      </c>
      <c r="N3387" s="7">
        <v>35885</v>
      </c>
      <c r="O3387" s="6" t="b">
        <v>1</v>
      </c>
      <c r="P3387" s="6" t="b">
        <v>0</v>
      </c>
      <c r="Q3387" s="6" t="s">
        <v>24</v>
      </c>
    </row>
    <row r="3388" spans="1:17" x14ac:dyDescent="0.25">
      <c r="A3388" s="3">
        <v>2021</v>
      </c>
      <c r="B3388" s="3">
        <v>3</v>
      </c>
      <c r="C3388" s="4" t="s">
        <v>40</v>
      </c>
      <c r="D3388" s="4" t="s">
        <v>29</v>
      </c>
      <c r="E3388" s="4" t="s">
        <v>34</v>
      </c>
      <c r="F3388" s="4" t="s">
        <v>39</v>
      </c>
      <c r="G3388" s="11" t="s">
        <v>21</v>
      </c>
      <c r="H3388" s="5">
        <v>8916.83</v>
      </c>
      <c r="I3388" s="5">
        <v>3467.7095760000002</v>
      </c>
      <c r="J3388" s="3" t="s">
        <v>22</v>
      </c>
      <c r="K3388" s="3" t="s">
        <v>23</v>
      </c>
      <c r="L3388" s="47">
        <f t="shared" si="108"/>
        <v>9132.7818727664635</v>
      </c>
      <c r="M3388" s="63">
        <f t="shared" si="107"/>
        <v>6.7578724217088014E-3</v>
      </c>
      <c r="N3388" s="7">
        <v>33970</v>
      </c>
      <c r="O3388" s="6" t="b">
        <v>1</v>
      </c>
      <c r="P3388" s="6" t="b">
        <v>0</v>
      </c>
      <c r="Q3388" s="6" t="s">
        <v>24</v>
      </c>
    </row>
    <row r="3389" spans="1:17" x14ac:dyDescent="0.25">
      <c r="A3389" s="3">
        <v>2021</v>
      </c>
      <c r="B3389" s="3">
        <v>3</v>
      </c>
      <c r="C3389" s="4" t="s">
        <v>40</v>
      </c>
      <c r="D3389" s="4" t="s">
        <v>29</v>
      </c>
      <c r="E3389" s="4" t="s">
        <v>34</v>
      </c>
      <c r="F3389" s="4" t="s">
        <v>37</v>
      </c>
      <c r="G3389" s="11" t="s">
        <v>21</v>
      </c>
      <c r="H3389" s="5">
        <v>51832.04</v>
      </c>
      <c r="I3389" s="5">
        <v>18957.797719999999</v>
      </c>
      <c r="J3389" s="3" t="s">
        <v>22</v>
      </c>
      <c r="K3389" s="3" t="s">
        <v>23</v>
      </c>
      <c r="L3389" s="47">
        <f t="shared" si="108"/>
        <v>49928.469374446082</v>
      </c>
      <c r="M3389" s="63">
        <f t="shared" si="107"/>
        <v>3.6944956196736004E-2</v>
      </c>
      <c r="N3389" s="7">
        <v>33970</v>
      </c>
      <c r="O3389" s="6" t="b">
        <v>1</v>
      </c>
      <c r="P3389" s="6" t="b">
        <v>0</v>
      </c>
      <c r="Q3389" s="6" t="s">
        <v>24</v>
      </c>
    </row>
    <row r="3390" spans="1:17" x14ac:dyDescent="0.25">
      <c r="A3390" s="3">
        <v>2021</v>
      </c>
      <c r="B3390" s="3">
        <v>3</v>
      </c>
      <c r="C3390" s="4" t="s">
        <v>40</v>
      </c>
      <c r="D3390" s="4" t="s">
        <v>59</v>
      </c>
      <c r="E3390" s="4" t="s">
        <v>60</v>
      </c>
      <c r="F3390" s="4"/>
      <c r="G3390" s="11" t="s">
        <v>21</v>
      </c>
      <c r="H3390" s="5">
        <v>175290</v>
      </c>
      <c r="I3390" s="5">
        <v>58000.544609999997</v>
      </c>
      <c r="J3390" s="3" t="s">
        <v>22</v>
      </c>
      <c r="K3390" s="3" t="s">
        <v>42</v>
      </c>
      <c r="L3390" s="47">
        <f t="shared" si="108"/>
        <v>152753.946319751</v>
      </c>
      <c r="M3390" s="63">
        <f t="shared" si="107"/>
        <v>0.113031461335968</v>
      </c>
      <c r="N3390" s="7">
        <v>40220</v>
      </c>
      <c r="O3390" s="6" t="b">
        <v>1</v>
      </c>
      <c r="P3390" s="6" t="b">
        <v>0</v>
      </c>
      <c r="Q3390" s="6" t="s">
        <v>24</v>
      </c>
    </row>
    <row r="3391" spans="1:17" x14ac:dyDescent="0.25">
      <c r="A3391" s="3">
        <v>2021</v>
      </c>
      <c r="B3391" s="3">
        <v>3</v>
      </c>
      <c r="C3391" s="4" t="s">
        <v>40</v>
      </c>
      <c r="D3391" s="4" t="s">
        <v>44</v>
      </c>
      <c r="E3391" s="4" t="s">
        <v>75</v>
      </c>
      <c r="F3391" s="4"/>
      <c r="G3391" s="11" t="s">
        <v>21</v>
      </c>
      <c r="H3391" s="5">
        <v>222800</v>
      </c>
      <c r="I3391" s="5">
        <v>77250.805089999994</v>
      </c>
      <c r="J3391" s="3" t="s">
        <v>22</v>
      </c>
      <c r="K3391" s="3" t="s">
        <v>42</v>
      </c>
      <c r="L3391" s="47">
        <f t="shared" si="108"/>
        <v>203452.6643365497</v>
      </c>
      <c r="M3391" s="63">
        <f t="shared" si="107"/>
        <v>0.150546368959392</v>
      </c>
      <c r="N3391" s="7">
        <v>41210</v>
      </c>
      <c r="O3391" s="6" t="b">
        <v>0</v>
      </c>
      <c r="P3391" s="6" t="b">
        <v>0</v>
      </c>
      <c r="Q3391" s="6" t="s">
        <v>65</v>
      </c>
    </row>
    <row r="3392" spans="1:17" x14ac:dyDescent="0.25">
      <c r="A3392" s="3">
        <v>2021</v>
      </c>
      <c r="B3392" s="3">
        <v>3</v>
      </c>
      <c r="C3392" s="4" t="s">
        <v>40</v>
      </c>
      <c r="D3392" s="4" t="s">
        <v>46</v>
      </c>
      <c r="E3392" s="4" t="s">
        <v>47</v>
      </c>
      <c r="F3392" s="4"/>
      <c r="G3392" s="11" t="s">
        <v>21</v>
      </c>
      <c r="H3392" s="5">
        <v>94975</v>
      </c>
      <c r="I3392" s="5">
        <v>34819.495600000002</v>
      </c>
      <c r="J3392" s="3" t="s">
        <v>22</v>
      </c>
      <c r="K3392" s="3" t="s">
        <v>42</v>
      </c>
      <c r="L3392" s="47">
        <f t="shared" si="108"/>
        <v>91702.852059878394</v>
      </c>
      <c r="M3392" s="63">
        <f t="shared" si="107"/>
        <v>6.7856233025280002E-2</v>
      </c>
      <c r="N3392" s="7">
        <v>34700</v>
      </c>
      <c r="O3392" s="6" t="b">
        <v>1</v>
      </c>
      <c r="P3392" s="6" t="b">
        <v>0</v>
      </c>
      <c r="Q3392" s="6" t="s">
        <v>24</v>
      </c>
    </row>
    <row r="3393" spans="1:17" x14ac:dyDescent="0.25">
      <c r="A3393" s="3">
        <v>2021</v>
      </c>
      <c r="B3393" s="3">
        <v>3</v>
      </c>
      <c r="C3393" s="4" t="s">
        <v>40</v>
      </c>
      <c r="D3393" s="4" t="s">
        <v>46</v>
      </c>
      <c r="E3393" s="4" t="s">
        <v>48</v>
      </c>
      <c r="F3393" s="4"/>
      <c r="G3393" s="11" t="s">
        <v>21</v>
      </c>
      <c r="H3393" s="5">
        <v>69171</v>
      </c>
      <c r="I3393" s="5">
        <v>25720.62701</v>
      </c>
      <c r="J3393" s="3" t="s">
        <v>22</v>
      </c>
      <c r="K3393" s="3" t="s">
        <v>42</v>
      </c>
      <c r="L3393" s="47">
        <f t="shared" si="108"/>
        <v>67739.489413664633</v>
      </c>
      <c r="M3393" s="63">
        <f t="shared" si="107"/>
        <v>5.0124357917088004E-2</v>
      </c>
      <c r="N3393" s="7">
        <v>35065</v>
      </c>
      <c r="O3393" s="6" t="b">
        <v>1</v>
      </c>
      <c r="P3393" s="6" t="b">
        <v>0</v>
      </c>
      <c r="Q3393" s="6" t="s">
        <v>24</v>
      </c>
    </row>
    <row r="3394" spans="1:17" x14ac:dyDescent="0.25">
      <c r="A3394" s="3">
        <v>2021</v>
      </c>
      <c r="B3394" s="3">
        <v>3</v>
      </c>
      <c r="C3394" s="4" t="s">
        <v>40</v>
      </c>
      <c r="D3394" s="4" t="s">
        <v>46</v>
      </c>
      <c r="E3394" s="4" t="s">
        <v>58</v>
      </c>
      <c r="F3394" s="4"/>
      <c r="G3394" s="11" t="s">
        <v>21</v>
      </c>
      <c r="H3394" s="5">
        <v>95243</v>
      </c>
      <c r="I3394" s="5">
        <v>32475.91172</v>
      </c>
      <c r="J3394" s="3" t="s">
        <v>22</v>
      </c>
      <c r="K3394" s="3" t="s">
        <v>42</v>
      </c>
      <c r="L3394" s="47">
        <f t="shared" si="108"/>
        <v>85530.639564142082</v>
      </c>
      <c r="M3394" s="63">
        <f t="shared" ref="M3394:M3457" si="109">I3394*0.02784*0.07/1000</f>
        <v>6.3289056759936013E-2</v>
      </c>
      <c r="N3394" s="7">
        <v>39814</v>
      </c>
      <c r="O3394" s="6" t="b">
        <v>1</v>
      </c>
      <c r="P3394" s="6" t="b">
        <v>0</v>
      </c>
      <c r="Q3394" s="6" t="s">
        <v>24</v>
      </c>
    </row>
    <row r="3395" spans="1:17" x14ac:dyDescent="0.25">
      <c r="A3395" s="3">
        <v>2021</v>
      </c>
      <c r="B3395" s="3">
        <v>3</v>
      </c>
      <c r="C3395" s="4" t="s">
        <v>40</v>
      </c>
      <c r="D3395" s="4" t="s">
        <v>46</v>
      </c>
      <c r="E3395" s="4" t="s">
        <v>61</v>
      </c>
      <c r="F3395" s="4"/>
      <c r="G3395" s="11" t="s">
        <v>21</v>
      </c>
      <c r="H3395" s="5">
        <v>72490</v>
      </c>
      <c r="I3395" s="5">
        <v>25356.800630000002</v>
      </c>
      <c r="J3395" s="3" t="s">
        <v>22</v>
      </c>
      <c r="K3395" s="3" t="s">
        <v>42</v>
      </c>
      <c r="L3395" s="47">
        <f t="shared" si="108"/>
        <v>66781.292974408323</v>
      </c>
      <c r="M3395" s="63">
        <f t="shared" si="109"/>
        <v>4.9415333067744011E-2</v>
      </c>
      <c r="N3395" s="7">
        <v>40179</v>
      </c>
      <c r="O3395" s="6" t="b">
        <v>1</v>
      </c>
      <c r="P3395" s="6" t="b">
        <v>0</v>
      </c>
      <c r="Q3395" s="6" t="s">
        <v>24</v>
      </c>
    </row>
    <row r="3396" spans="1:17" x14ac:dyDescent="0.25">
      <c r="A3396" s="3">
        <v>2021</v>
      </c>
      <c r="B3396" s="3">
        <v>3</v>
      </c>
      <c r="C3396" s="4" t="s">
        <v>40</v>
      </c>
      <c r="D3396" s="4" t="s">
        <v>46</v>
      </c>
      <c r="E3396" s="4" t="s">
        <v>77</v>
      </c>
      <c r="F3396" s="4"/>
      <c r="G3396" s="11" t="s">
        <v>21</v>
      </c>
      <c r="H3396" s="5">
        <v>100184</v>
      </c>
      <c r="I3396" s="5">
        <v>33099.66545</v>
      </c>
      <c r="J3396" s="3" t="s">
        <v>22</v>
      </c>
      <c r="K3396" s="3" t="s">
        <v>42</v>
      </c>
      <c r="L3396" s="47">
        <f t="shared" si="108"/>
        <v>87173.397307708801</v>
      </c>
      <c r="M3396" s="63">
        <f t="shared" si="109"/>
        <v>6.4504628028960009E-2</v>
      </c>
      <c r="N3396" s="7">
        <v>42005</v>
      </c>
      <c r="O3396" s="6" t="b">
        <v>0</v>
      </c>
      <c r="P3396" s="6" t="b">
        <v>0</v>
      </c>
      <c r="Q3396" s="6" t="s">
        <v>65</v>
      </c>
    </row>
    <row r="3397" spans="1:17" x14ac:dyDescent="0.25">
      <c r="A3397" s="3">
        <v>2021</v>
      </c>
      <c r="B3397" s="3">
        <v>3</v>
      </c>
      <c r="C3397" s="4" t="s">
        <v>40</v>
      </c>
      <c r="D3397" s="4" t="s">
        <v>69</v>
      </c>
      <c r="E3397" s="4" t="s">
        <v>70</v>
      </c>
      <c r="F3397" s="4" t="s">
        <v>71</v>
      </c>
      <c r="G3397" s="11" t="s">
        <v>21</v>
      </c>
      <c r="H3397" s="5">
        <v>100321.49</v>
      </c>
      <c r="I3397" s="5">
        <v>34765.445240000001</v>
      </c>
      <c r="J3397" s="3" t="s">
        <v>22</v>
      </c>
      <c r="K3397" s="3" t="s">
        <v>23</v>
      </c>
      <c r="L3397" s="47">
        <f t="shared" si="108"/>
        <v>91560.501572559369</v>
      </c>
      <c r="M3397" s="63">
        <f t="shared" si="109"/>
        <v>6.7750899683712007E-2</v>
      </c>
      <c r="N3397" s="7">
        <v>40760</v>
      </c>
      <c r="O3397" s="6" t="b">
        <v>0</v>
      </c>
      <c r="P3397" s="6" t="b">
        <v>0</v>
      </c>
      <c r="Q3397" s="6" t="s">
        <v>65</v>
      </c>
    </row>
    <row r="3398" spans="1:17" x14ac:dyDescent="0.25">
      <c r="A3398" s="3">
        <v>2021</v>
      </c>
      <c r="B3398" s="3">
        <v>4</v>
      </c>
      <c r="C3398" s="4" t="s">
        <v>49</v>
      </c>
      <c r="D3398" s="4" t="s">
        <v>18</v>
      </c>
      <c r="E3398" s="4" t="s">
        <v>76</v>
      </c>
      <c r="F3398" s="4"/>
      <c r="G3398" s="11" t="s">
        <v>21</v>
      </c>
      <c r="H3398" s="5">
        <v>177685</v>
      </c>
      <c r="I3398" s="5">
        <v>48172.979919999998</v>
      </c>
      <c r="J3398" s="3" t="s">
        <v>22</v>
      </c>
      <c r="K3398" s="3" t="s">
        <v>42</v>
      </c>
      <c r="L3398" s="47">
        <f t="shared" si="108"/>
        <v>126871.44298802687</v>
      </c>
      <c r="M3398" s="63">
        <f t="shared" si="109"/>
        <v>9.3879503268096007E-2</v>
      </c>
      <c r="N3398" s="7">
        <v>41348</v>
      </c>
      <c r="O3398" s="6" t="b">
        <v>0</v>
      </c>
      <c r="P3398" s="6" t="b">
        <v>0</v>
      </c>
      <c r="Q3398" s="6" t="s">
        <v>65</v>
      </c>
    </row>
    <row r="3399" spans="1:17" x14ac:dyDescent="0.25">
      <c r="A3399" s="3">
        <v>2021</v>
      </c>
      <c r="B3399" s="3">
        <v>4</v>
      </c>
      <c r="C3399" s="4" t="s">
        <v>49</v>
      </c>
      <c r="D3399" s="4" t="s">
        <v>18</v>
      </c>
      <c r="E3399" s="4" t="s">
        <v>19</v>
      </c>
      <c r="F3399" s="4" t="s">
        <v>25</v>
      </c>
      <c r="G3399" s="11" t="s">
        <v>21</v>
      </c>
      <c r="H3399" s="5">
        <v>82362.382700000002</v>
      </c>
      <c r="I3399" s="5">
        <v>23516.575769999999</v>
      </c>
      <c r="J3399" s="3" t="s">
        <v>22</v>
      </c>
      <c r="K3399" s="3" t="s">
        <v>23</v>
      </c>
      <c r="L3399" s="47">
        <f t="shared" si="108"/>
        <v>61934.759008721281</v>
      </c>
      <c r="M3399" s="63">
        <f t="shared" si="109"/>
        <v>4.582910286057601E-2</v>
      </c>
      <c r="N3399" s="7">
        <v>35527</v>
      </c>
      <c r="O3399" s="6" t="b">
        <v>1</v>
      </c>
      <c r="P3399" s="6" t="b">
        <v>0</v>
      </c>
      <c r="Q3399" s="6" t="s">
        <v>24</v>
      </c>
    </row>
    <row r="3400" spans="1:17" x14ac:dyDescent="0.25">
      <c r="A3400" s="3">
        <v>2021</v>
      </c>
      <c r="B3400" s="3">
        <v>4</v>
      </c>
      <c r="C3400" s="4" t="s">
        <v>49</v>
      </c>
      <c r="D3400" s="4" t="s">
        <v>18</v>
      </c>
      <c r="E3400" s="4" t="s">
        <v>19</v>
      </c>
      <c r="F3400" s="4" t="s">
        <v>20</v>
      </c>
      <c r="G3400" s="11" t="s">
        <v>21</v>
      </c>
      <c r="H3400" s="5">
        <v>84660.998699999996</v>
      </c>
      <c r="I3400" s="5">
        <v>23739.99755</v>
      </c>
      <c r="J3400" s="3" t="s">
        <v>22</v>
      </c>
      <c r="K3400" s="3" t="s">
        <v>23</v>
      </c>
      <c r="L3400" s="47">
        <f t="shared" si="108"/>
        <v>62523.176907523193</v>
      </c>
      <c r="M3400" s="63">
        <f t="shared" si="109"/>
        <v>4.6264507225440003E-2</v>
      </c>
      <c r="N3400" s="7">
        <v>35527</v>
      </c>
      <c r="O3400" s="6" t="b">
        <v>1</v>
      </c>
      <c r="P3400" s="6" t="b">
        <v>0</v>
      </c>
      <c r="Q3400" s="6" t="s">
        <v>24</v>
      </c>
    </row>
    <row r="3401" spans="1:17" x14ac:dyDescent="0.25">
      <c r="A3401" s="3">
        <v>2021</v>
      </c>
      <c r="B3401" s="3">
        <v>4</v>
      </c>
      <c r="C3401" s="4" t="s">
        <v>49</v>
      </c>
      <c r="D3401" s="4" t="s">
        <v>18</v>
      </c>
      <c r="E3401" s="4" t="s">
        <v>43</v>
      </c>
      <c r="F3401" s="4"/>
      <c r="G3401" s="11" t="s">
        <v>21</v>
      </c>
      <c r="H3401" s="5">
        <v>98051</v>
      </c>
      <c r="I3401" s="5">
        <v>25197.221269999998</v>
      </c>
      <c r="J3401" s="3" t="s">
        <v>22</v>
      </c>
      <c r="K3401" s="3" t="s">
        <v>42</v>
      </c>
      <c r="L3401" s="47">
        <f t="shared" si="108"/>
        <v>66361.014558833267</v>
      </c>
      <c r="M3401" s="63">
        <f t="shared" si="109"/>
        <v>4.9104344810976003E-2</v>
      </c>
      <c r="N3401" s="7">
        <v>28126</v>
      </c>
      <c r="O3401" s="6" t="b">
        <v>1</v>
      </c>
      <c r="P3401" s="6" t="b">
        <v>0</v>
      </c>
      <c r="Q3401" s="6" t="s">
        <v>24</v>
      </c>
    </row>
    <row r="3402" spans="1:17" x14ac:dyDescent="0.25">
      <c r="A3402" s="3">
        <v>2021</v>
      </c>
      <c r="B3402" s="3">
        <v>4</v>
      </c>
      <c r="C3402" s="4" t="s">
        <v>49</v>
      </c>
      <c r="D3402" s="4" t="s">
        <v>62</v>
      </c>
      <c r="E3402" s="4" t="s">
        <v>63</v>
      </c>
      <c r="F3402" s="4" t="s">
        <v>64</v>
      </c>
      <c r="G3402" s="11" t="s">
        <v>21</v>
      </c>
      <c r="H3402" s="5">
        <v>98714.55</v>
      </c>
      <c r="I3402" s="5">
        <v>24642.465110000001</v>
      </c>
      <c r="J3402" s="3" t="s">
        <v>22</v>
      </c>
      <c r="K3402" s="3" t="s">
        <v>23</v>
      </c>
      <c r="L3402" s="47">
        <f t="shared" si="108"/>
        <v>64899.973231463038</v>
      </c>
      <c r="M3402" s="63">
        <f t="shared" si="109"/>
        <v>4.8023236006368007E-2</v>
      </c>
      <c r="N3402" s="7">
        <v>40739</v>
      </c>
      <c r="O3402" s="6" t="b">
        <v>0</v>
      </c>
      <c r="P3402" s="6" t="b">
        <v>0</v>
      </c>
      <c r="Q3402" s="6" t="s">
        <v>65</v>
      </c>
    </row>
    <row r="3403" spans="1:17" x14ac:dyDescent="0.25">
      <c r="A3403" s="3">
        <v>2021</v>
      </c>
      <c r="B3403" s="3">
        <v>4</v>
      </c>
      <c r="C3403" s="4" t="s">
        <v>49</v>
      </c>
      <c r="D3403" s="4" t="s">
        <v>66</v>
      </c>
      <c r="E3403" s="4" t="s">
        <v>67</v>
      </c>
      <c r="F3403" s="4" t="s">
        <v>68</v>
      </c>
      <c r="G3403" s="11" t="s">
        <v>21</v>
      </c>
      <c r="H3403" s="5">
        <v>130947.23330000001</v>
      </c>
      <c r="I3403" s="5">
        <v>29457.25317</v>
      </c>
      <c r="J3403" s="3" t="s">
        <v>22</v>
      </c>
      <c r="K3403" s="3" t="s">
        <v>23</v>
      </c>
      <c r="L3403" s="47">
        <f t="shared" si="108"/>
        <v>77580.507212714874</v>
      </c>
      <c r="M3403" s="63">
        <f t="shared" si="109"/>
        <v>5.7406294977695997E-2</v>
      </c>
      <c r="N3403" s="7">
        <v>40644</v>
      </c>
      <c r="O3403" s="6" t="b">
        <v>0</v>
      </c>
      <c r="P3403" s="6" t="b">
        <v>1</v>
      </c>
      <c r="Q3403" s="6" t="s">
        <v>15</v>
      </c>
    </row>
    <row r="3404" spans="1:17" x14ac:dyDescent="0.25">
      <c r="A3404" s="3">
        <v>2021</v>
      </c>
      <c r="B3404" s="3">
        <v>4</v>
      </c>
      <c r="C3404" s="4" t="s">
        <v>49</v>
      </c>
      <c r="D3404" s="4" t="s">
        <v>78</v>
      </c>
      <c r="E3404" s="4" t="s">
        <v>78</v>
      </c>
      <c r="F3404" s="4" t="s">
        <v>80</v>
      </c>
      <c r="G3404" s="11" t="s">
        <v>21</v>
      </c>
      <c r="H3404" s="5">
        <v>164498.39660000001</v>
      </c>
      <c r="I3404" s="5">
        <v>40665.055910000003</v>
      </c>
      <c r="J3404" s="3" t="s">
        <v>22</v>
      </c>
      <c r="K3404" s="3" t="s">
        <v>23</v>
      </c>
      <c r="L3404" s="47">
        <f t="shared" si="108"/>
        <v>107098.09380815424</v>
      </c>
      <c r="M3404" s="63">
        <f t="shared" si="109"/>
        <v>7.9248060957408009E-2</v>
      </c>
      <c r="N3404" s="7">
        <v>42560</v>
      </c>
      <c r="O3404" s="6" t="b">
        <v>0</v>
      </c>
      <c r="P3404" s="6" t="b">
        <v>0</v>
      </c>
      <c r="Q3404" s="6" t="s">
        <v>65</v>
      </c>
    </row>
    <row r="3405" spans="1:17" x14ac:dyDescent="0.25">
      <c r="A3405" s="3">
        <v>2021</v>
      </c>
      <c r="B3405" s="3">
        <v>4</v>
      </c>
      <c r="C3405" s="4" t="s">
        <v>49</v>
      </c>
      <c r="D3405" s="4" t="s">
        <v>78</v>
      </c>
      <c r="E3405" s="4" t="s">
        <v>78</v>
      </c>
      <c r="F3405" s="4" t="s">
        <v>79</v>
      </c>
      <c r="G3405" s="11" t="s">
        <v>21</v>
      </c>
      <c r="H3405" s="5">
        <v>161479.41039999999</v>
      </c>
      <c r="I3405" s="5">
        <v>39934.987359999999</v>
      </c>
      <c r="J3405" s="3" t="s">
        <v>22</v>
      </c>
      <c r="K3405" s="3" t="s">
        <v>23</v>
      </c>
      <c r="L3405" s="47">
        <f t="shared" si="108"/>
        <v>105175.33855048704</v>
      </c>
      <c r="M3405" s="63">
        <f t="shared" si="109"/>
        <v>7.7825303367168017E-2</v>
      </c>
      <c r="N3405" s="7">
        <v>42560</v>
      </c>
      <c r="O3405" s="6" t="b">
        <v>0</v>
      </c>
      <c r="P3405" s="6" t="b">
        <v>0</v>
      </c>
      <c r="Q3405" s="6" t="s">
        <v>65</v>
      </c>
    </row>
    <row r="3406" spans="1:17" x14ac:dyDescent="0.25">
      <c r="A3406" s="3">
        <v>2021</v>
      </c>
      <c r="B3406" s="3">
        <v>4</v>
      </c>
      <c r="C3406" s="4" t="s">
        <v>49</v>
      </c>
      <c r="D3406" s="4" t="s">
        <v>73</v>
      </c>
      <c r="E3406" s="4" t="s">
        <v>74</v>
      </c>
      <c r="F3406" s="4"/>
      <c r="G3406" s="11" t="s">
        <v>21</v>
      </c>
      <c r="H3406" s="5">
        <v>224599</v>
      </c>
      <c r="I3406" s="5">
        <v>52921.714249999997</v>
      </c>
      <c r="J3406" s="3" t="s">
        <v>22</v>
      </c>
      <c r="K3406" s="3" t="s">
        <v>42</v>
      </c>
      <c r="L3406" s="47">
        <f t="shared" si="108"/>
        <v>139378.01363851197</v>
      </c>
      <c r="M3406" s="63">
        <f t="shared" si="109"/>
        <v>0.10313383673040001</v>
      </c>
      <c r="N3406" s="7">
        <v>41136</v>
      </c>
      <c r="O3406" s="6" t="b">
        <v>0</v>
      </c>
      <c r="P3406" s="6" t="b">
        <v>0</v>
      </c>
      <c r="Q3406" s="6" t="s">
        <v>65</v>
      </c>
    </row>
    <row r="3407" spans="1:17" x14ac:dyDescent="0.25">
      <c r="A3407" s="3">
        <v>2021</v>
      </c>
      <c r="B3407" s="3">
        <v>4</v>
      </c>
      <c r="C3407" s="4" t="s">
        <v>49</v>
      </c>
      <c r="D3407" s="4" t="s">
        <v>29</v>
      </c>
      <c r="E3407" s="4" t="s">
        <v>92</v>
      </c>
      <c r="F3407" s="4" t="s">
        <v>92</v>
      </c>
      <c r="G3407" s="11" t="s">
        <v>21</v>
      </c>
      <c r="H3407" s="5">
        <v>200930.02</v>
      </c>
      <c r="I3407" s="5">
        <v>45893.983030000003</v>
      </c>
      <c r="J3407" s="3" t="s">
        <v>22</v>
      </c>
      <c r="K3407" s="3" t="s">
        <v>23</v>
      </c>
      <c r="L3407" s="47">
        <f t="shared" si="108"/>
        <v>120869.33092272191</v>
      </c>
      <c r="M3407" s="63">
        <f t="shared" si="109"/>
        <v>8.9438194128864015E-2</v>
      </c>
      <c r="N3407" s="7">
        <v>43601</v>
      </c>
      <c r="O3407" s="6" t="b">
        <v>0</v>
      </c>
      <c r="P3407" s="6" t="b">
        <v>0</v>
      </c>
      <c r="Q3407" s="6" t="s">
        <v>65</v>
      </c>
    </row>
    <row r="3408" spans="1:17" x14ac:dyDescent="0.25">
      <c r="A3408" s="3">
        <v>2021</v>
      </c>
      <c r="B3408" s="3">
        <v>4</v>
      </c>
      <c r="C3408" s="4" t="s">
        <v>49</v>
      </c>
      <c r="D3408" s="4" t="s">
        <v>29</v>
      </c>
      <c r="E3408" s="4" t="s">
        <v>30</v>
      </c>
      <c r="F3408" s="4" t="s">
        <v>33</v>
      </c>
      <c r="G3408" s="11" t="s">
        <v>21</v>
      </c>
      <c r="H3408" s="5">
        <v>66974.559999999998</v>
      </c>
      <c r="I3408" s="5">
        <v>21605.665130000001</v>
      </c>
      <c r="J3408" s="3" t="s">
        <v>22</v>
      </c>
      <c r="K3408" s="3" t="s">
        <v>23</v>
      </c>
      <c r="L3408" s="47">
        <f t="shared" si="108"/>
        <v>56902.062448936318</v>
      </c>
      <c r="M3408" s="63">
        <f t="shared" si="109"/>
        <v>4.2105120205344009E-2</v>
      </c>
      <c r="N3408" s="7">
        <v>35885</v>
      </c>
      <c r="O3408" s="6" t="b">
        <v>1</v>
      </c>
      <c r="P3408" s="6" t="b">
        <v>0</v>
      </c>
      <c r="Q3408" s="6" t="s">
        <v>24</v>
      </c>
    </row>
    <row r="3409" spans="1:17" x14ac:dyDescent="0.25">
      <c r="A3409" s="3">
        <v>2021</v>
      </c>
      <c r="B3409" s="3">
        <v>4</v>
      </c>
      <c r="C3409" s="4" t="s">
        <v>49</v>
      </c>
      <c r="D3409" s="4" t="s">
        <v>29</v>
      </c>
      <c r="E3409" s="4" t="s">
        <v>30</v>
      </c>
      <c r="F3409" s="4" t="s">
        <v>31</v>
      </c>
      <c r="G3409" s="11" t="s">
        <v>21</v>
      </c>
      <c r="H3409" s="5">
        <v>38342.67</v>
      </c>
      <c r="I3409" s="5">
        <v>12355.35492</v>
      </c>
      <c r="J3409" s="3" t="s">
        <v>22</v>
      </c>
      <c r="K3409" s="3" t="s">
        <v>23</v>
      </c>
      <c r="L3409" s="47">
        <f t="shared" si="108"/>
        <v>32539.853460026879</v>
      </c>
      <c r="M3409" s="63">
        <f t="shared" si="109"/>
        <v>2.4078115668096003E-2</v>
      </c>
      <c r="N3409" s="7">
        <v>35885</v>
      </c>
      <c r="O3409" s="6" t="b">
        <v>1</v>
      </c>
      <c r="P3409" s="6" t="b">
        <v>0</v>
      </c>
      <c r="Q3409" s="6" t="s">
        <v>24</v>
      </c>
    </row>
    <row r="3410" spans="1:17" x14ac:dyDescent="0.25">
      <c r="A3410" s="3">
        <v>2021</v>
      </c>
      <c r="B3410" s="3">
        <v>4</v>
      </c>
      <c r="C3410" s="4" t="s">
        <v>49</v>
      </c>
      <c r="D3410" s="4" t="s">
        <v>29</v>
      </c>
      <c r="E3410" s="4" t="s">
        <v>34</v>
      </c>
      <c r="F3410" s="4" t="s">
        <v>39</v>
      </c>
      <c r="G3410" s="11" t="s">
        <v>21</v>
      </c>
      <c r="H3410" s="5">
        <v>9324.74</v>
      </c>
      <c r="I3410" s="5">
        <v>3626.3436879999999</v>
      </c>
      <c r="J3410" s="3" t="s">
        <v>22</v>
      </c>
      <c r="K3410" s="3" t="s">
        <v>23</v>
      </c>
      <c r="L3410" s="47">
        <f t="shared" si="108"/>
        <v>9550.5708227128307</v>
      </c>
      <c r="M3410" s="63">
        <f t="shared" si="109"/>
        <v>7.0670185791743998E-3</v>
      </c>
      <c r="N3410" s="7">
        <v>33970</v>
      </c>
      <c r="O3410" s="6" t="b">
        <v>1</v>
      </c>
      <c r="P3410" s="6" t="b">
        <v>0</v>
      </c>
      <c r="Q3410" s="6" t="s">
        <v>24</v>
      </c>
    </row>
    <row r="3411" spans="1:17" x14ac:dyDescent="0.25">
      <c r="A3411" s="3">
        <v>2021</v>
      </c>
      <c r="B3411" s="3">
        <v>4</v>
      </c>
      <c r="C3411" s="4" t="s">
        <v>49</v>
      </c>
      <c r="D3411" s="4" t="s">
        <v>29</v>
      </c>
      <c r="E3411" s="4" t="s">
        <v>34</v>
      </c>
      <c r="F3411" s="4" t="s">
        <v>37</v>
      </c>
      <c r="G3411" s="11" t="s">
        <v>21</v>
      </c>
      <c r="H3411" s="5">
        <v>47491.18</v>
      </c>
      <c r="I3411" s="5">
        <v>13022.86534</v>
      </c>
      <c r="J3411" s="3" t="s">
        <v>22</v>
      </c>
      <c r="K3411" s="3" t="s">
        <v>23</v>
      </c>
      <c r="L3411" s="47">
        <f t="shared" si="108"/>
        <v>34297.851622805756</v>
      </c>
      <c r="M3411" s="63">
        <f t="shared" si="109"/>
        <v>2.5378959974592004E-2</v>
      </c>
      <c r="N3411" s="7">
        <v>33970</v>
      </c>
      <c r="O3411" s="6" t="b">
        <v>1</v>
      </c>
      <c r="P3411" s="6" t="b">
        <v>0</v>
      </c>
      <c r="Q3411" s="6" t="s">
        <v>24</v>
      </c>
    </row>
    <row r="3412" spans="1:17" x14ac:dyDescent="0.25">
      <c r="A3412" s="3">
        <v>2021</v>
      </c>
      <c r="B3412" s="3">
        <v>4</v>
      </c>
      <c r="C3412" s="4" t="s">
        <v>49</v>
      </c>
      <c r="D3412" s="4" t="s">
        <v>59</v>
      </c>
      <c r="E3412" s="4" t="s">
        <v>60</v>
      </c>
      <c r="F3412" s="4"/>
      <c r="G3412" s="11" t="s">
        <v>21</v>
      </c>
      <c r="H3412" s="5">
        <v>138503</v>
      </c>
      <c r="I3412" s="5">
        <v>33444.697630000002</v>
      </c>
      <c r="J3412" s="3" t="s">
        <v>22</v>
      </c>
      <c r="K3412" s="3" t="s">
        <v>42</v>
      </c>
      <c r="L3412" s="47">
        <f t="shared" si="108"/>
        <v>88082.096139016328</v>
      </c>
      <c r="M3412" s="63">
        <f t="shared" si="109"/>
        <v>6.5177026741344013E-2</v>
      </c>
      <c r="N3412" s="7">
        <v>40220</v>
      </c>
      <c r="O3412" s="6" t="b">
        <v>1</v>
      </c>
      <c r="P3412" s="6" t="b">
        <v>0</v>
      </c>
      <c r="Q3412" s="6" t="s">
        <v>24</v>
      </c>
    </row>
    <row r="3413" spans="1:17" x14ac:dyDescent="0.25">
      <c r="A3413" s="3">
        <v>2021</v>
      </c>
      <c r="B3413" s="3">
        <v>4</v>
      </c>
      <c r="C3413" s="4" t="s">
        <v>49</v>
      </c>
      <c r="D3413" s="4" t="s">
        <v>44</v>
      </c>
      <c r="E3413" s="4" t="s">
        <v>75</v>
      </c>
      <c r="F3413" s="4"/>
      <c r="G3413" s="11" t="s">
        <v>21</v>
      </c>
      <c r="H3413" s="5">
        <v>242311</v>
      </c>
      <c r="I3413" s="5">
        <v>64319.616690000003</v>
      </c>
      <c r="J3413" s="3" t="s">
        <v>22</v>
      </c>
      <c r="K3413" s="3" t="s">
        <v>42</v>
      </c>
      <c r="L3413" s="47">
        <f t="shared" si="108"/>
        <v>169396.25897025215</v>
      </c>
      <c r="M3413" s="63">
        <f t="shared" si="109"/>
        <v>0.12534606900547202</v>
      </c>
      <c r="N3413" s="7">
        <v>41210</v>
      </c>
      <c r="O3413" s="6" t="b">
        <v>0</v>
      </c>
      <c r="P3413" s="6" t="b">
        <v>0</v>
      </c>
      <c r="Q3413" s="6" t="s">
        <v>65</v>
      </c>
    </row>
    <row r="3414" spans="1:17" x14ac:dyDescent="0.25">
      <c r="A3414" s="3">
        <v>2021</v>
      </c>
      <c r="B3414" s="3">
        <v>4</v>
      </c>
      <c r="C3414" s="4" t="s">
        <v>49</v>
      </c>
      <c r="D3414" s="4" t="s">
        <v>46</v>
      </c>
      <c r="E3414" s="4" t="s">
        <v>47</v>
      </c>
      <c r="F3414" s="4"/>
      <c r="G3414" s="11" t="s">
        <v>21</v>
      </c>
      <c r="H3414" s="5">
        <v>82331</v>
      </c>
      <c r="I3414" s="5">
        <v>26305.537759999999</v>
      </c>
      <c r="J3414" s="3" t="s">
        <v>22</v>
      </c>
      <c r="K3414" s="3" t="s">
        <v>42</v>
      </c>
      <c r="L3414" s="47">
        <f t="shared" si="108"/>
        <v>69279.947799152636</v>
      </c>
      <c r="M3414" s="63">
        <f t="shared" si="109"/>
        <v>5.1264231986688003E-2</v>
      </c>
      <c r="N3414" s="7">
        <v>34700</v>
      </c>
      <c r="O3414" s="6" t="b">
        <v>1</v>
      </c>
      <c r="P3414" s="6" t="b">
        <v>0</v>
      </c>
      <c r="Q3414" s="6" t="s">
        <v>24</v>
      </c>
    </row>
    <row r="3415" spans="1:17" x14ac:dyDescent="0.25">
      <c r="A3415" s="3">
        <v>2021</v>
      </c>
      <c r="B3415" s="3">
        <v>4</v>
      </c>
      <c r="C3415" s="4" t="s">
        <v>49</v>
      </c>
      <c r="D3415" s="4" t="s">
        <v>46</v>
      </c>
      <c r="E3415" s="4" t="s">
        <v>48</v>
      </c>
      <c r="F3415" s="4"/>
      <c r="G3415" s="11" t="s">
        <v>21</v>
      </c>
      <c r="H3415" s="5">
        <v>72782</v>
      </c>
      <c r="I3415" s="5">
        <v>20611.900890000001</v>
      </c>
      <c r="J3415" s="3" t="s">
        <v>22</v>
      </c>
      <c r="K3415" s="3" t="s">
        <v>42</v>
      </c>
      <c r="L3415" s="47">
        <f t="shared" si="108"/>
        <v>54284.821345560958</v>
      </c>
      <c r="M3415" s="63">
        <f t="shared" si="109"/>
        <v>4.016847245443201E-2</v>
      </c>
      <c r="N3415" s="7">
        <v>35065</v>
      </c>
      <c r="O3415" s="6" t="b">
        <v>1</v>
      </c>
      <c r="P3415" s="6" t="b">
        <v>0</v>
      </c>
      <c r="Q3415" s="6" t="s">
        <v>24</v>
      </c>
    </row>
    <row r="3416" spans="1:17" x14ac:dyDescent="0.25">
      <c r="A3416" s="3">
        <v>2021</v>
      </c>
      <c r="B3416" s="3">
        <v>4</v>
      </c>
      <c r="C3416" s="4" t="s">
        <v>49</v>
      </c>
      <c r="D3416" s="4" t="s">
        <v>46</v>
      </c>
      <c r="E3416" s="4" t="s">
        <v>58</v>
      </c>
      <c r="F3416" s="4"/>
      <c r="G3416" s="11" t="s">
        <v>21</v>
      </c>
      <c r="H3416" s="5">
        <v>84724</v>
      </c>
      <c r="I3416" s="5">
        <v>21055.82588</v>
      </c>
      <c r="J3416" s="3" t="s">
        <v>22</v>
      </c>
      <c r="K3416" s="3" t="s">
        <v>42</v>
      </c>
      <c r="L3416" s="47">
        <f t="shared" si="108"/>
        <v>55453.970610424316</v>
      </c>
      <c r="M3416" s="63">
        <f t="shared" si="109"/>
        <v>4.1033593474944001E-2</v>
      </c>
      <c r="N3416" s="7">
        <v>39814</v>
      </c>
      <c r="O3416" s="6" t="b">
        <v>1</v>
      </c>
      <c r="P3416" s="6" t="b">
        <v>0</v>
      </c>
      <c r="Q3416" s="6" t="s">
        <v>24</v>
      </c>
    </row>
    <row r="3417" spans="1:17" x14ac:dyDescent="0.25">
      <c r="A3417" s="3">
        <v>2021</v>
      </c>
      <c r="B3417" s="3">
        <v>4</v>
      </c>
      <c r="C3417" s="4" t="s">
        <v>49</v>
      </c>
      <c r="D3417" s="4" t="s">
        <v>46</v>
      </c>
      <c r="E3417" s="4" t="s">
        <v>61</v>
      </c>
      <c r="F3417" s="4"/>
      <c r="G3417" s="11" t="s">
        <v>21</v>
      </c>
      <c r="H3417" s="5">
        <v>72599</v>
      </c>
      <c r="I3417" s="5">
        <v>25364.845969999998</v>
      </c>
      <c r="J3417" s="3" t="s">
        <v>22</v>
      </c>
      <c r="K3417" s="3" t="s">
        <v>42</v>
      </c>
      <c r="L3417" s="47">
        <f t="shared" ref="L3417:L3480" si="110">I3417*0.02784*94.6</f>
        <v>66802.481696734074</v>
      </c>
      <c r="M3417" s="63">
        <f t="shared" si="109"/>
        <v>4.9431011826336003E-2</v>
      </c>
      <c r="N3417" s="7">
        <v>40179</v>
      </c>
      <c r="O3417" s="6" t="b">
        <v>1</v>
      </c>
      <c r="P3417" s="6" t="b">
        <v>0</v>
      </c>
      <c r="Q3417" s="6" t="s">
        <v>24</v>
      </c>
    </row>
    <row r="3418" spans="1:17" x14ac:dyDescent="0.25">
      <c r="A3418" s="3">
        <v>2021</v>
      </c>
      <c r="B3418" s="3">
        <v>4</v>
      </c>
      <c r="C3418" s="4" t="s">
        <v>49</v>
      </c>
      <c r="D3418" s="4" t="s">
        <v>46</v>
      </c>
      <c r="E3418" s="4" t="s">
        <v>77</v>
      </c>
      <c r="F3418" s="4"/>
      <c r="G3418" s="11" t="s">
        <v>21</v>
      </c>
      <c r="H3418" s="5">
        <v>98441</v>
      </c>
      <c r="I3418" s="5">
        <v>24272.008730000001</v>
      </c>
      <c r="J3418" s="3" t="s">
        <v>22</v>
      </c>
      <c r="K3418" s="3" t="s">
        <v>42</v>
      </c>
      <c r="L3418" s="47">
        <f t="shared" si="110"/>
        <v>63924.315599886722</v>
      </c>
      <c r="M3418" s="63">
        <f t="shared" si="109"/>
        <v>4.7301290613024009E-2</v>
      </c>
      <c r="N3418" s="7">
        <v>42005</v>
      </c>
      <c r="O3418" s="6" t="b">
        <v>0</v>
      </c>
      <c r="P3418" s="6" t="b">
        <v>0</v>
      </c>
      <c r="Q3418" s="6" t="s">
        <v>65</v>
      </c>
    </row>
    <row r="3419" spans="1:17" x14ac:dyDescent="0.25">
      <c r="A3419" s="3">
        <v>2021</v>
      </c>
      <c r="B3419" s="3">
        <v>4</v>
      </c>
      <c r="C3419" s="4" t="s">
        <v>49</v>
      </c>
      <c r="D3419" s="4" t="s">
        <v>69</v>
      </c>
      <c r="E3419" s="4" t="s">
        <v>70</v>
      </c>
      <c r="F3419" s="4" t="s">
        <v>71</v>
      </c>
      <c r="G3419" s="11" t="s">
        <v>21</v>
      </c>
      <c r="H3419" s="5">
        <v>90555.17</v>
      </c>
      <c r="I3419" s="5">
        <v>26544.48561</v>
      </c>
      <c r="J3419" s="3" t="s">
        <v>22</v>
      </c>
      <c r="K3419" s="3" t="s">
        <v>23</v>
      </c>
      <c r="L3419" s="47">
        <f t="shared" si="110"/>
        <v>69909.256149575027</v>
      </c>
      <c r="M3419" s="63">
        <f t="shared" si="109"/>
        <v>5.1729893556768006E-2</v>
      </c>
      <c r="N3419" s="7">
        <v>40760</v>
      </c>
      <c r="O3419" s="6" t="b">
        <v>0</v>
      </c>
      <c r="P3419" s="6" t="b">
        <v>0</v>
      </c>
      <c r="Q3419" s="6" t="s">
        <v>65</v>
      </c>
    </row>
    <row r="3420" spans="1:17" x14ac:dyDescent="0.25">
      <c r="A3420" s="3">
        <v>2021</v>
      </c>
      <c r="B3420" s="3">
        <v>5</v>
      </c>
      <c r="C3420" s="4" t="s">
        <v>50</v>
      </c>
      <c r="D3420" s="4" t="s">
        <v>18</v>
      </c>
      <c r="E3420" s="4" t="s">
        <v>76</v>
      </c>
      <c r="F3420" s="4"/>
      <c r="G3420" s="11" t="s">
        <v>21</v>
      </c>
      <c r="H3420" s="5">
        <v>185029</v>
      </c>
      <c r="I3420" s="5">
        <v>64362.707710000002</v>
      </c>
      <c r="J3420" s="3" t="s">
        <v>22</v>
      </c>
      <c r="K3420" s="3" t="s">
        <v>42</v>
      </c>
      <c r="L3420" s="47">
        <f t="shared" si="110"/>
        <v>169509.74623834944</v>
      </c>
      <c r="M3420" s="63">
        <f t="shared" si="109"/>
        <v>0.12543004478524802</v>
      </c>
      <c r="N3420" s="7">
        <v>41348</v>
      </c>
      <c r="O3420" s="6" t="b">
        <v>0</v>
      </c>
      <c r="P3420" s="6" t="b">
        <v>0</v>
      </c>
      <c r="Q3420" s="6" t="s">
        <v>65</v>
      </c>
    </row>
    <row r="3421" spans="1:17" x14ac:dyDescent="0.25">
      <c r="A3421" s="3">
        <v>2021</v>
      </c>
      <c r="B3421" s="3">
        <v>5</v>
      </c>
      <c r="C3421" s="4" t="s">
        <v>50</v>
      </c>
      <c r="D3421" s="4" t="s">
        <v>18</v>
      </c>
      <c r="E3421" s="4" t="s">
        <v>19</v>
      </c>
      <c r="F3421" s="4" t="s">
        <v>25</v>
      </c>
      <c r="G3421" s="11" t="s">
        <v>21</v>
      </c>
      <c r="H3421" s="5">
        <v>78740.922200000001</v>
      </c>
      <c r="I3421" s="5">
        <v>29105.35266</v>
      </c>
      <c r="J3421" s="3" t="s">
        <v>22</v>
      </c>
      <c r="K3421" s="3" t="s">
        <v>23</v>
      </c>
      <c r="L3421" s="47">
        <f t="shared" si="110"/>
        <v>76653.71950794624</v>
      </c>
      <c r="M3421" s="63">
        <f t="shared" si="109"/>
        <v>5.6720511263808004E-2</v>
      </c>
      <c r="N3421" s="7">
        <v>35527</v>
      </c>
      <c r="O3421" s="6" t="b">
        <v>1</v>
      </c>
      <c r="P3421" s="6" t="b">
        <v>0</v>
      </c>
      <c r="Q3421" s="6" t="s">
        <v>24</v>
      </c>
    </row>
    <row r="3422" spans="1:17" x14ac:dyDescent="0.25">
      <c r="A3422" s="3">
        <v>2021</v>
      </c>
      <c r="B3422" s="3">
        <v>5</v>
      </c>
      <c r="C3422" s="4" t="s">
        <v>50</v>
      </c>
      <c r="D3422" s="4" t="s">
        <v>18</v>
      </c>
      <c r="E3422" s="4" t="s">
        <v>19</v>
      </c>
      <c r="F3422" s="4" t="s">
        <v>20</v>
      </c>
      <c r="G3422" s="11" t="s">
        <v>21</v>
      </c>
      <c r="H3422" s="5">
        <v>90987.212899999999</v>
      </c>
      <c r="I3422" s="5">
        <v>33108.218509999999</v>
      </c>
      <c r="J3422" s="3" t="s">
        <v>22</v>
      </c>
      <c r="K3422" s="3" t="s">
        <v>23</v>
      </c>
      <c r="L3422" s="47">
        <f t="shared" si="110"/>
        <v>87195.923193920637</v>
      </c>
      <c r="M3422" s="63">
        <f t="shared" si="109"/>
        <v>6.4521296232288014E-2</v>
      </c>
      <c r="N3422" s="7">
        <v>35527</v>
      </c>
      <c r="O3422" s="6" t="b">
        <v>1</v>
      </c>
      <c r="P3422" s="6" t="b">
        <v>0</v>
      </c>
      <c r="Q3422" s="6" t="s">
        <v>24</v>
      </c>
    </row>
    <row r="3423" spans="1:17" x14ac:dyDescent="0.25">
      <c r="A3423" s="3">
        <v>2021</v>
      </c>
      <c r="B3423" s="3">
        <v>5</v>
      </c>
      <c r="C3423" s="4" t="s">
        <v>50</v>
      </c>
      <c r="D3423" s="4" t="s">
        <v>18</v>
      </c>
      <c r="E3423" s="4" t="s">
        <v>43</v>
      </c>
      <c r="F3423" s="4"/>
      <c r="G3423" s="11" t="s">
        <v>21</v>
      </c>
      <c r="H3423" s="5">
        <v>94536</v>
      </c>
      <c r="I3423" s="5">
        <v>34096.42596</v>
      </c>
      <c r="J3423" s="3" t="s">
        <v>22</v>
      </c>
      <c r="K3423" s="3" t="s">
        <v>42</v>
      </c>
      <c r="L3423" s="47">
        <f t="shared" si="110"/>
        <v>89798.529579517432</v>
      </c>
      <c r="M3423" s="63">
        <f t="shared" si="109"/>
        <v>6.644711491084801E-2</v>
      </c>
      <c r="N3423" s="7">
        <v>28126</v>
      </c>
      <c r="O3423" s="6" t="b">
        <v>1</v>
      </c>
      <c r="P3423" s="6" t="b">
        <v>0</v>
      </c>
      <c r="Q3423" s="6" t="s">
        <v>24</v>
      </c>
    </row>
    <row r="3424" spans="1:17" x14ac:dyDescent="0.25">
      <c r="A3424" s="3">
        <v>2021</v>
      </c>
      <c r="B3424" s="3">
        <v>5</v>
      </c>
      <c r="C3424" s="4" t="s">
        <v>50</v>
      </c>
      <c r="D3424" s="4" t="s">
        <v>62</v>
      </c>
      <c r="E3424" s="4" t="s">
        <v>63</v>
      </c>
      <c r="F3424" s="4" t="s">
        <v>64</v>
      </c>
      <c r="G3424" s="11" t="s">
        <v>21</v>
      </c>
      <c r="H3424" s="5">
        <v>105163.97</v>
      </c>
      <c r="I3424" s="5">
        <v>35890.326970000002</v>
      </c>
      <c r="J3424" s="3" t="s">
        <v>22</v>
      </c>
      <c r="K3424" s="3" t="s">
        <v>23</v>
      </c>
      <c r="L3424" s="47">
        <f t="shared" si="110"/>
        <v>94523.062089118073</v>
      </c>
      <c r="M3424" s="63">
        <f t="shared" si="109"/>
        <v>6.994306919913601E-2</v>
      </c>
      <c r="N3424" s="7">
        <v>40739</v>
      </c>
      <c r="O3424" s="6" t="b">
        <v>0</v>
      </c>
      <c r="P3424" s="6" t="b">
        <v>0</v>
      </c>
      <c r="Q3424" s="6" t="s">
        <v>65</v>
      </c>
    </row>
    <row r="3425" spans="1:17" x14ac:dyDescent="0.25">
      <c r="A3425" s="3">
        <v>2021</v>
      </c>
      <c r="B3425" s="3">
        <v>5</v>
      </c>
      <c r="C3425" s="4" t="s">
        <v>50</v>
      </c>
      <c r="D3425" s="4" t="s">
        <v>66</v>
      </c>
      <c r="E3425" s="4" t="s">
        <v>67</v>
      </c>
      <c r="F3425" s="4" t="s">
        <v>68</v>
      </c>
      <c r="G3425" s="11" t="s">
        <v>21</v>
      </c>
      <c r="H3425" s="5">
        <v>193723.80290000001</v>
      </c>
      <c r="I3425" s="5">
        <v>65025.683700000001</v>
      </c>
      <c r="J3425" s="3" t="s">
        <v>22</v>
      </c>
      <c r="K3425" s="3" t="s">
        <v>23</v>
      </c>
      <c r="L3425" s="47">
        <f t="shared" si="110"/>
        <v>171255.80223607679</v>
      </c>
      <c r="M3425" s="63">
        <f t="shared" si="109"/>
        <v>0.12672205239456</v>
      </c>
      <c r="N3425" s="7">
        <v>40644</v>
      </c>
      <c r="O3425" s="6" t="b">
        <v>0</v>
      </c>
      <c r="P3425" s="6" t="b">
        <v>1</v>
      </c>
      <c r="Q3425" s="6" t="s">
        <v>15</v>
      </c>
    </row>
    <row r="3426" spans="1:17" x14ac:dyDescent="0.25">
      <c r="A3426" s="3">
        <v>2021</v>
      </c>
      <c r="B3426" s="3">
        <v>5</v>
      </c>
      <c r="C3426" s="4" t="s">
        <v>50</v>
      </c>
      <c r="D3426" s="4" t="s">
        <v>78</v>
      </c>
      <c r="E3426" s="4" t="s">
        <v>78</v>
      </c>
      <c r="F3426" s="4" t="s">
        <v>80</v>
      </c>
      <c r="G3426" s="11" t="s">
        <v>21</v>
      </c>
      <c r="H3426" s="5">
        <v>177043.90609999999</v>
      </c>
      <c r="I3426" s="5">
        <v>56888.478309999999</v>
      </c>
      <c r="J3426" s="3" t="s">
        <v>22</v>
      </c>
      <c r="K3426" s="3" t="s">
        <v>23</v>
      </c>
      <c r="L3426" s="47">
        <f t="shared" si="110"/>
        <v>149825.13733982781</v>
      </c>
      <c r="M3426" s="63">
        <f t="shared" si="109"/>
        <v>0.110864266530528</v>
      </c>
      <c r="N3426" s="7">
        <v>42560</v>
      </c>
      <c r="O3426" s="6" t="b">
        <v>0</v>
      </c>
      <c r="P3426" s="6" t="b">
        <v>0</v>
      </c>
      <c r="Q3426" s="6" t="s">
        <v>65</v>
      </c>
    </row>
    <row r="3427" spans="1:17" x14ac:dyDescent="0.25">
      <c r="A3427" s="3">
        <v>2021</v>
      </c>
      <c r="B3427" s="3">
        <v>5</v>
      </c>
      <c r="C3427" s="4" t="s">
        <v>50</v>
      </c>
      <c r="D3427" s="4" t="s">
        <v>78</v>
      </c>
      <c r="E3427" s="4" t="s">
        <v>78</v>
      </c>
      <c r="F3427" s="4" t="s">
        <v>79</v>
      </c>
      <c r="G3427" s="11" t="s">
        <v>21</v>
      </c>
      <c r="H3427" s="5">
        <v>176239.2513</v>
      </c>
      <c r="I3427" s="5">
        <v>56632.883220000003</v>
      </c>
      <c r="J3427" s="3" t="s">
        <v>22</v>
      </c>
      <c r="K3427" s="3" t="s">
        <v>23</v>
      </c>
      <c r="L3427" s="47">
        <f t="shared" si="110"/>
        <v>149151.98575271809</v>
      </c>
      <c r="M3427" s="63">
        <f t="shared" si="109"/>
        <v>0.11036616281913603</v>
      </c>
      <c r="N3427" s="7">
        <v>42560</v>
      </c>
      <c r="O3427" s="6" t="b">
        <v>0</v>
      </c>
      <c r="P3427" s="6" t="b">
        <v>0</v>
      </c>
      <c r="Q3427" s="6" t="s">
        <v>65</v>
      </c>
    </row>
    <row r="3428" spans="1:17" x14ac:dyDescent="0.25">
      <c r="A3428" s="3">
        <v>2021</v>
      </c>
      <c r="B3428" s="3">
        <v>5</v>
      </c>
      <c r="C3428" s="4" t="s">
        <v>50</v>
      </c>
      <c r="D3428" s="4" t="s">
        <v>73</v>
      </c>
      <c r="E3428" s="4" t="s">
        <v>74</v>
      </c>
      <c r="F3428" s="4"/>
      <c r="G3428" s="11" t="s">
        <v>21</v>
      </c>
      <c r="H3428" s="5">
        <v>264927</v>
      </c>
      <c r="I3428" s="5">
        <v>82330.988299999997</v>
      </c>
      <c r="J3428" s="3" t="s">
        <v>22</v>
      </c>
      <c r="K3428" s="3" t="s">
        <v>42</v>
      </c>
      <c r="L3428" s="47">
        <f t="shared" si="110"/>
        <v>216832.15997013121</v>
      </c>
      <c r="M3428" s="63">
        <f t="shared" si="109"/>
        <v>0.16044662999904002</v>
      </c>
      <c r="N3428" s="7">
        <v>41136</v>
      </c>
      <c r="O3428" s="6" t="b">
        <v>0</v>
      </c>
      <c r="P3428" s="6" t="b">
        <v>0</v>
      </c>
      <c r="Q3428" s="6" t="s">
        <v>65</v>
      </c>
    </row>
    <row r="3429" spans="1:17" x14ac:dyDescent="0.25">
      <c r="A3429" s="3">
        <v>2021</v>
      </c>
      <c r="B3429" s="3">
        <v>5</v>
      </c>
      <c r="C3429" s="4" t="s">
        <v>50</v>
      </c>
      <c r="D3429" s="4" t="s">
        <v>29</v>
      </c>
      <c r="E3429" s="4" t="s">
        <v>92</v>
      </c>
      <c r="F3429" s="4" t="s">
        <v>92</v>
      </c>
      <c r="G3429" s="11" t="s">
        <v>21</v>
      </c>
      <c r="H3429" s="5">
        <v>253192.47</v>
      </c>
      <c r="I3429" s="5">
        <v>81694.517919999998</v>
      </c>
      <c r="J3429" s="3" t="s">
        <v>22</v>
      </c>
      <c r="K3429" s="3" t="s">
        <v>23</v>
      </c>
      <c r="L3429" s="47">
        <f t="shared" si="110"/>
        <v>215155.91084325884</v>
      </c>
      <c r="M3429" s="63">
        <f t="shared" si="109"/>
        <v>0.15920627652249597</v>
      </c>
      <c r="N3429" s="7">
        <v>43601</v>
      </c>
      <c r="O3429" s="6" t="b">
        <v>0</v>
      </c>
      <c r="P3429" s="6" t="b">
        <v>0</v>
      </c>
      <c r="Q3429" s="6" t="s">
        <v>65</v>
      </c>
    </row>
    <row r="3430" spans="1:17" x14ac:dyDescent="0.25">
      <c r="A3430" s="3">
        <v>2021</v>
      </c>
      <c r="B3430" s="3">
        <v>5</v>
      </c>
      <c r="C3430" s="4" t="s">
        <v>50</v>
      </c>
      <c r="D3430" s="4" t="s">
        <v>29</v>
      </c>
      <c r="E3430" s="4" t="s">
        <v>30</v>
      </c>
      <c r="F3430" s="4" t="s">
        <v>33</v>
      </c>
      <c r="G3430" s="11" t="s">
        <v>21</v>
      </c>
      <c r="H3430" s="5">
        <v>54354.64</v>
      </c>
      <c r="I3430" s="5">
        <v>20726.62614</v>
      </c>
      <c r="J3430" s="3" t="s">
        <v>22</v>
      </c>
      <c r="K3430" s="3" t="s">
        <v>23</v>
      </c>
      <c r="L3430" s="47">
        <f t="shared" si="110"/>
        <v>54586.969106376957</v>
      </c>
      <c r="M3430" s="63">
        <f t="shared" si="109"/>
        <v>4.0392049021632008E-2</v>
      </c>
      <c r="N3430" s="7">
        <v>35885</v>
      </c>
      <c r="O3430" s="6" t="b">
        <v>1</v>
      </c>
      <c r="P3430" s="6" t="b">
        <v>0</v>
      </c>
      <c r="Q3430" s="6" t="s">
        <v>24</v>
      </c>
    </row>
    <row r="3431" spans="1:17" x14ac:dyDescent="0.25">
      <c r="A3431" s="3">
        <v>2021</v>
      </c>
      <c r="B3431" s="3">
        <v>5</v>
      </c>
      <c r="C3431" s="4" t="s">
        <v>50</v>
      </c>
      <c r="D3431" s="4" t="s">
        <v>29</v>
      </c>
      <c r="E3431" s="4" t="s">
        <v>30</v>
      </c>
      <c r="F3431" s="4" t="s">
        <v>31</v>
      </c>
      <c r="G3431" s="11" t="s">
        <v>21</v>
      </c>
      <c r="H3431" s="5">
        <v>57013.7</v>
      </c>
      <c r="I3431" s="5">
        <v>21481.07202</v>
      </c>
      <c r="J3431" s="3" t="s">
        <v>22</v>
      </c>
      <c r="K3431" s="3" t="s">
        <v>23</v>
      </c>
      <c r="L3431" s="47">
        <f t="shared" si="110"/>
        <v>56573.926060481273</v>
      </c>
      <c r="M3431" s="63">
        <f t="shared" si="109"/>
        <v>4.1862313152575999E-2</v>
      </c>
      <c r="N3431" s="7">
        <v>35885</v>
      </c>
      <c r="O3431" s="6" t="b">
        <v>1</v>
      </c>
      <c r="P3431" s="6" t="b">
        <v>0</v>
      </c>
      <c r="Q3431" s="6" t="s">
        <v>24</v>
      </c>
    </row>
    <row r="3432" spans="1:17" x14ac:dyDescent="0.25">
      <c r="A3432" s="3">
        <v>2021</v>
      </c>
      <c r="B3432" s="3">
        <v>5</v>
      </c>
      <c r="C3432" s="4" t="s">
        <v>50</v>
      </c>
      <c r="D3432" s="4" t="s">
        <v>29</v>
      </c>
      <c r="E3432" s="4" t="s">
        <v>34</v>
      </c>
      <c r="F3432" s="4" t="s">
        <v>39</v>
      </c>
      <c r="G3432" s="11" t="s">
        <v>21</v>
      </c>
      <c r="H3432" s="5">
        <v>42870.53</v>
      </c>
      <c r="I3432" s="5">
        <v>16672.129830000002</v>
      </c>
      <c r="J3432" s="3" t="s">
        <v>22</v>
      </c>
      <c r="K3432" s="3" t="s">
        <v>23</v>
      </c>
      <c r="L3432" s="47">
        <f t="shared" si="110"/>
        <v>43908.788136597126</v>
      </c>
      <c r="M3432" s="63">
        <f t="shared" si="109"/>
        <v>3.2490646612704004E-2</v>
      </c>
      <c r="N3432" s="7">
        <v>33970</v>
      </c>
      <c r="O3432" s="6" t="b">
        <v>1</v>
      </c>
      <c r="P3432" s="6" t="b">
        <v>0</v>
      </c>
      <c r="Q3432" s="6" t="s">
        <v>24</v>
      </c>
    </row>
    <row r="3433" spans="1:17" x14ac:dyDescent="0.25">
      <c r="A3433" s="3">
        <v>2021</v>
      </c>
      <c r="B3433" s="3">
        <v>5</v>
      </c>
      <c r="C3433" s="4" t="s">
        <v>50</v>
      </c>
      <c r="D3433" s="4" t="s">
        <v>29</v>
      </c>
      <c r="E3433" s="4" t="s">
        <v>34</v>
      </c>
      <c r="F3433" s="4" t="s">
        <v>37</v>
      </c>
      <c r="G3433" s="11" t="s">
        <v>21</v>
      </c>
      <c r="H3433" s="5">
        <v>38847.78</v>
      </c>
      <c r="I3433" s="5">
        <v>14208.747240000001</v>
      </c>
      <c r="J3433" s="3" t="s">
        <v>22</v>
      </c>
      <c r="K3433" s="3" t="s">
        <v>23</v>
      </c>
      <c r="L3433" s="47">
        <f t="shared" si="110"/>
        <v>37421.066091087356</v>
      </c>
      <c r="M3433" s="63">
        <f t="shared" si="109"/>
        <v>2.7690006621312001E-2</v>
      </c>
      <c r="N3433" s="7">
        <v>33970</v>
      </c>
      <c r="O3433" s="6" t="b">
        <v>1</v>
      </c>
      <c r="P3433" s="6" t="b">
        <v>0</v>
      </c>
      <c r="Q3433" s="6" t="s">
        <v>24</v>
      </c>
    </row>
    <row r="3434" spans="1:17" x14ac:dyDescent="0.25">
      <c r="A3434" s="3">
        <v>2021</v>
      </c>
      <c r="B3434" s="3">
        <v>5</v>
      </c>
      <c r="C3434" s="4" t="s">
        <v>50</v>
      </c>
      <c r="D3434" s="4" t="s">
        <v>59</v>
      </c>
      <c r="E3434" s="4" t="s">
        <v>60</v>
      </c>
      <c r="F3434" s="4"/>
      <c r="G3434" s="11" t="s">
        <v>21</v>
      </c>
      <c r="H3434" s="5">
        <v>181432</v>
      </c>
      <c r="I3434" s="5">
        <v>60032.830220000003</v>
      </c>
      <c r="J3434" s="3" t="s">
        <v>22</v>
      </c>
      <c r="K3434" s="3" t="s">
        <v>42</v>
      </c>
      <c r="L3434" s="47">
        <f t="shared" si="110"/>
        <v>158106.30376852609</v>
      </c>
      <c r="M3434" s="63">
        <f t="shared" si="109"/>
        <v>0.11699197953273602</v>
      </c>
      <c r="N3434" s="7">
        <v>40220</v>
      </c>
      <c r="O3434" s="6" t="b">
        <v>1</v>
      </c>
      <c r="P3434" s="6" t="b">
        <v>0</v>
      </c>
      <c r="Q3434" s="6" t="s">
        <v>24</v>
      </c>
    </row>
    <row r="3435" spans="1:17" x14ac:dyDescent="0.25">
      <c r="A3435" s="3">
        <v>2021</v>
      </c>
      <c r="B3435" s="3">
        <v>5</v>
      </c>
      <c r="C3435" s="4" t="s">
        <v>50</v>
      </c>
      <c r="D3435" s="4" t="s">
        <v>44</v>
      </c>
      <c r="E3435" s="4" t="s">
        <v>75</v>
      </c>
      <c r="F3435" s="4"/>
      <c r="G3435" s="11" t="s">
        <v>21</v>
      </c>
      <c r="H3435" s="5">
        <v>252540</v>
      </c>
      <c r="I3435" s="5">
        <v>87562.470010000005</v>
      </c>
      <c r="J3435" s="3" t="s">
        <v>22</v>
      </c>
      <c r="K3435" s="3" t="s">
        <v>42</v>
      </c>
      <c r="L3435" s="47">
        <f t="shared" si="110"/>
        <v>230610.12501641666</v>
      </c>
      <c r="M3435" s="63">
        <f t="shared" si="109"/>
        <v>0.17064174155548803</v>
      </c>
      <c r="N3435" s="7">
        <v>41210</v>
      </c>
      <c r="O3435" s="6" t="b">
        <v>0</v>
      </c>
      <c r="P3435" s="6" t="b">
        <v>0</v>
      </c>
      <c r="Q3435" s="6" t="s">
        <v>65</v>
      </c>
    </row>
    <row r="3436" spans="1:17" x14ac:dyDescent="0.25">
      <c r="A3436" s="3">
        <v>2021</v>
      </c>
      <c r="B3436" s="3">
        <v>5</v>
      </c>
      <c r="C3436" s="4" t="s">
        <v>50</v>
      </c>
      <c r="D3436" s="4" t="s">
        <v>46</v>
      </c>
      <c r="E3436" s="4" t="s">
        <v>47</v>
      </c>
      <c r="F3436" s="4"/>
      <c r="G3436" s="11" t="s">
        <v>21</v>
      </c>
      <c r="H3436" s="5">
        <v>92969</v>
      </c>
      <c r="I3436" s="5">
        <v>34084.06093</v>
      </c>
      <c r="J3436" s="3" t="s">
        <v>22</v>
      </c>
      <c r="K3436" s="3" t="s">
        <v>42</v>
      </c>
      <c r="L3436" s="47">
        <f t="shared" si="110"/>
        <v>89765.964245147508</v>
      </c>
      <c r="M3436" s="63">
        <f t="shared" si="109"/>
        <v>6.6423017940383994E-2</v>
      </c>
      <c r="N3436" s="7">
        <v>34700</v>
      </c>
      <c r="O3436" s="6" t="b">
        <v>1</v>
      </c>
      <c r="P3436" s="6" t="b">
        <v>0</v>
      </c>
      <c r="Q3436" s="6" t="s">
        <v>24</v>
      </c>
    </row>
    <row r="3437" spans="1:17" x14ac:dyDescent="0.25">
      <c r="A3437" s="3">
        <v>2021</v>
      </c>
      <c r="B3437" s="3">
        <v>5</v>
      </c>
      <c r="C3437" s="4" t="s">
        <v>50</v>
      </c>
      <c r="D3437" s="4" t="s">
        <v>46</v>
      </c>
      <c r="E3437" s="4" t="s">
        <v>48</v>
      </c>
      <c r="F3437" s="4"/>
      <c r="G3437" s="11" t="s">
        <v>21</v>
      </c>
      <c r="H3437" s="5">
        <v>75200</v>
      </c>
      <c r="I3437" s="5">
        <v>27962.457549999999</v>
      </c>
      <c r="J3437" s="3" t="s">
        <v>22</v>
      </c>
      <c r="K3437" s="3" t="s">
        <v>42</v>
      </c>
      <c r="L3437" s="47">
        <f t="shared" si="110"/>
        <v>73643.71780096319</v>
      </c>
      <c r="M3437" s="63">
        <f t="shared" si="109"/>
        <v>5.449323727344E-2</v>
      </c>
      <c r="N3437" s="7">
        <v>35065</v>
      </c>
      <c r="O3437" s="6" t="b">
        <v>1</v>
      </c>
      <c r="P3437" s="6" t="b">
        <v>0</v>
      </c>
      <c r="Q3437" s="6" t="s">
        <v>24</v>
      </c>
    </row>
    <row r="3438" spans="1:17" x14ac:dyDescent="0.25">
      <c r="A3438" s="3">
        <v>2021</v>
      </c>
      <c r="B3438" s="3">
        <v>5</v>
      </c>
      <c r="C3438" s="4" t="s">
        <v>50</v>
      </c>
      <c r="D3438" s="4" t="s">
        <v>46</v>
      </c>
      <c r="E3438" s="4" t="s">
        <v>58</v>
      </c>
      <c r="F3438" s="4"/>
      <c r="G3438" s="11" t="s">
        <v>21</v>
      </c>
      <c r="H3438" s="5">
        <v>37386</v>
      </c>
      <c r="I3438" s="5">
        <v>12747.860060000001</v>
      </c>
      <c r="J3438" s="3" t="s">
        <v>22</v>
      </c>
      <c r="K3438" s="3" t="s">
        <v>42</v>
      </c>
      <c r="L3438" s="47">
        <f t="shared" si="110"/>
        <v>33573.580117059842</v>
      </c>
      <c r="M3438" s="63">
        <f t="shared" si="109"/>
        <v>2.4843029684928006E-2</v>
      </c>
      <c r="N3438" s="7">
        <v>39814</v>
      </c>
      <c r="O3438" s="6" t="b">
        <v>1</v>
      </c>
      <c r="P3438" s="6" t="b">
        <v>0</v>
      </c>
      <c r="Q3438" s="6" t="s">
        <v>24</v>
      </c>
    </row>
    <row r="3439" spans="1:17" x14ac:dyDescent="0.25">
      <c r="A3439" s="3">
        <v>2021</v>
      </c>
      <c r="B3439" s="3">
        <v>5</v>
      </c>
      <c r="C3439" s="4" t="s">
        <v>50</v>
      </c>
      <c r="D3439" s="4" t="s">
        <v>46</v>
      </c>
      <c r="E3439" s="4" t="s">
        <v>61</v>
      </c>
      <c r="F3439" s="4"/>
      <c r="G3439" s="11" t="s">
        <v>21</v>
      </c>
      <c r="H3439" s="5">
        <v>105754</v>
      </c>
      <c r="I3439" s="5">
        <v>36992.455430000002</v>
      </c>
      <c r="J3439" s="3" t="s">
        <v>22</v>
      </c>
      <c r="K3439" s="3" t="s">
        <v>42</v>
      </c>
      <c r="L3439" s="47">
        <f t="shared" si="110"/>
        <v>97425.698137595507</v>
      </c>
      <c r="M3439" s="63">
        <f t="shared" si="109"/>
        <v>7.2090897141983995E-2</v>
      </c>
      <c r="N3439" s="7">
        <v>40179</v>
      </c>
      <c r="O3439" s="6" t="b">
        <v>1</v>
      </c>
      <c r="P3439" s="6" t="b">
        <v>0</v>
      </c>
      <c r="Q3439" s="6" t="s">
        <v>24</v>
      </c>
    </row>
    <row r="3440" spans="1:17" x14ac:dyDescent="0.25">
      <c r="A3440" s="3">
        <v>2021</v>
      </c>
      <c r="B3440" s="3">
        <v>5</v>
      </c>
      <c r="C3440" s="4" t="s">
        <v>50</v>
      </c>
      <c r="D3440" s="4" t="s">
        <v>46</v>
      </c>
      <c r="E3440" s="4" t="s">
        <v>77</v>
      </c>
      <c r="F3440" s="4"/>
      <c r="G3440" s="11" t="s">
        <v>21</v>
      </c>
      <c r="H3440" s="5">
        <v>108915</v>
      </c>
      <c r="I3440" s="5">
        <v>35984.289530000002</v>
      </c>
      <c r="J3440" s="3" t="s">
        <v>22</v>
      </c>
      <c r="K3440" s="3" t="s">
        <v>42</v>
      </c>
      <c r="L3440" s="47">
        <f t="shared" si="110"/>
        <v>94770.527900737914</v>
      </c>
      <c r="M3440" s="63">
        <f t="shared" si="109"/>
        <v>7.0126183436064013E-2</v>
      </c>
      <c r="N3440" s="7">
        <v>42005</v>
      </c>
      <c r="O3440" s="6" t="b">
        <v>0</v>
      </c>
      <c r="P3440" s="6" t="b">
        <v>0</v>
      </c>
      <c r="Q3440" s="6" t="s">
        <v>65</v>
      </c>
    </row>
    <row r="3441" spans="1:17" x14ac:dyDescent="0.25">
      <c r="A3441" s="3">
        <v>2021</v>
      </c>
      <c r="B3441" s="3">
        <v>5</v>
      </c>
      <c r="C3441" s="4" t="s">
        <v>50</v>
      </c>
      <c r="D3441" s="4" t="s">
        <v>69</v>
      </c>
      <c r="E3441" s="4" t="s">
        <v>70</v>
      </c>
      <c r="F3441" s="4" t="s">
        <v>71</v>
      </c>
      <c r="G3441" s="11" t="s">
        <v>21</v>
      </c>
      <c r="H3441" s="5">
        <v>544.08000000000004</v>
      </c>
      <c r="I3441" s="5">
        <v>188.54567890000001</v>
      </c>
      <c r="J3441" s="3" t="s">
        <v>22</v>
      </c>
      <c r="K3441" s="3" t="s">
        <v>23</v>
      </c>
      <c r="L3441" s="47">
        <f t="shared" si="110"/>
        <v>496.56596687448956</v>
      </c>
      <c r="M3441" s="63">
        <f t="shared" si="109"/>
        <v>3.6743781904032002E-4</v>
      </c>
      <c r="N3441" s="7">
        <v>40760</v>
      </c>
      <c r="O3441" s="6" t="b">
        <v>0</v>
      </c>
      <c r="P3441" s="6" t="b">
        <v>0</v>
      </c>
      <c r="Q3441" s="6" t="s">
        <v>65</v>
      </c>
    </row>
    <row r="3442" spans="1:17" x14ac:dyDescent="0.25">
      <c r="A3442" s="3">
        <v>2021</v>
      </c>
      <c r="B3442" s="3">
        <v>6</v>
      </c>
      <c r="C3442" s="4" t="s">
        <v>51</v>
      </c>
      <c r="D3442" s="4" t="s">
        <v>18</v>
      </c>
      <c r="E3442" s="4" t="s">
        <v>76</v>
      </c>
      <c r="F3442" s="4"/>
      <c r="G3442" s="11" t="s">
        <v>21</v>
      </c>
      <c r="H3442" s="5">
        <v>157263</v>
      </c>
      <c r="I3442" s="5">
        <v>54704.249080000001</v>
      </c>
      <c r="J3442" s="3" t="s">
        <v>22</v>
      </c>
      <c r="K3442" s="3" t="s">
        <v>42</v>
      </c>
      <c r="L3442" s="47">
        <f t="shared" si="110"/>
        <v>144072.61144902912</v>
      </c>
      <c r="M3442" s="63">
        <f t="shared" si="109"/>
        <v>0.10660764060710402</v>
      </c>
      <c r="N3442" s="7">
        <v>41348</v>
      </c>
      <c r="O3442" s="6" t="b">
        <v>0</v>
      </c>
      <c r="P3442" s="6" t="b">
        <v>0</v>
      </c>
      <c r="Q3442" s="6" t="s">
        <v>65</v>
      </c>
    </row>
    <row r="3443" spans="1:17" x14ac:dyDescent="0.25">
      <c r="A3443" s="3">
        <v>2021</v>
      </c>
      <c r="B3443" s="3">
        <v>6</v>
      </c>
      <c r="C3443" s="4" t="s">
        <v>51</v>
      </c>
      <c r="D3443" s="4" t="s">
        <v>18</v>
      </c>
      <c r="E3443" s="4" t="s">
        <v>19</v>
      </c>
      <c r="F3443" s="4" t="s">
        <v>25</v>
      </c>
      <c r="G3443" s="11" t="s">
        <v>21</v>
      </c>
      <c r="H3443" s="5">
        <v>84194.581999999995</v>
      </c>
      <c r="I3443" s="5">
        <v>31121.212869999999</v>
      </c>
      <c r="J3443" s="3" t="s">
        <v>22</v>
      </c>
      <c r="K3443" s="3" t="s">
        <v>23</v>
      </c>
      <c r="L3443" s="47">
        <f t="shared" si="110"/>
        <v>81962.817972055665</v>
      </c>
      <c r="M3443" s="63">
        <f t="shared" si="109"/>
        <v>6.0649019641055998E-2</v>
      </c>
      <c r="N3443" s="7">
        <v>35527</v>
      </c>
      <c r="O3443" s="6" t="b">
        <v>1</v>
      </c>
      <c r="P3443" s="6" t="b">
        <v>0</v>
      </c>
      <c r="Q3443" s="6" t="s">
        <v>24</v>
      </c>
    </row>
    <row r="3444" spans="1:17" x14ac:dyDescent="0.25">
      <c r="A3444" s="3">
        <v>2021</v>
      </c>
      <c r="B3444" s="3">
        <v>6</v>
      </c>
      <c r="C3444" s="4" t="s">
        <v>51</v>
      </c>
      <c r="D3444" s="4" t="s">
        <v>18</v>
      </c>
      <c r="E3444" s="4" t="s">
        <v>19</v>
      </c>
      <c r="F3444" s="4" t="s">
        <v>20</v>
      </c>
      <c r="G3444" s="11" t="s">
        <v>21</v>
      </c>
      <c r="H3444" s="5">
        <v>79339.958299999998</v>
      </c>
      <c r="I3444" s="5">
        <v>28870.0422</v>
      </c>
      <c r="J3444" s="3" t="s">
        <v>22</v>
      </c>
      <c r="K3444" s="3" t="s">
        <v>23</v>
      </c>
      <c r="L3444" s="47">
        <f t="shared" si="110"/>
        <v>76033.990820620806</v>
      </c>
      <c r="M3444" s="63">
        <f t="shared" si="109"/>
        <v>5.6261938239360008E-2</v>
      </c>
      <c r="N3444" s="7">
        <v>35527</v>
      </c>
      <c r="O3444" s="6" t="b">
        <v>1</v>
      </c>
      <c r="P3444" s="6" t="b">
        <v>0</v>
      </c>
      <c r="Q3444" s="6" t="s">
        <v>24</v>
      </c>
    </row>
    <row r="3445" spans="1:17" x14ac:dyDescent="0.25">
      <c r="A3445" s="3">
        <v>2021</v>
      </c>
      <c r="B3445" s="3">
        <v>6</v>
      </c>
      <c r="C3445" s="4" t="s">
        <v>51</v>
      </c>
      <c r="D3445" s="4" t="s">
        <v>18</v>
      </c>
      <c r="E3445" s="4" t="s">
        <v>43</v>
      </c>
      <c r="F3445" s="4"/>
      <c r="G3445" s="11" t="s">
        <v>21</v>
      </c>
      <c r="H3445" s="5">
        <v>95721</v>
      </c>
      <c r="I3445" s="5">
        <v>34523.821499999998</v>
      </c>
      <c r="J3445" s="3" t="s">
        <v>22</v>
      </c>
      <c r="K3445" s="3" t="s">
        <v>42</v>
      </c>
      <c r="L3445" s="47">
        <f t="shared" si="110"/>
        <v>90924.14582697599</v>
      </c>
      <c r="M3445" s="63">
        <f t="shared" si="109"/>
        <v>6.7280023339199996E-2</v>
      </c>
      <c r="N3445" s="7">
        <v>28126</v>
      </c>
      <c r="O3445" s="6" t="b">
        <v>1</v>
      </c>
      <c r="P3445" s="6" t="b">
        <v>0</v>
      </c>
      <c r="Q3445" s="6" t="s">
        <v>24</v>
      </c>
    </row>
    <row r="3446" spans="1:17" x14ac:dyDescent="0.25">
      <c r="A3446" s="3">
        <v>2021</v>
      </c>
      <c r="B3446" s="3">
        <v>6</v>
      </c>
      <c r="C3446" s="4" t="s">
        <v>51</v>
      </c>
      <c r="D3446" s="4" t="s">
        <v>62</v>
      </c>
      <c r="E3446" s="4" t="s">
        <v>63</v>
      </c>
      <c r="F3446" s="4" t="s">
        <v>64</v>
      </c>
      <c r="G3446" s="11" t="s">
        <v>21</v>
      </c>
      <c r="H3446" s="5">
        <v>103754.60980000001</v>
      </c>
      <c r="I3446" s="5">
        <v>35409.340960000001</v>
      </c>
      <c r="J3446" s="3" t="s">
        <v>22</v>
      </c>
      <c r="K3446" s="3" t="s">
        <v>23</v>
      </c>
      <c r="L3446" s="47">
        <f t="shared" si="110"/>
        <v>93256.306550077439</v>
      </c>
      <c r="M3446" s="63">
        <f t="shared" si="109"/>
        <v>6.9005723662848018E-2</v>
      </c>
      <c r="N3446" s="7">
        <v>40739</v>
      </c>
      <c r="O3446" s="6" t="b">
        <v>0</v>
      </c>
      <c r="P3446" s="6" t="b">
        <v>0</v>
      </c>
      <c r="Q3446" s="6" t="s">
        <v>65</v>
      </c>
    </row>
    <row r="3447" spans="1:17" x14ac:dyDescent="0.25">
      <c r="A3447" s="3">
        <v>2021</v>
      </c>
      <c r="B3447" s="3">
        <v>6</v>
      </c>
      <c r="C3447" s="4" t="s">
        <v>51</v>
      </c>
      <c r="D3447" s="4" t="s">
        <v>66</v>
      </c>
      <c r="E3447" s="4" t="s">
        <v>67</v>
      </c>
      <c r="F3447" s="4" t="s">
        <v>68</v>
      </c>
      <c r="G3447" s="11" t="s">
        <v>21</v>
      </c>
      <c r="H3447" s="5">
        <v>149392.57879999999</v>
      </c>
      <c r="I3447" s="5">
        <v>50145.384460000001</v>
      </c>
      <c r="J3447" s="3" t="s">
        <v>22</v>
      </c>
      <c r="K3447" s="3" t="s">
        <v>23</v>
      </c>
      <c r="L3447" s="47">
        <f t="shared" si="110"/>
        <v>132066.09381846144</v>
      </c>
      <c r="M3447" s="63">
        <f t="shared" si="109"/>
        <v>9.7723325235648001E-2</v>
      </c>
      <c r="N3447" s="7">
        <v>40644</v>
      </c>
      <c r="O3447" s="6" t="b">
        <v>0</v>
      </c>
      <c r="P3447" s="6" t="b">
        <v>1</v>
      </c>
      <c r="Q3447" s="6" t="s">
        <v>15</v>
      </c>
    </row>
    <row r="3448" spans="1:17" x14ac:dyDescent="0.25">
      <c r="A3448" s="3">
        <v>2021</v>
      </c>
      <c r="B3448" s="3">
        <v>6</v>
      </c>
      <c r="C3448" s="4" t="s">
        <v>51</v>
      </c>
      <c r="D3448" s="4" t="s">
        <v>66</v>
      </c>
      <c r="E3448" s="4" t="s">
        <v>67</v>
      </c>
      <c r="F3448" s="4" t="s">
        <v>72</v>
      </c>
      <c r="G3448" s="11" t="s">
        <v>21</v>
      </c>
      <c r="H3448" s="5">
        <v>51647.243399999999</v>
      </c>
      <c r="I3448" s="5">
        <v>17336.007570000002</v>
      </c>
      <c r="J3448" s="3" t="s">
        <v>22</v>
      </c>
      <c r="K3448" s="3" t="s">
        <v>23</v>
      </c>
      <c r="L3448" s="47">
        <f t="shared" si="110"/>
        <v>45657.219040836477</v>
      </c>
      <c r="M3448" s="63">
        <f t="shared" si="109"/>
        <v>3.3784411552416002E-2</v>
      </c>
      <c r="N3448" s="7">
        <v>40644</v>
      </c>
      <c r="O3448" s="6" t="b">
        <v>0</v>
      </c>
      <c r="P3448" s="6" t="b">
        <v>1</v>
      </c>
      <c r="Q3448" s="6" t="s">
        <v>15</v>
      </c>
    </row>
    <row r="3449" spans="1:17" x14ac:dyDescent="0.25">
      <c r="A3449" s="3">
        <v>2021</v>
      </c>
      <c r="B3449" s="3">
        <v>6</v>
      </c>
      <c r="C3449" s="4" t="s">
        <v>51</v>
      </c>
      <c r="D3449" s="4" t="s">
        <v>78</v>
      </c>
      <c r="E3449" s="4" t="s">
        <v>78</v>
      </c>
      <c r="F3449" s="4" t="s">
        <v>80</v>
      </c>
      <c r="G3449" s="11" t="s">
        <v>21</v>
      </c>
      <c r="H3449" s="5">
        <v>154539.20869999999</v>
      </c>
      <c r="I3449" s="5">
        <v>49657.176099999997</v>
      </c>
      <c r="J3449" s="3" t="s">
        <v>22</v>
      </c>
      <c r="K3449" s="3" t="s">
        <v>23</v>
      </c>
      <c r="L3449" s="47">
        <f t="shared" si="110"/>
        <v>130780.31703623039</v>
      </c>
      <c r="M3449" s="63">
        <f t="shared" si="109"/>
        <v>9.6771904783680016E-2</v>
      </c>
      <c r="N3449" s="7">
        <v>42560</v>
      </c>
      <c r="O3449" s="6" t="b">
        <v>0</v>
      </c>
      <c r="P3449" s="6" t="b">
        <v>0</v>
      </c>
      <c r="Q3449" s="6" t="s">
        <v>65</v>
      </c>
    </row>
    <row r="3450" spans="1:17" x14ac:dyDescent="0.25">
      <c r="A3450" s="3">
        <v>2021</v>
      </c>
      <c r="B3450" s="3">
        <v>6</v>
      </c>
      <c r="C3450" s="4" t="s">
        <v>51</v>
      </c>
      <c r="D3450" s="4" t="s">
        <v>78</v>
      </c>
      <c r="E3450" s="4" t="s">
        <v>78</v>
      </c>
      <c r="F3450" s="4" t="s">
        <v>79</v>
      </c>
      <c r="G3450" s="11" t="s">
        <v>21</v>
      </c>
      <c r="H3450" s="5">
        <v>164436.76639999999</v>
      </c>
      <c r="I3450" s="5">
        <v>52840.261859999999</v>
      </c>
      <c r="J3450" s="3" t="s">
        <v>22</v>
      </c>
      <c r="K3450" s="3" t="s">
        <v>23</v>
      </c>
      <c r="L3450" s="47">
        <f t="shared" si="110"/>
        <v>139163.49541125502</v>
      </c>
      <c r="M3450" s="63">
        <f t="shared" si="109"/>
        <v>0.10297510231276802</v>
      </c>
      <c r="N3450" s="7">
        <v>42560</v>
      </c>
      <c r="O3450" s="6" t="b">
        <v>0</v>
      </c>
      <c r="P3450" s="6" t="b">
        <v>0</v>
      </c>
      <c r="Q3450" s="6" t="s">
        <v>65</v>
      </c>
    </row>
    <row r="3451" spans="1:17" x14ac:dyDescent="0.25">
      <c r="A3451" s="3">
        <v>2021</v>
      </c>
      <c r="B3451" s="3">
        <v>6</v>
      </c>
      <c r="C3451" s="4" t="s">
        <v>51</v>
      </c>
      <c r="D3451" s="4" t="s">
        <v>73</v>
      </c>
      <c r="E3451" s="4" t="s">
        <v>74</v>
      </c>
      <c r="F3451" s="4"/>
      <c r="G3451" s="11" t="s">
        <v>21</v>
      </c>
      <c r="H3451" s="5">
        <v>255916</v>
      </c>
      <c r="I3451" s="5">
        <v>79530.652600000001</v>
      </c>
      <c r="J3451" s="3" t="s">
        <v>22</v>
      </c>
      <c r="K3451" s="3" t="s">
        <v>42</v>
      </c>
      <c r="L3451" s="47">
        <f t="shared" si="110"/>
        <v>209457.01664912637</v>
      </c>
      <c r="M3451" s="63">
        <f t="shared" si="109"/>
        <v>0.15498933578687998</v>
      </c>
      <c r="N3451" s="7">
        <v>41136</v>
      </c>
      <c r="O3451" s="6" t="b">
        <v>0</v>
      </c>
      <c r="P3451" s="6" t="b">
        <v>0</v>
      </c>
      <c r="Q3451" s="6" t="s">
        <v>65</v>
      </c>
    </row>
    <row r="3452" spans="1:17" x14ac:dyDescent="0.25">
      <c r="A3452" s="3">
        <v>2021</v>
      </c>
      <c r="B3452" s="3">
        <v>6</v>
      </c>
      <c r="C3452" s="4" t="s">
        <v>51</v>
      </c>
      <c r="D3452" s="4" t="s">
        <v>29</v>
      </c>
      <c r="E3452" s="4" t="s">
        <v>92</v>
      </c>
      <c r="F3452" s="4" t="s">
        <v>92</v>
      </c>
      <c r="G3452" s="11" t="s">
        <v>21</v>
      </c>
      <c r="H3452" s="5">
        <v>231388.19</v>
      </c>
      <c r="I3452" s="5">
        <v>74659.197539999994</v>
      </c>
      <c r="J3452" s="3" t="s">
        <v>22</v>
      </c>
      <c r="K3452" s="3" t="s">
        <v>23</v>
      </c>
      <c r="L3452" s="47">
        <f t="shared" si="110"/>
        <v>196627.24082998655</v>
      </c>
      <c r="M3452" s="63">
        <f t="shared" si="109"/>
        <v>0.14549584416595202</v>
      </c>
      <c r="N3452" s="7">
        <v>43601</v>
      </c>
      <c r="O3452" s="6" t="b">
        <v>0</v>
      </c>
      <c r="P3452" s="6" t="b">
        <v>0</v>
      </c>
      <c r="Q3452" s="6" t="s">
        <v>65</v>
      </c>
    </row>
    <row r="3453" spans="1:17" x14ac:dyDescent="0.25">
      <c r="A3453" s="3">
        <v>2021</v>
      </c>
      <c r="B3453" s="3">
        <v>6</v>
      </c>
      <c r="C3453" s="4" t="s">
        <v>51</v>
      </c>
      <c r="D3453" s="4" t="s">
        <v>29</v>
      </c>
      <c r="E3453" s="4" t="s">
        <v>30</v>
      </c>
      <c r="F3453" s="4" t="s">
        <v>33</v>
      </c>
      <c r="G3453" s="11" t="s">
        <v>21</v>
      </c>
      <c r="H3453" s="5">
        <v>35662.74</v>
      </c>
      <c r="I3453" s="5">
        <v>13598.99135</v>
      </c>
      <c r="J3453" s="3" t="s">
        <v>22</v>
      </c>
      <c r="K3453" s="3" t="s">
        <v>23</v>
      </c>
      <c r="L3453" s="47">
        <f t="shared" si="110"/>
        <v>35815.1739548064</v>
      </c>
      <c r="M3453" s="63">
        <f t="shared" si="109"/>
        <v>2.6501714342880005E-2</v>
      </c>
      <c r="N3453" s="7">
        <v>35885</v>
      </c>
      <c r="O3453" s="6" t="b">
        <v>1</v>
      </c>
      <c r="P3453" s="6" t="b">
        <v>0</v>
      </c>
      <c r="Q3453" s="6" t="s">
        <v>24</v>
      </c>
    </row>
    <row r="3454" spans="1:17" x14ac:dyDescent="0.25">
      <c r="A3454" s="3">
        <v>2021</v>
      </c>
      <c r="B3454" s="3">
        <v>6</v>
      </c>
      <c r="C3454" s="4" t="s">
        <v>51</v>
      </c>
      <c r="D3454" s="4" t="s">
        <v>29</v>
      </c>
      <c r="E3454" s="4" t="s">
        <v>30</v>
      </c>
      <c r="F3454" s="4" t="s">
        <v>31</v>
      </c>
      <c r="G3454" s="11" t="s">
        <v>21</v>
      </c>
      <c r="H3454" s="5">
        <v>41342.635900000001</v>
      </c>
      <c r="I3454" s="5">
        <v>15576.679630000001</v>
      </c>
      <c r="J3454" s="3" t="s">
        <v>22</v>
      </c>
      <c r="K3454" s="3" t="s">
        <v>23</v>
      </c>
      <c r="L3454" s="47">
        <f t="shared" si="110"/>
        <v>41023.740381064323</v>
      </c>
      <c r="M3454" s="63">
        <f t="shared" si="109"/>
        <v>3.0355833262944002E-2</v>
      </c>
      <c r="N3454" s="7">
        <v>35885</v>
      </c>
      <c r="O3454" s="6" t="b">
        <v>1</v>
      </c>
      <c r="P3454" s="6" t="b">
        <v>0</v>
      </c>
      <c r="Q3454" s="6" t="s">
        <v>24</v>
      </c>
    </row>
    <row r="3455" spans="1:17" x14ac:dyDescent="0.25">
      <c r="A3455" s="3">
        <v>2021</v>
      </c>
      <c r="B3455" s="3">
        <v>6</v>
      </c>
      <c r="C3455" s="4" t="s">
        <v>51</v>
      </c>
      <c r="D3455" s="4" t="s">
        <v>29</v>
      </c>
      <c r="E3455" s="4" t="s">
        <v>34</v>
      </c>
      <c r="F3455" s="4" t="s">
        <v>39</v>
      </c>
      <c r="G3455" s="11" t="s">
        <v>21</v>
      </c>
      <c r="H3455" s="5">
        <v>49211.251100000001</v>
      </c>
      <c r="I3455" s="5">
        <v>19138.003830000001</v>
      </c>
      <c r="J3455" s="3" t="s">
        <v>22</v>
      </c>
      <c r="K3455" s="3" t="s">
        <v>23</v>
      </c>
      <c r="L3455" s="47">
        <f t="shared" si="110"/>
        <v>50403.071718933119</v>
      </c>
      <c r="M3455" s="63">
        <f t="shared" si="109"/>
        <v>3.7296141863904002E-2</v>
      </c>
      <c r="N3455" s="7">
        <v>33970</v>
      </c>
      <c r="O3455" s="6" t="b">
        <v>1</v>
      </c>
      <c r="P3455" s="6" t="b">
        <v>0</v>
      </c>
      <c r="Q3455" s="6" t="s">
        <v>24</v>
      </c>
    </row>
    <row r="3456" spans="1:17" x14ac:dyDescent="0.25">
      <c r="A3456" s="3">
        <v>2021</v>
      </c>
      <c r="B3456" s="3">
        <v>6</v>
      </c>
      <c r="C3456" s="4" t="s">
        <v>51</v>
      </c>
      <c r="D3456" s="4" t="s">
        <v>29</v>
      </c>
      <c r="E3456" s="4" t="s">
        <v>34</v>
      </c>
      <c r="F3456" s="4" t="s">
        <v>37</v>
      </c>
      <c r="G3456" s="11" t="s">
        <v>21</v>
      </c>
      <c r="H3456" s="5">
        <v>49631.598599999998</v>
      </c>
      <c r="I3456" s="5">
        <v>18152.976549999999</v>
      </c>
      <c r="J3456" s="3" t="s">
        <v>22</v>
      </c>
      <c r="K3456" s="3" t="s">
        <v>23</v>
      </c>
      <c r="L3456" s="47">
        <f t="shared" si="110"/>
        <v>47808.840832579197</v>
      </c>
      <c r="M3456" s="63">
        <f t="shared" si="109"/>
        <v>3.5376520700639999E-2</v>
      </c>
      <c r="N3456" s="7">
        <v>33970</v>
      </c>
      <c r="O3456" s="6" t="b">
        <v>1</v>
      </c>
      <c r="P3456" s="6" t="b">
        <v>0</v>
      </c>
      <c r="Q3456" s="6" t="s">
        <v>24</v>
      </c>
    </row>
    <row r="3457" spans="1:17" x14ac:dyDescent="0.25">
      <c r="A3457" s="3">
        <v>2021</v>
      </c>
      <c r="B3457" s="3">
        <v>6</v>
      </c>
      <c r="C3457" s="4" t="s">
        <v>51</v>
      </c>
      <c r="D3457" s="4" t="s">
        <v>59</v>
      </c>
      <c r="E3457" s="4" t="s">
        <v>60</v>
      </c>
      <c r="F3457" s="4"/>
      <c r="G3457" s="11" t="s">
        <v>21</v>
      </c>
      <c r="H3457" s="5">
        <v>171383</v>
      </c>
      <c r="I3457" s="5">
        <v>56707.783309999999</v>
      </c>
      <c r="J3457" s="3" t="s">
        <v>22</v>
      </c>
      <c r="K3457" s="3" t="s">
        <v>42</v>
      </c>
      <c r="L3457" s="47">
        <f t="shared" si="110"/>
        <v>149349.24742334784</v>
      </c>
      <c r="M3457" s="63">
        <f t="shared" si="109"/>
        <v>0.11051212811452801</v>
      </c>
      <c r="N3457" s="7">
        <v>40220</v>
      </c>
      <c r="O3457" s="6" t="b">
        <v>1</v>
      </c>
      <c r="P3457" s="6" t="b">
        <v>0</v>
      </c>
      <c r="Q3457" s="6" t="s">
        <v>24</v>
      </c>
    </row>
    <row r="3458" spans="1:17" x14ac:dyDescent="0.25">
      <c r="A3458" s="3">
        <v>2021</v>
      </c>
      <c r="B3458" s="3">
        <v>6</v>
      </c>
      <c r="C3458" s="4" t="s">
        <v>51</v>
      </c>
      <c r="D3458" s="4" t="s">
        <v>44</v>
      </c>
      <c r="E3458" s="4" t="s">
        <v>75</v>
      </c>
      <c r="F3458" s="4"/>
      <c r="G3458" s="11" t="s">
        <v>21</v>
      </c>
      <c r="H3458" s="5">
        <v>238818</v>
      </c>
      <c r="I3458" s="5">
        <v>82804.680300000007</v>
      </c>
      <c r="J3458" s="3" t="s">
        <v>22</v>
      </c>
      <c r="K3458" s="3" t="s">
        <v>42</v>
      </c>
      <c r="L3458" s="47">
        <f t="shared" si="110"/>
        <v>218079.70553761919</v>
      </c>
      <c r="M3458" s="63">
        <f t="shared" ref="M3458:M3521" si="111">I3458*0.02784*0.07/1000</f>
        <v>0.16136976096864</v>
      </c>
      <c r="N3458" s="7">
        <v>41210</v>
      </c>
      <c r="O3458" s="6" t="b">
        <v>0</v>
      </c>
      <c r="P3458" s="6" t="b">
        <v>0</v>
      </c>
      <c r="Q3458" s="6" t="s">
        <v>65</v>
      </c>
    </row>
    <row r="3459" spans="1:17" x14ac:dyDescent="0.25">
      <c r="A3459" s="3">
        <v>2021</v>
      </c>
      <c r="B3459" s="3">
        <v>6</v>
      </c>
      <c r="C3459" s="4" t="s">
        <v>51</v>
      </c>
      <c r="D3459" s="4" t="s">
        <v>46</v>
      </c>
      <c r="E3459" s="4" t="s">
        <v>47</v>
      </c>
      <c r="F3459" s="4"/>
      <c r="G3459" s="11" t="s">
        <v>21</v>
      </c>
      <c r="H3459" s="5">
        <v>86232</v>
      </c>
      <c r="I3459" s="5">
        <v>31614.158930000001</v>
      </c>
      <c r="J3459" s="3" t="s">
        <v>22</v>
      </c>
      <c r="K3459" s="3" t="s">
        <v>42</v>
      </c>
      <c r="L3459" s="47">
        <f t="shared" si="110"/>
        <v>83261.072264219518</v>
      </c>
      <c r="M3459" s="63">
        <f t="shared" si="111"/>
        <v>6.1609672922784006E-2</v>
      </c>
      <c r="N3459" s="7">
        <v>34700</v>
      </c>
      <c r="O3459" s="6" t="b">
        <v>1</v>
      </c>
      <c r="P3459" s="6" t="b">
        <v>0</v>
      </c>
      <c r="Q3459" s="6" t="s">
        <v>24</v>
      </c>
    </row>
    <row r="3460" spans="1:17" x14ac:dyDescent="0.25">
      <c r="A3460" s="3">
        <v>2021</v>
      </c>
      <c r="B3460" s="3">
        <v>6</v>
      </c>
      <c r="C3460" s="4" t="s">
        <v>51</v>
      </c>
      <c r="D3460" s="4" t="s">
        <v>46</v>
      </c>
      <c r="E3460" s="4" t="s">
        <v>48</v>
      </c>
      <c r="F3460" s="4"/>
      <c r="G3460" s="11" t="s">
        <v>21</v>
      </c>
      <c r="H3460" s="5">
        <v>66610.7</v>
      </c>
      <c r="I3460" s="5">
        <v>24768.602009999999</v>
      </c>
      <c r="J3460" s="3" t="s">
        <v>22</v>
      </c>
      <c r="K3460" s="3" t="s">
        <v>42</v>
      </c>
      <c r="L3460" s="47">
        <f t="shared" si="110"/>
        <v>65232.17544406464</v>
      </c>
      <c r="M3460" s="63">
        <f t="shared" si="111"/>
        <v>4.8269051597088011E-2</v>
      </c>
      <c r="N3460" s="7">
        <v>35065</v>
      </c>
      <c r="O3460" s="6" t="b">
        <v>1</v>
      </c>
      <c r="P3460" s="6" t="b">
        <v>0</v>
      </c>
      <c r="Q3460" s="6" t="s">
        <v>24</v>
      </c>
    </row>
    <row r="3461" spans="1:17" x14ac:dyDescent="0.25">
      <c r="A3461" s="3">
        <v>2021</v>
      </c>
      <c r="B3461" s="3">
        <v>6</v>
      </c>
      <c r="C3461" s="4" t="s">
        <v>51</v>
      </c>
      <c r="D3461" s="4" t="s">
        <v>46</v>
      </c>
      <c r="E3461" s="4" t="s">
        <v>58</v>
      </c>
      <c r="F3461" s="4"/>
      <c r="G3461" s="11" t="s">
        <v>21</v>
      </c>
      <c r="H3461" s="5">
        <v>96549</v>
      </c>
      <c r="I3461" s="5">
        <v>32921.230960000001</v>
      </c>
      <c r="J3461" s="3" t="s">
        <v>22</v>
      </c>
      <c r="K3461" s="3" t="s">
        <v>42</v>
      </c>
      <c r="L3461" s="47">
        <f t="shared" si="110"/>
        <v>86703.460815037441</v>
      </c>
      <c r="M3461" s="63">
        <f t="shared" si="111"/>
        <v>6.4156894894848007E-2</v>
      </c>
      <c r="N3461" s="7">
        <v>39814</v>
      </c>
      <c r="O3461" s="6" t="b">
        <v>1</v>
      </c>
      <c r="P3461" s="6" t="b">
        <v>0</v>
      </c>
      <c r="Q3461" s="6" t="s">
        <v>24</v>
      </c>
    </row>
    <row r="3462" spans="1:17" x14ac:dyDescent="0.25">
      <c r="A3462" s="3">
        <v>2021</v>
      </c>
      <c r="B3462" s="3">
        <v>6</v>
      </c>
      <c r="C3462" s="4" t="s">
        <v>51</v>
      </c>
      <c r="D3462" s="4" t="s">
        <v>46</v>
      </c>
      <c r="E3462" s="4" t="s">
        <v>61</v>
      </c>
      <c r="F3462" s="4"/>
      <c r="G3462" s="11" t="s">
        <v>21</v>
      </c>
      <c r="H3462" s="5">
        <v>95959</v>
      </c>
      <c r="I3462" s="5">
        <v>33566.191630000001</v>
      </c>
      <c r="J3462" s="3" t="s">
        <v>22</v>
      </c>
      <c r="K3462" s="3" t="s">
        <v>42</v>
      </c>
      <c r="L3462" s="47">
        <f t="shared" si="110"/>
        <v>88402.070513032319</v>
      </c>
      <c r="M3462" s="63">
        <f t="shared" si="111"/>
        <v>6.5413794248544002E-2</v>
      </c>
      <c r="N3462" s="7">
        <v>40179</v>
      </c>
      <c r="O3462" s="6" t="b">
        <v>1</v>
      </c>
      <c r="P3462" s="6" t="b">
        <v>0</v>
      </c>
      <c r="Q3462" s="6" t="s">
        <v>24</v>
      </c>
    </row>
    <row r="3463" spans="1:17" x14ac:dyDescent="0.25">
      <c r="A3463" s="3">
        <v>2021</v>
      </c>
      <c r="B3463" s="3">
        <v>6</v>
      </c>
      <c r="C3463" s="4" t="s">
        <v>51</v>
      </c>
      <c r="D3463" s="4" t="s">
        <v>46</v>
      </c>
      <c r="E3463" s="4" t="s">
        <v>77</v>
      </c>
      <c r="F3463" s="4"/>
      <c r="G3463" s="11" t="s">
        <v>21</v>
      </c>
      <c r="H3463" s="5">
        <v>101792</v>
      </c>
      <c r="I3463" s="5">
        <v>33630.930540000001</v>
      </c>
      <c r="J3463" s="3" t="s">
        <v>22</v>
      </c>
      <c r="K3463" s="3" t="s">
        <v>42</v>
      </c>
      <c r="L3463" s="47">
        <f t="shared" si="110"/>
        <v>88572.571049698556</v>
      </c>
      <c r="M3463" s="63">
        <f t="shared" si="111"/>
        <v>6.5539957436352006E-2</v>
      </c>
      <c r="N3463" s="7">
        <v>42005</v>
      </c>
      <c r="O3463" s="6" t="b">
        <v>0</v>
      </c>
      <c r="P3463" s="6" t="b">
        <v>0</v>
      </c>
      <c r="Q3463" s="6" t="s">
        <v>65</v>
      </c>
    </row>
    <row r="3464" spans="1:17" x14ac:dyDescent="0.25">
      <c r="A3464" s="3">
        <v>2021</v>
      </c>
      <c r="B3464" s="3">
        <v>6</v>
      </c>
      <c r="C3464" s="4" t="s">
        <v>51</v>
      </c>
      <c r="D3464" s="4" t="s">
        <v>69</v>
      </c>
      <c r="E3464" s="4" t="s">
        <v>70</v>
      </c>
      <c r="F3464" s="4" t="s">
        <v>71</v>
      </c>
      <c r="G3464" s="11" t="s">
        <v>21</v>
      </c>
      <c r="H3464" s="5">
        <v>18229.77</v>
      </c>
      <c r="I3464" s="5">
        <v>6317.3510539999997</v>
      </c>
      <c r="J3464" s="3" t="s">
        <v>22</v>
      </c>
      <c r="K3464" s="3" t="s">
        <v>23</v>
      </c>
      <c r="L3464" s="47">
        <f t="shared" si="110"/>
        <v>16637.780046281852</v>
      </c>
      <c r="M3464" s="63">
        <f t="shared" si="111"/>
        <v>1.23112537340352E-2</v>
      </c>
      <c r="N3464" s="7">
        <v>40760</v>
      </c>
      <c r="O3464" s="6" t="b">
        <v>0</v>
      </c>
      <c r="P3464" s="6" t="b">
        <v>0</v>
      </c>
      <c r="Q3464" s="6" t="s">
        <v>65</v>
      </c>
    </row>
    <row r="3465" spans="1:17" x14ac:dyDescent="0.25">
      <c r="A3465" s="3">
        <v>2021</v>
      </c>
      <c r="B3465" s="3">
        <v>7</v>
      </c>
      <c r="C3465" s="4" t="s">
        <v>52</v>
      </c>
      <c r="D3465" s="4" t="s">
        <v>18</v>
      </c>
      <c r="E3465" s="4" t="s">
        <v>76</v>
      </c>
      <c r="F3465" s="4"/>
      <c r="G3465" s="11" t="s">
        <v>21</v>
      </c>
      <c r="H3465" s="5">
        <v>171062</v>
      </c>
      <c r="I3465" s="5">
        <v>59504.258820000003</v>
      </c>
      <c r="J3465" s="3" t="s">
        <v>22</v>
      </c>
      <c r="K3465" s="3" t="s">
        <v>42</v>
      </c>
      <c r="L3465" s="47">
        <f t="shared" si="110"/>
        <v>156714.22430091648</v>
      </c>
      <c r="M3465" s="63">
        <f t="shared" si="111"/>
        <v>0.11596189958841602</v>
      </c>
      <c r="N3465" s="7">
        <v>41348</v>
      </c>
      <c r="O3465" s="6" t="b">
        <v>0</v>
      </c>
      <c r="P3465" s="6" t="b">
        <v>0</v>
      </c>
      <c r="Q3465" s="6" t="s">
        <v>65</v>
      </c>
    </row>
    <row r="3466" spans="1:17" x14ac:dyDescent="0.25">
      <c r="A3466" s="3">
        <v>2021</v>
      </c>
      <c r="B3466" s="3">
        <v>7</v>
      </c>
      <c r="C3466" s="4" t="s">
        <v>52</v>
      </c>
      <c r="D3466" s="4" t="s">
        <v>18</v>
      </c>
      <c r="E3466" s="4" t="s">
        <v>19</v>
      </c>
      <c r="F3466" s="4" t="s">
        <v>25</v>
      </c>
      <c r="G3466" s="11" t="s">
        <v>21</v>
      </c>
      <c r="H3466" s="5">
        <v>84916.229300000006</v>
      </c>
      <c r="I3466" s="5">
        <v>31387.95853</v>
      </c>
      <c r="J3466" s="3" t="s">
        <v>22</v>
      </c>
      <c r="K3466" s="3" t="s">
        <v>23</v>
      </c>
      <c r="L3466" s="47">
        <f t="shared" si="110"/>
        <v>82665.336413953919</v>
      </c>
      <c r="M3466" s="63">
        <f t="shared" si="111"/>
        <v>6.1168853583264002E-2</v>
      </c>
      <c r="N3466" s="7">
        <v>35527</v>
      </c>
      <c r="O3466" s="6" t="b">
        <v>1</v>
      </c>
      <c r="P3466" s="6" t="b">
        <v>0</v>
      </c>
      <c r="Q3466" s="6" t="s">
        <v>24</v>
      </c>
    </row>
    <row r="3467" spans="1:17" x14ac:dyDescent="0.25">
      <c r="A3467" s="3">
        <v>2021</v>
      </c>
      <c r="B3467" s="3">
        <v>7</v>
      </c>
      <c r="C3467" s="4" t="s">
        <v>52</v>
      </c>
      <c r="D3467" s="4" t="s">
        <v>18</v>
      </c>
      <c r="E3467" s="4" t="s">
        <v>19</v>
      </c>
      <c r="F3467" s="4" t="s">
        <v>20</v>
      </c>
      <c r="G3467" s="11" t="s">
        <v>21</v>
      </c>
      <c r="H3467" s="5">
        <v>84438.419399999999</v>
      </c>
      <c r="I3467" s="5">
        <v>30725.258539999999</v>
      </c>
      <c r="J3467" s="3" t="s">
        <v>22</v>
      </c>
      <c r="K3467" s="3" t="s">
        <v>23</v>
      </c>
      <c r="L3467" s="47">
        <f t="shared" si="110"/>
        <v>80920.007307490552</v>
      </c>
      <c r="M3467" s="63">
        <f t="shared" si="111"/>
        <v>5.9877383842752006E-2</v>
      </c>
      <c r="N3467" s="7">
        <v>35527</v>
      </c>
      <c r="O3467" s="6" t="b">
        <v>1</v>
      </c>
      <c r="P3467" s="6" t="b">
        <v>0</v>
      </c>
      <c r="Q3467" s="6" t="s">
        <v>24</v>
      </c>
    </row>
    <row r="3468" spans="1:17" x14ac:dyDescent="0.25">
      <c r="A3468" s="3">
        <v>2021</v>
      </c>
      <c r="B3468" s="3">
        <v>7</v>
      </c>
      <c r="C3468" s="4" t="s">
        <v>52</v>
      </c>
      <c r="D3468" s="4" t="s">
        <v>18</v>
      </c>
      <c r="E3468" s="4" t="s">
        <v>43</v>
      </c>
      <c r="F3468" s="4"/>
      <c r="G3468" s="11" t="s">
        <v>21</v>
      </c>
      <c r="H3468" s="5">
        <v>76622</v>
      </c>
      <c r="I3468" s="5">
        <v>27635.359540000001</v>
      </c>
      <c r="J3468" s="3" t="s">
        <v>22</v>
      </c>
      <c r="K3468" s="3" t="s">
        <v>42</v>
      </c>
      <c r="L3468" s="47">
        <f t="shared" si="110"/>
        <v>72782.251547554566</v>
      </c>
      <c r="M3468" s="63">
        <f t="shared" si="111"/>
        <v>5.385578867155201E-2</v>
      </c>
      <c r="N3468" s="7">
        <v>28126</v>
      </c>
      <c r="O3468" s="6" t="b">
        <v>1</v>
      </c>
      <c r="P3468" s="6" t="b">
        <v>0</v>
      </c>
      <c r="Q3468" s="6" t="s">
        <v>24</v>
      </c>
    </row>
    <row r="3469" spans="1:17" x14ac:dyDescent="0.25">
      <c r="A3469" s="3">
        <v>2021</v>
      </c>
      <c r="B3469" s="3">
        <v>7</v>
      </c>
      <c r="C3469" s="4" t="s">
        <v>52</v>
      </c>
      <c r="D3469" s="4" t="s">
        <v>62</v>
      </c>
      <c r="E3469" s="4" t="s">
        <v>63</v>
      </c>
      <c r="F3469" s="4" t="s">
        <v>64</v>
      </c>
      <c r="G3469" s="11" t="s">
        <v>21</v>
      </c>
      <c r="H3469" s="5">
        <v>96345.22</v>
      </c>
      <c r="I3469" s="5">
        <v>32880.666709999998</v>
      </c>
      <c r="J3469" s="3" t="s">
        <v>22</v>
      </c>
      <c r="K3469" s="3" t="s">
        <v>23</v>
      </c>
      <c r="L3469" s="47">
        <f t="shared" si="110"/>
        <v>86596.628210125433</v>
      </c>
      <c r="M3469" s="63">
        <f t="shared" si="111"/>
        <v>6.4077843284448002E-2</v>
      </c>
      <c r="N3469" s="7">
        <v>40739</v>
      </c>
      <c r="O3469" s="6" t="b">
        <v>0</v>
      </c>
      <c r="P3469" s="6" t="b">
        <v>0</v>
      </c>
      <c r="Q3469" s="6" t="s">
        <v>65</v>
      </c>
    </row>
    <row r="3470" spans="1:17" x14ac:dyDescent="0.25">
      <c r="A3470" s="3">
        <v>2021</v>
      </c>
      <c r="B3470" s="3">
        <v>7</v>
      </c>
      <c r="C3470" s="4" t="s">
        <v>52</v>
      </c>
      <c r="D3470" s="4" t="s">
        <v>66</v>
      </c>
      <c r="E3470" s="4" t="s">
        <v>67</v>
      </c>
      <c r="F3470" s="4" t="s">
        <v>68</v>
      </c>
      <c r="G3470" s="11" t="s">
        <v>21</v>
      </c>
      <c r="H3470" s="5">
        <v>75947.787700000001</v>
      </c>
      <c r="I3470" s="5">
        <v>25492.772420000001</v>
      </c>
      <c r="J3470" s="3" t="s">
        <v>22</v>
      </c>
      <c r="K3470" s="3" t="s">
        <v>23</v>
      </c>
      <c r="L3470" s="47">
        <f t="shared" si="110"/>
        <v>67139.396982746883</v>
      </c>
      <c r="M3470" s="63">
        <f t="shared" si="111"/>
        <v>4.9680314892096004E-2</v>
      </c>
      <c r="N3470" s="7">
        <v>40644</v>
      </c>
      <c r="O3470" s="6" t="b">
        <v>0</v>
      </c>
      <c r="P3470" s="6" t="b">
        <v>1</v>
      </c>
      <c r="Q3470" s="6" t="s">
        <v>15</v>
      </c>
    </row>
    <row r="3471" spans="1:17" x14ac:dyDescent="0.25">
      <c r="A3471" s="3">
        <v>2021</v>
      </c>
      <c r="B3471" s="3">
        <v>7</v>
      </c>
      <c r="C3471" s="4" t="s">
        <v>52</v>
      </c>
      <c r="D3471" s="4" t="s">
        <v>66</v>
      </c>
      <c r="E3471" s="4" t="s">
        <v>67</v>
      </c>
      <c r="F3471" s="4" t="s">
        <v>72</v>
      </c>
      <c r="G3471" s="11" t="s">
        <v>21</v>
      </c>
      <c r="H3471" s="5">
        <v>177096.46350000001</v>
      </c>
      <c r="I3471" s="5">
        <v>59444.52074</v>
      </c>
      <c r="J3471" s="3" t="s">
        <v>22</v>
      </c>
      <c r="K3471" s="3" t="s">
        <v>23</v>
      </c>
      <c r="L3471" s="47">
        <f t="shared" si="110"/>
        <v>156556.89427019135</v>
      </c>
      <c r="M3471" s="63">
        <f t="shared" si="111"/>
        <v>0.11584548201811201</v>
      </c>
      <c r="N3471" s="7">
        <v>40644</v>
      </c>
      <c r="O3471" s="6" t="b">
        <v>0</v>
      </c>
      <c r="P3471" s="6" t="b">
        <v>1</v>
      </c>
      <c r="Q3471" s="6" t="s">
        <v>15</v>
      </c>
    </row>
    <row r="3472" spans="1:17" x14ac:dyDescent="0.25">
      <c r="A3472" s="3">
        <v>2021</v>
      </c>
      <c r="B3472" s="3">
        <v>7</v>
      </c>
      <c r="C3472" s="4" t="s">
        <v>52</v>
      </c>
      <c r="D3472" s="4" t="s">
        <v>78</v>
      </c>
      <c r="E3472" s="4" t="s">
        <v>78</v>
      </c>
      <c r="F3472" s="4" t="s">
        <v>80</v>
      </c>
      <c r="G3472" s="11" t="s">
        <v>21</v>
      </c>
      <c r="H3472" s="5">
        <v>174306.69260000001</v>
      </c>
      <c r="I3472" s="5">
        <v>56008.94558</v>
      </c>
      <c r="J3472" s="3" t="s">
        <v>22</v>
      </c>
      <c r="K3472" s="3" t="s">
        <v>23</v>
      </c>
      <c r="L3472" s="47">
        <f t="shared" si="110"/>
        <v>147508.7436520051</v>
      </c>
      <c r="M3472" s="63">
        <f t="shared" si="111"/>
        <v>0.10915023314630401</v>
      </c>
      <c r="N3472" s="7">
        <v>42560</v>
      </c>
      <c r="O3472" s="6" t="b">
        <v>0</v>
      </c>
      <c r="P3472" s="6" t="b">
        <v>0</v>
      </c>
      <c r="Q3472" s="6" t="s">
        <v>65</v>
      </c>
    </row>
    <row r="3473" spans="1:17" x14ac:dyDescent="0.25">
      <c r="A3473" s="3">
        <v>2021</v>
      </c>
      <c r="B3473" s="3">
        <v>7</v>
      </c>
      <c r="C3473" s="4" t="s">
        <v>52</v>
      </c>
      <c r="D3473" s="4" t="s">
        <v>78</v>
      </c>
      <c r="E3473" s="4" t="s">
        <v>78</v>
      </c>
      <c r="F3473" s="4" t="s">
        <v>79</v>
      </c>
      <c r="G3473" s="11" t="s">
        <v>21</v>
      </c>
      <c r="H3473" s="5">
        <v>168924.00760000001</v>
      </c>
      <c r="I3473" s="5">
        <v>54282.196080000002</v>
      </c>
      <c r="J3473" s="3" t="s">
        <v>22</v>
      </c>
      <c r="K3473" s="3" t="s">
        <v>23</v>
      </c>
      <c r="L3473" s="47">
        <f t="shared" si="110"/>
        <v>142961.06565683711</v>
      </c>
      <c r="M3473" s="63">
        <f t="shared" si="111"/>
        <v>0.10578514372070401</v>
      </c>
      <c r="N3473" s="7">
        <v>42560</v>
      </c>
      <c r="O3473" s="6" t="b">
        <v>0</v>
      </c>
      <c r="P3473" s="6" t="b">
        <v>0</v>
      </c>
      <c r="Q3473" s="6" t="s">
        <v>65</v>
      </c>
    </row>
    <row r="3474" spans="1:17" x14ac:dyDescent="0.25">
      <c r="A3474" s="3">
        <v>2021</v>
      </c>
      <c r="B3474" s="3">
        <v>7</v>
      </c>
      <c r="C3474" s="4" t="s">
        <v>52</v>
      </c>
      <c r="D3474" s="4" t="s">
        <v>73</v>
      </c>
      <c r="E3474" s="4" t="s">
        <v>74</v>
      </c>
      <c r="F3474" s="4"/>
      <c r="G3474" s="11" t="s">
        <v>21</v>
      </c>
      <c r="H3474" s="5">
        <v>269298</v>
      </c>
      <c r="I3474" s="5">
        <v>83689.357780000006</v>
      </c>
      <c r="J3474" s="3" t="s">
        <v>22</v>
      </c>
      <c r="K3474" s="3" t="s">
        <v>42</v>
      </c>
      <c r="L3474" s="47">
        <f t="shared" si="110"/>
        <v>220409.64876830592</v>
      </c>
      <c r="M3474" s="63">
        <f t="shared" si="111"/>
        <v>0.16309382044166404</v>
      </c>
      <c r="N3474" s="7">
        <v>41136</v>
      </c>
      <c r="O3474" s="6" t="b">
        <v>0</v>
      </c>
      <c r="P3474" s="6" t="b">
        <v>0</v>
      </c>
      <c r="Q3474" s="6" t="s">
        <v>65</v>
      </c>
    </row>
    <row r="3475" spans="1:17" x14ac:dyDescent="0.25">
      <c r="A3475" s="3">
        <v>2021</v>
      </c>
      <c r="B3475" s="3">
        <v>7</v>
      </c>
      <c r="C3475" s="4" t="s">
        <v>52</v>
      </c>
      <c r="D3475" s="4" t="s">
        <v>29</v>
      </c>
      <c r="E3475" s="4" t="s">
        <v>92</v>
      </c>
      <c r="F3475" s="4" t="s">
        <v>92</v>
      </c>
      <c r="G3475" s="11" t="s">
        <v>21</v>
      </c>
      <c r="H3475" s="5">
        <v>243274.76</v>
      </c>
      <c r="I3475" s="5">
        <v>78494.491720000005</v>
      </c>
      <c r="J3475" s="3" t="s">
        <v>22</v>
      </c>
      <c r="K3475" s="3" t="s">
        <v>23</v>
      </c>
      <c r="L3475" s="47">
        <f t="shared" si="110"/>
        <v>206728.1170412621</v>
      </c>
      <c r="M3475" s="63">
        <f t="shared" si="111"/>
        <v>0.15297006546393604</v>
      </c>
      <c r="N3475" s="7">
        <v>43601</v>
      </c>
      <c r="O3475" s="6" t="b">
        <v>0</v>
      </c>
      <c r="P3475" s="6" t="b">
        <v>0</v>
      </c>
      <c r="Q3475" s="6" t="s">
        <v>65</v>
      </c>
    </row>
    <row r="3476" spans="1:17" x14ac:dyDescent="0.25">
      <c r="A3476" s="3">
        <v>2021</v>
      </c>
      <c r="B3476" s="3">
        <v>7</v>
      </c>
      <c r="C3476" s="4" t="s">
        <v>52</v>
      </c>
      <c r="D3476" s="4" t="s">
        <v>29</v>
      </c>
      <c r="E3476" s="4" t="s">
        <v>30</v>
      </c>
      <c r="F3476" s="4" t="s">
        <v>33</v>
      </c>
      <c r="G3476" s="11" t="s">
        <v>21</v>
      </c>
      <c r="H3476" s="5">
        <v>64739.45</v>
      </c>
      <c r="I3476" s="5">
        <v>24686.58382</v>
      </c>
      <c r="J3476" s="3" t="s">
        <v>22</v>
      </c>
      <c r="K3476" s="3" t="s">
        <v>23</v>
      </c>
      <c r="L3476" s="47">
        <f t="shared" si="110"/>
        <v>65016.16708971648</v>
      </c>
      <c r="M3476" s="63">
        <f t="shared" si="111"/>
        <v>4.8109214548416004E-2</v>
      </c>
      <c r="N3476" s="7">
        <v>35885</v>
      </c>
      <c r="O3476" s="6" t="b">
        <v>1</v>
      </c>
      <c r="P3476" s="6" t="b">
        <v>0</v>
      </c>
      <c r="Q3476" s="6" t="s">
        <v>24</v>
      </c>
    </row>
    <row r="3477" spans="1:17" x14ac:dyDescent="0.25">
      <c r="A3477" s="3">
        <v>2021</v>
      </c>
      <c r="B3477" s="3">
        <v>7</v>
      </c>
      <c r="C3477" s="4" t="s">
        <v>52</v>
      </c>
      <c r="D3477" s="4" t="s">
        <v>29</v>
      </c>
      <c r="E3477" s="4" t="s">
        <v>30</v>
      </c>
      <c r="F3477" s="4" t="s">
        <v>31</v>
      </c>
      <c r="G3477" s="11" t="s">
        <v>21</v>
      </c>
      <c r="H3477" s="5">
        <v>57975.13</v>
      </c>
      <c r="I3477" s="5">
        <v>21843.31035</v>
      </c>
      <c r="J3477" s="3" t="s">
        <v>22</v>
      </c>
      <c r="K3477" s="3" t="s">
        <v>23</v>
      </c>
      <c r="L3477" s="47">
        <f t="shared" si="110"/>
        <v>57527.940109622403</v>
      </c>
      <c r="M3477" s="63">
        <f t="shared" si="111"/>
        <v>4.2568243210080008E-2</v>
      </c>
      <c r="N3477" s="7">
        <v>35885</v>
      </c>
      <c r="O3477" s="6" t="b">
        <v>1</v>
      </c>
      <c r="P3477" s="6" t="b">
        <v>0</v>
      </c>
      <c r="Q3477" s="6" t="s">
        <v>24</v>
      </c>
    </row>
    <row r="3478" spans="1:17" x14ac:dyDescent="0.25">
      <c r="A3478" s="3">
        <v>2021</v>
      </c>
      <c r="B3478" s="3">
        <v>7</v>
      </c>
      <c r="C3478" s="4" t="s">
        <v>52</v>
      </c>
      <c r="D3478" s="4" t="s">
        <v>29</v>
      </c>
      <c r="E3478" s="4" t="s">
        <v>34</v>
      </c>
      <c r="F3478" s="4" t="s">
        <v>39</v>
      </c>
      <c r="G3478" s="11" t="s">
        <v>21</v>
      </c>
      <c r="H3478" s="5">
        <v>52377.33</v>
      </c>
      <c r="I3478" s="5">
        <v>20369.275720000001</v>
      </c>
      <c r="J3478" s="3" t="s">
        <v>22</v>
      </c>
      <c r="K3478" s="3" t="s">
        <v>23</v>
      </c>
      <c r="L3478" s="47">
        <f t="shared" si="110"/>
        <v>53645.828169838082</v>
      </c>
      <c r="M3478" s="63">
        <f t="shared" si="111"/>
        <v>3.9695644523136002E-2</v>
      </c>
      <c r="N3478" s="7">
        <v>33970</v>
      </c>
      <c r="O3478" s="6" t="b">
        <v>1</v>
      </c>
      <c r="P3478" s="6" t="b">
        <v>0</v>
      </c>
      <c r="Q3478" s="6" t="s">
        <v>24</v>
      </c>
    </row>
    <row r="3479" spans="1:17" x14ac:dyDescent="0.25">
      <c r="A3479" s="3">
        <v>2021</v>
      </c>
      <c r="B3479" s="3">
        <v>7</v>
      </c>
      <c r="C3479" s="4" t="s">
        <v>52</v>
      </c>
      <c r="D3479" s="4" t="s">
        <v>29</v>
      </c>
      <c r="E3479" s="4" t="s">
        <v>34</v>
      </c>
      <c r="F3479" s="4" t="s">
        <v>37</v>
      </c>
      <c r="G3479" s="11" t="s">
        <v>21</v>
      </c>
      <c r="H3479" s="5">
        <v>56426.18</v>
      </c>
      <c r="I3479" s="5">
        <v>20638.12473</v>
      </c>
      <c r="J3479" s="3" t="s">
        <v>22</v>
      </c>
      <c r="K3479" s="3" t="s">
        <v>23</v>
      </c>
      <c r="L3479" s="47">
        <f t="shared" si="110"/>
        <v>54353.886128910715</v>
      </c>
      <c r="M3479" s="63">
        <f t="shared" si="111"/>
        <v>4.0219577473824E-2</v>
      </c>
      <c r="N3479" s="7">
        <v>33970</v>
      </c>
      <c r="O3479" s="6" t="b">
        <v>1</v>
      </c>
      <c r="P3479" s="6" t="b">
        <v>0</v>
      </c>
      <c r="Q3479" s="6" t="s">
        <v>24</v>
      </c>
    </row>
    <row r="3480" spans="1:17" x14ac:dyDescent="0.25">
      <c r="A3480" s="3">
        <v>2021</v>
      </c>
      <c r="B3480" s="3">
        <v>7</v>
      </c>
      <c r="C3480" s="4" t="s">
        <v>52</v>
      </c>
      <c r="D3480" s="4" t="s">
        <v>59</v>
      </c>
      <c r="E3480" s="4" t="s">
        <v>60</v>
      </c>
      <c r="F3480" s="4"/>
      <c r="G3480" s="11" t="s">
        <v>21</v>
      </c>
      <c r="H3480" s="5">
        <v>185437</v>
      </c>
      <c r="I3480" s="5">
        <v>61358.018089999998</v>
      </c>
      <c r="J3480" s="3" t="s">
        <v>22</v>
      </c>
      <c r="K3480" s="3" t="s">
        <v>42</v>
      </c>
      <c r="L3480" s="47">
        <f t="shared" si="110"/>
        <v>161596.40335498174</v>
      </c>
      <c r="M3480" s="63">
        <f t="shared" si="111"/>
        <v>0.119574505653792</v>
      </c>
      <c r="N3480" s="7">
        <v>40220</v>
      </c>
      <c r="O3480" s="6" t="b">
        <v>1</v>
      </c>
      <c r="P3480" s="6" t="b">
        <v>0</v>
      </c>
      <c r="Q3480" s="6" t="s">
        <v>24</v>
      </c>
    </row>
    <row r="3481" spans="1:17" x14ac:dyDescent="0.25">
      <c r="A3481" s="3">
        <v>2021</v>
      </c>
      <c r="B3481" s="3">
        <v>7</v>
      </c>
      <c r="C3481" s="4" t="s">
        <v>52</v>
      </c>
      <c r="D3481" s="4" t="s">
        <v>44</v>
      </c>
      <c r="E3481" s="4" t="s">
        <v>75</v>
      </c>
      <c r="F3481" s="4"/>
      <c r="G3481" s="11" t="s">
        <v>21</v>
      </c>
      <c r="H3481" s="5">
        <v>243719</v>
      </c>
      <c r="I3481" s="5">
        <v>84503.989969999995</v>
      </c>
      <c r="J3481" s="3" t="s">
        <v>22</v>
      </c>
      <c r="K3481" s="3" t="s">
        <v>42</v>
      </c>
      <c r="L3481" s="47">
        <f t="shared" ref="L3481:L3544" si="112">I3481*0.02784*94.6</f>
        <v>222555.11624035003</v>
      </c>
      <c r="M3481" s="63">
        <f t="shared" si="111"/>
        <v>0.16468137565353602</v>
      </c>
      <c r="N3481" s="7">
        <v>41210</v>
      </c>
      <c r="O3481" s="6" t="b">
        <v>0</v>
      </c>
      <c r="P3481" s="6" t="b">
        <v>0</v>
      </c>
      <c r="Q3481" s="6" t="s">
        <v>65</v>
      </c>
    </row>
    <row r="3482" spans="1:17" x14ac:dyDescent="0.25">
      <c r="A3482" s="3">
        <v>2021</v>
      </c>
      <c r="B3482" s="3">
        <v>7</v>
      </c>
      <c r="C3482" s="4" t="s">
        <v>52</v>
      </c>
      <c r="D3482" s="4" t="s">
        <v>46</v>
      </c>
      <c r="E3482" s="4" t="s">
        <v>47</v>
      </c>
      <c r="F3482" s="4"/>
      <c r="G3482" s="11" t="s">
        <v>21</v>
      </c>
      <c r="H3482" s="5">
        <v>91614</v>
      </c>
      <c r="I3482" s="5">
        <v>33587.294240000003</v>
      </c>
      <c r="J3482" s="3" t="s">
        <v>22</v>
      </c>
      <c r="K3482" s="3" t="s">
        <v>42</v>
      </c>
      <c r="L3482" s="47">
        <f t="shared" si="112"/>
        <v>88457.647697295368</v>
      </c>
      <c r="M3482" s="63">
        <f t="shared" si="111"/>
        <v>6.5454919014912016E-2</v>
      </c>
      <c r="N3482" s="7">
        <v>34700</v>
      </c>
      <c r="O3482" s="6" t="b">
        <v>1</v>
      </c>
      <c r="P3482" s="6" t="b">
        <v>0</v>
      </c>
      <c r="Q3482" s="6" t="s">
        <v>24</v>
      </c>
    </row>
    <row r="3483" spans="1:17" x14ac:dyDescent="0.25">
      <c r="A3483" s="3">
        <v>2021</v>
      </c>
      <c r="B3483" s="3">
        <v>7</v>
      </c>
      <c r="C3483" s="4" t="s">
        <v>52</v>
      </c>
      <c r="D3483" s="4" t="s">
        <v>46</v>
      </c>
      <c r="E3483" s="4" t="s">
        <v>48</v>
      </c>
      <c r="F3483" s="4"/>
      <c r="G3483" s="11" t="s">
        <v>21</v>
      </c>
      <c r="H3483" s="5">
        <v>53601</v>
      </c>
      <c r="I3483" s="5">
        <v>19931.059669999999</v>
      </c>
      <c r="J3483" s="3" t="s">
        <v>22</v>
      </c>
      <c r="K3483" s="3" t="s">
        <v>42</v>
      </c>
      <c r="L3483" s="47">
        <f t="shared" si="112"/>
        <v>52491.714334730874</v>
      </c>
      <c r="M3483" s="63">
        <f t="shared" si="111"/>
        <v>3.8841649084896006E-2</v>
      </c>
      <c r="N3483" s="7">
        <v>35065</v>
      </c>
      <c r="O3483" s="6" t="b">
        <v>1</v>
      </c>
      <c r="P3483" s="6" t="b">
        <v>0</v>
      </c>
      <c r="Q3483" s="6" t="s">
        <v>24</v>
      </c>
    </row>
    <row r="3484" spans="1:17" x14ac:dyDescent="0.25">
      <c r="A3484" s="3">
        <v>2021</v>
      </c>
      <c r="B3484" s="3">
        <v>7</v>
      </c>
      <c r="C3484" s="4" t="s">
        <v>52</v>
      </c>
      <c r="D3484" s="4" t="s">
        <v>46</v>
      </c>
      <c r="E3484" s="4" t="s">
        <v>58</v>
      </c>
      <c r="F3484" s="4"/>
      <c r="G3484" s="11" t="s">
        <v>21</v>
      </c>
      <c r="H3484" s="5">
        <v>98463</v>
      </c>
      <c r="I3484" s="5">
        <v>33573.865749999997</v>
      </c>
      <c r="J3484" s="3" t="s">
        <v>22</v>
      </c>
      <c r="K3484" s="3" t="s">
        <v>42</v>
      </c>
      <c r="L3484" s="47">
        <f t="shared" si="112"/>
        <v>88422.281566607984</v>
      </c>
      <c r="M3484" s="63">
        <f t="shared" si="111"/>
        <v>6.5428749573599995E-2</v>
      </c>
      <c r="N3484" s="7">
        <v>39814</v>
      </c>
      <c r="O3484" s="6" t="b">
        <v>1</v>
      </c>
      <c r="P3484" s="6" t="b">
        <v>0</v>
      </c>
      <c r="Q3484" s="6" t="s">
        <v>24</v>
      </c>
    </row>
    <row r="3485" spans="1:17" x14ac:dyDescent="0.25">
      <c r="A3485" s="3">
        <v>2021</v>
      </c>
      <c r="B3485" s="3">
        <v>7</v>
      </c>
      <c r="C3485" s="4" t="s">
        <v>52</v>
      </c>
      <c r="D3485" s="4" t="s">
        <v>46</v>
      </c>
      <c r="E3485" s="4" t="s">
        <v>61</v>
      </c>
      <c r="F3485" s="4"/>
      <c r="G3485" s="11" t="s">
        <v>21</v>
      </c>
      <c r="H3485" s="5">
        <v>96050</v>
      </c>
      <c r="I3485" s="5">
        <v>33598.023179999997</v>
      </c>
      <c r="J3485" s="3" t="s">
        <v>22</v>
      </c>
      <c r="K3485" s="3" t="s">
        <v>42</v>
      </c>
      <c r="L3485" s="47">
        <f t="shared" si="112"/>
        <v>88485.904120331499</v>
      </c>
      <c r="M3485" s="63">
        <f t="shared" si="111"/>
        <v>6.5475827573183987E-2</v>
      </c>
      <c r="N3485" s="7">
        <v>40179</v>
      </c>
      <c r="O3485" s="6" t="b">
        <v>1</v>
      </c>
      <c r="P3485" s="6" t="b">
        <v>0</v>
      </c>
      <c r="Q3485" s="6" t="s">
        <v>24</v>
      </c>
    </row>
    <row r="3486" spans="1:17" x14ac:dyDescent="0.25">
      <c r="A3486" s="3">
        <v>2021</v>
      </c>
      <c r="B3486" s="3">
        <v>7</v>
      </c>
      <c r="C3486" s="4" t="s">
        <v>52</v>
      </c>
      <c r="D3486" s="4" t="s">
        <v>46</v>
      </c>
      <c r="E3486" s="4" t="s">
        <v>77</v>
      </c>
      <c r="F3486" s="4"/>
      <c r="G3486" s="11" t="s">
        <v>21</v>
      </c>
      <c r="H3486" s="5">
        <v>105277</v>
      </c>
      <c r="I3486" s="5">
        <v>34782.335299999999</v>
      </c>
      <c r="J3486" s="3" t="s">
        <v>22</v>
      </c>
      <c r="K3486" s="3" t="s">
        <v>42</v>
      </c>
      <c r="L3486" s="47">
        <f t="shared" si="112"/>
        <v>91604.984315539186</v>
      </c>
      <c r="M3486" s="63">
        <f t="shared" si="111"/>
        <v>6.7783815032640013E-2</v>
      </c>
      <c r="N3486" s="7">
        <v>42005</v>
      </c>
      <c r="O3486" s="6" t="b">
        <v>0</v>
      </c>
      <c r="P3486" s="6" t="b">
        <v>0</v>
      </c>
      <c r="Q3486" s="6" t="s">
        <v>65</v>
      </c>
    </row>
    <row r="3487" spans="1:17" x14ac:dyDescent="0.25">
      <c r="A3487" s="3">
        <v>2021</v>
      </c>
      <c r="B3487" s="3">
        <v>7</v>
      </c>
      <c r="C3487" s="4" t="s">
        <v>52</v>
      </c>
      <c r="D3487" s="4" t="s">
        <v>69</v>
      </c>
      <c r="E3487" s="4" t="s">
        <v>70</v>
      </c>
      <c r="F3487" s="4" t="s">
        <v>71</v>
      </c>
      <c r="G3487" s="11" t="s">
        <v>21</v>
      </c>
      <c r="H3487" s="5">
        <v>106736.9</v>
      </c>
      <c r="I3487" s="5">
        <v>36988.64372</v>
      </c>
      <c r="J3487" s="3" t="s">
        <v>22</v>
      </c>
      <c r="K3487" s="3" t="s">
        <v>23</v>
      </c>
      <c r="L3487" s="47">
        <f t="shared" si="112"/>
        <v>97415.659374190072</v>
      </c>
      <c r="M3487" s="63">
        <f t="shared" si="111"/>
        <v>7.2083468881536009E-2</v>
      </c>
      <c r="N3487" s="7">
        <v>40760</v>
      </c>
      <c r="O3487" s="6" t="b">
        <v>0</v>
      </c>
      <c r="P3487" s="6" t="b">
        <v>0</v>
      </c>
      <c r="Q3487" s="6" t="s">
        <v>65</v>
      </c>
    </row>
    <row r="3488" spans="1:17" x14ac:dyDescent="0.25">
      <c r="A3488" s="3">
        <v>2021</v>
      </c>
      <c r="B3488" s="3">
        <v>8</v>
      </c>
      <c r="C3488" s="4" t="s">
        <v>53</v>
      </c>
      <c r="D3488" s="4" t="s">
        <v>18</v>
      </c>
      <c r="E3488" s="4" t="s">
        <v>76</v>
      </c>
      <c r="F3488" s="4"/>
      <c r="G3488" s="11" t="s">
        <v>21</v>
      </c>
      <c r="H3488" s="5">
        <v>133793</v>
      </c>
      <c r="I3488" s="5">
        <v>47790.859600000003</v>
      </c>
      <c r="J3488" s="3" t="s">
        <v>22</v>
      </c>
      <c r="K3488" s="3" t="s">
        <v>42</v>
      </c>
      <c r="L3488" s="47">
        <f t="shared" si="112"/>
        <v>125865.0664575744</v>
      </c>
      <c r="M3488" s="63">
        <f t="shared" si="111"/>
        <v>9.3134827188480013E-2</v>
      </c>
      <c r="N3488" s="7">
        <v>41348</v>
      </c>
      <c r="O3488" s="6" t="b">
        <v>0</v>
      </c>
      <c r="P3488" s="6" t="b">
        <v>0</v>
      </c>
      <c r="Q3488" s="6" t="s">
        <v>65</v>
      </c>
    </row>
    <row r="3489" spans="1:17" x14ac:dyDescent="0.25">
      <c r="A3489" s="3">
        <v>2021</v>
      </c>
      <c r="B3489" s="3">
        <v>8</v>
      </c>
      <c r="C3489" s="4" t="s">
        <v>53</v>
      </c>
      <c r="D3489" s="4" t="s">
        <v>18</v>
      </c>
      <c r="E3489" s="4" t="s">
        <v>19</v>
      </c>
      <c r="F3489" s="4" t="s">
        <v>25</v>
      </c>
      <c r="G3489" s="11" t="s">
        <v>21</v>
      </c>
      <c r="H3489" s="5">
        <v>52712.763700000003</v>
      </c>
      <c r="I3489" s="5">
        <v>20966.729340000002</v>
      </c>
      <c r="J3489" s="3" t="s">
        <v>22</v>
      </c>
      <c r="K3489" s="3" t="s">
        <v>23</v>
      </c>
      <c r="L3489" s="47">
        <f t="shared" si="112"/>
        <v>55219.320260501765</v>
      </c>
      <c r="M3489" s="63">
        <f t="shared" si="111"/>
        <v>4.0859962137792014E-2</v>
      </c>
      <c r="N3489" s="7">
        <v>35527</v>
      </c>
      <c r="O3489" s="6" t="b">
        <v>1</v>
      </c>
      <c r="P3489" s="6" t="b">
        <v>0</v>
      </c>
      <c r="Q3489" s="6" t="s">
        <v>24</v>
      </c>
    </row>
    <row r="3490" spans="1:17" x14ac:dyDescent="0.25">
      <c r="A3490" s="3">
        <v>2021</v>
      </c>
      <c r="B3490" s="3">
        <v>8</v>
      </c>
      <c r="C3490" s="4" t="s">
        <v>53</v>
      </c>
      <c r="D3490" s="4" t="s">
        <v>18</v>
      </c>
      <c r="E3490" s="4" t="s">
        <v>19</v>
      </c>
      <c r="F3490" s="4" t="s">
        <v>20</v>
      </c>
      <c r="G3490" s="11" t="s">
        <v>21</v>
      </c>
      <c r="H3490" s="5">
        <v>83204.873800000001</v>
      </c>
      <c r="I3490" s="5">
        <v>32259.100999999999</v>
      </c>
      <c r="J3490" s="3" t="s">
        <v>22</v>
      </c>
      <c r="K3490" s="3" t="s">
        <v>23</v>
      </c>
      <c r="L3490" s="47">
        <f t="shared" si="112"/>
        <v>84959.632976063993</v>
      </c>
      <c r="M3490" s="63">
        <f t="shared" si="111"/>
        <v>6.2866536028800005E-2</v>
      </c>
      <c r="N3490" s="7">
        <v>35527</v>
      </c>
      <c r="O3490" s="6" t="b">
        <v>1</v>
      </c>
      <c r="P3490" s="6" t="b">
        <v>0</v>
      </c>
      <c r="Q3490" s="6" t="s">
        <v>24</v>
      </c>
    </row>
    <row r="3491" spans="1:17" x14ac:dyDescent="0.25">
      <c r="A3491" s="3">
        <v>2021</v>
      </c>
      <c r="B3491" s="3">
        <v>8</v>
      </c>
      <c r="C3491" s="4" t="s">
        <v>53</v>
      </c>
      <c r="D3491" s="4" t="s">
        <v>18</v>
      </c>
      <c r="E3491" s="4" t="s">
        <v>43</v>
      </c>
      <c r="F3491" s="4"/>
      <c r="G3491" s="11" t="s">
        <v>21</v>
      </c>
      <c r="H3491" s="5">
        <v>82849</v>
      </c>
      <c r="I3491" s="5">
        <v>31180.718239999998</v>
      </c>
      <c r="J3491" s="3" t="s">
        <v>22</v>
      </c>
      <c r="K3491" s="3" t="s">
        <v>42</v>
      </c>
      <c r="L3491" s="47">
        <f t="shared" si="112"/>
        <v>82119.535122831352</v>
      </c>
      <c r="M3491" s="63">
        <f t="shared" si="111"/>
        <v>6.0764983706112004E-2</v>
      </c>
      <c r="N3491" s="7">
        <v>28126</v>
      </c>
      <c r="O3491" s="6" t="b">
        <v>1</v>
      </c>
      <c r="P3491" s="6" t="b">
        <v>0</v>
      </c>
      <c r="Q3491" s="6" t="s">
        <v>24</v>
      </c>
    </row>
    <row r="3492" spans="1:17" x14ac:dyDescent="0.25">
      <c r="A3492" s="3">
        <v>2021</v>
      </c>
      <c r="B3492" s="3">
        <v>8</v>
      </c>
      <c r="C3492" s="4" t="s">
        <v>53</v>
      </c>
      <c r="D3492" s="4" t="s">
        <v>62</v>
      </c>
      <c r="E3492" s="4" t="s">
        <v>63</v>
      </c>
      <c r="F3492" s="4" t="s">
        <v>64</v>
      </c>
      <c r="G3492" s="11" t="s">
        <v>21</v>
      </c>
      <c r="H3492" s="5">
        <v>74482.42</v>
      </c>
      <c r="I3492" s="5">
        <v>27980.227449999998</v>
      </c>
      <c r="J3492" s="3" t="s">
        <v>22</v>
      </c>
      <c r="K3492" s="3" t="s">
        <v>23</v>
      </c>
      <c r="L3492" s="47">
        <f t="shared" si="112"/>
        <v>73690.517746876794</v>
      </c>
      <c r="M3492" s="63">
        <f t="shared" si="111"/>
        <v>5.4527867254559999E-2</v>
      </c>
      <c r="N3492" s="7">
        <v>40739</v>
      </c>
      <c r="O3492" s="6" t="b">
        <v>0</v>
      </c>
      <c r="P3492" s="6" t="b">
        <v>0</v>
      </c>
      <c r="Q3492" s="6" t="s">
        <v>65</v>
      </c>
    </row>
    <row r="3493" spans="1:17" x14ac:dyDescent="0.25">
      <c r="A3493" s="3">
        <v>2021</v>
      </c>
      <c r="B3493" s="3">
        <v>8</v>
      </c>
      <c r="C3493" s="4" t="s">
        <v>53</v>
      </c>
      <c r="D3493" s="4" t="s">
        <v>66</v>
      </c>
      <c r="E3493" s="4" t="s">
        <v>67</v>
      </c>
      <c r="F3493" s="4" t="s">
        <v>72</v>
      </c>
      <c r="G3493" s="11" t="s">
        <v>21</v>
      </c>
      <c r="H3493" s="5">
        <v>177540.24849999999</v>
      </c>
      <c r="I3493" s="5">
        <v>66135.825060000003</v>
      </c>
      <c r="J3493" s="3" t="s">
        <v>22</v>
      </c>
      <c r="K3493" s="3" t="s">
        <v>23</v>
      </c>
      <c r="L3493" s="47">
        <f t="shared" si="112"/>
        <v>174179.54157081983</v>
      </c>
      <c r="M3493" s="63">
        <f t="shared" si="111"/>
        <v>0.12888549587692802</v>
      </c>
      <c r="N3493" s="7">
        <v>40644</v>
      </c>
      <c r="O3493" s="6" t="b">
        <v>0</v>
      </c>
      <c r="P3493" s="6" t="b">
        <v>1</v>
      </c>
      <c r="Q3493" s="6" t="s">
        <v>15</v>
      </c>
    </row>
    <row r="3494" spans="1:17" x14ac:dyDescent="0.25">
      <c r="A3494" s="3">
        <v>2021</v>
      </c>
      <c r="B3494" s="3">
        <v>8</v>
      </c>
      <c r="C3494" s="4" t="s">
        <v>53</v>
      </c>
      <c r="D3494" s="4" t="s">
        <v>78</v>
      </c>
      <c r="E3494" s="4" t="s">
        <v>78</v>
      </c>
      <c r="F3494" s="4" t="s">
        <v>80</v>
      </c>
      <c r="G3494" s="11" t="s">
        <v>21</v>
      </c>
      <c r="H3494" s="5">
        <v>92839.558099999995</v>
      </c>
      <c r="I3494" s="5">
        <v>33753.464870000003</v>
      </c>
      <c r="J3494" s="3" t="s">
        <v>22</v>
      </c>
      <c r="K3494" s="3" t="s">
        <v>23</v>
      </c>
      <c r="L3494" s="47">
        <f t="shared" si="112"/>
        <v>88895.285303383687</v>
      </c>
      <c r="M3494" s="63">
        <f t="shared" si="111"/>
        <v>6.5778752338656016E-2</v>
      </c>
      <c r="N3494" s="7">
        <v>42560</v>
      </c>
      <c r="O3494" s="6" t="b">
        <v>0</v>
      </c>
      <c r="P3494" s="6" t="b">
        <v>0</v>
      </c>
      <c r="Q3494" s="6" t="s">
        <v>65</v>
      </c>
    </row>
    <row r="3495" spans="1:17" x14ac:dyDescent="0.25">
      <c r="A3495" s="3">
        <v>2021</v>
      </c>
      <c r="B3495" s="3">
        <v>8</v>
      </c>
      <c r="C3495" s="4" t="s">
        <v>53</v>
      </c>
      <c r="D3495" s="4" t="s">
        <v>78</v>
      </c>
      <c r="E3495" s="4" t="s">
        <v>78</v>
      </c>
      <c r="F3495" s="4" t="s">
        <v>79</v>
      </c>
      <c r="G3495" s="11" t="s">
        <v>21</v>
      </c>
      <c r="H3495" s="5">
        <v>160477.2844</v>
      </c>
      <c r="I3495" s="5">
        <v>58348.1414</v>
      </c>
      <c r="J3495" s="3" t="s">
        <v>22</v>
      </c>
      <c r="K3495" s="3" t="s">
        <v>23</v>
      </c>
      <c r="L3495" s="47">
        <f t="shared" si="112"/>
        <v>153669.3994720896</v>
      </c>
      <c r="M3495" s="63">
        <f t="shared" si="111"/>
        <v>0.11370885796032001</v>
      </c>
      <c r="N3495" s="7">
        <v>42560</v>
      </c>
      <c r="O3495" s="6" t="b">
        <v>0</v>
      </c>
      <c r="P3495" s="6" t="b">
        <v>0</v>
      </c>
      <c r="Q3495" s="6" t="s">
        <v>65</v>
      </c>
    </row>
    <row r="3496" spans="1:17" x14ac:dyDescent="0.25">
      <c r="A3496" s="3">
        <v>2021</v>
      </c>
      <c r="B3496" s="3">
        <v>8</v>
      </c>
      <c r="C3496" s="4" t="s">
        <v>53</v>
      </c>
      <c r="D3496" s="4" t="s">
        <v>73</v>
      </c>
      <c r="E3496" s="4" t="s">
        <v>74</v>
      </c>
      <c r="F3496" s="4"/>
      <c r="G3496" s="11" t="s">
        <v>21</v>
      </c>
      <c r="H3496" s="5">
        <v>264291</v>
      </c>
      <c r="I3496" s="5">
        <v>85988.028300000005</v>
      </c>
      <c r="J3496" s="3" t="s">
        <v>22</v>
      </c>
      <c r="K3496" s="3" t="s">
        <v>42</v>
      </c>
      <c r="L3496" s="47">
        <f t="shared" si="112"/>
        <v>226463.5745646912</v>
      </c>
      <c r="M3496" s="63">
        <f t="shared" si="111"/>
        <v>0.16757346955103999</v>
      </c>
      <c r="N3496" s="7">
        <v>41136</v>
      </c>
      <c r="O3496" s="6" t="b">
        <v>0</v>
      </c>
      <c r="P3496" s="6" t="b">
        <v>0</v>
      </c>
      <c r="Q3496" s="6" t="s">
        <v>65</v>
      </c>
    </row>
    <row r="3497" spans="1:17" x14ac:dyDescent="0.25">
      <c r="A3497" s="3">
        <v>2021</v>
      </c>
      <c r="B3497" s="3">
        <v>8</v>
      </c>
      <c r="C3497" s="4" t="s">
        <v>53</v>
      </c>
      <c r="D3497" s="4" t="s">
        <v>29</v>
      </c>
      <c r="E3497" s="4" t="s">
        <v>92</v>
      </c>
      <c r="F3497" s="4" t="s">
        <v>92</v>
      </c>
      <c r="G3497" s="11" t="s">
        <v>21</v>
      </c>
      <c r="H3497" s="5">
        <v>211495.43</v>
      </c>
      <c r="I3497" s="5">
        <v>73930.142670000001</v>
      </c>
      <c r="J3497" s="3" t="s">
        <v>22</v>
      </c>
      <c r="K3497" s="3" t="s">
        <v>23</v>
      </c>
      <c r="L3497" s="47">
        <f t="shared" si="112"/>
        <v>194707.15526484285</v>
      </c>
      <c r="M3497" s="63">
        <f t="shared" si="111"/>
        <v>0.14407506203529602</v>
      </c>
      <c r="N3497" s="7">
        <v>43601</v>
      </c>
      <c r="O3497" s="6" t="b">
        <v>0</v>
      </c>
      <c r="P3497" s="6" t="b">
        <v>0</v>
      </c>
      <c r="Q3497" s="6" t="s">
        <v>65</v>
      </c>
    </row>
    <row r="3498" spans="1:17" x14ac:dyDescent="0.25">
      <c r="A3498" s="3">
        <v>2021</v>
      </c>
      <c r="B3498" s="3">
        <v>8</v>
      </c>
      <c r="C3498" s="4" t="s">
        <v>53</v>
      </c>
      <c r="D3498" s="4" t="s">
        <v>29</v>
      </c>
      <c r="E3498" s="4" t="s">
        <v>30</v>
      </c>
      <c r="F3498" s="4" t="s">
        <v>33</v>
      </c>
      <c r="G3498" s="11" t="s">
        <v>21</v>
      </c>
      <c r="H3498" s="5">
        <v>71858.36</v>
      </c>
      <c r="I3498" s="5">
        <v>30255.198629999999</v>
      </c>
      <c r="J3498" s="3" t="s">
        <v>22</v>
      </c>
      <c r="K3498" s="3" t="s">
        <v>23</v>
      </c>
      <c r="L3498" s="47">
        <f t="shared" si="112"/>
        <v>79682.027444680309</v>
      </c>
      <c r="M3498" s="63">
        <f t="shared" si="111"/>
        <v>5.8961331090144002E-2</v>
      </c>
      <c r="N3498" s="7">
        <v>35885</v>
      </c>
      <c r="O3498" s="6" t="b">
        <v>1</v>
      </c>
      <c r="P3498" s="6" t="b">
        <v>0</v>
      </c>
      <c r="Q3498" s="6" t="s">
        <v>24</v>
      </c>
    </row>
    <row r="3499" spans="1:17" x14ac:dyDescent="0.25">
      <c r="A3499" s="3">
        <v>2021</v>
      </c>
      <c r="B3499" s="3">
        <v>8</v>
      </c>
      <c r="C3499" s="4" t="s">
        <v>53</v>
      </c>
      <c r="D3499" s="4" t="s">
        <v>29</v>
      </c>
      <c r="E3499" s="4" t="s">
        <v>30</v>
      </c>
      <c r="F3499" s="4" t="s">
        <v>31</v>
      </c>
      <c r="G3499" s="11" t="s">
        <v>21</v>
      </c>
      <c r="H3499" s="5">
        <v>15447.41</v>
      </c>
      <c r="I3499" s="5">
        <v>6391.8220119999996</v>
      </c>
      <c r="J3499" s="3" t="s">
        <v>22</v>
      </c>
      <c r="K3499" s="3" t="s">
        <v>23</v>
      </c>
      <c r="L3499" s="47">
        <f t="shared" si="112"/>
        <v>16833.911527411965</v>
      </c>
      <c r="M3499" s="63">
        <f t="shared" si="111"/>
        <v>1.2456382736985601E-2</v>
      </c>
      <c r="N3499" s="7">
        <v>35885</v>
      </c>
      <c r="O3499" s="6" t="b">
        <v>1</v>
      </c>
      <c r="P3499" s="6" t="b">
        <v>0</v>
      </c>
      <c r="Q3499" s="6" t="s">
        <v>24</v>
      </c>
    </row>
    <row r="3500" spans="1:17" x14ac:dyDescent="0.25">
      <c r="A3500" s="3">
        <v>2021</v>
      </c>
      <c r="B3500" s="3">
        <v>8</v>
      </c>
      <c r="C3500" s="4" t="s">
        <v>53</v>
      </c>
      <c r="D3500" s="4" t="s">
        <v>29</v>
      </c>
      <c r="E3500" s="4" t="s">
        <v>34</v>
      </c>
      <c r="F3500" s="4" t="s">
        <v>39</v>
      </c>
      <c r="G3500" s="11" t="s">
        <v>21</v>
      </c>
      <c r="H3500" s="5">
        <v>47250.1</v>
      </c>
      <c r="I3500" s="5">
        <v>19631.815989999999</v>
      </c>
      <c r="J3500" s="3" t="s">
        <v>22</v>
      </c>
      <c r="K3500" s="3" t="s">
        <v>23</v>
      </c>
      <c r="L3500" s="47">
        <f t="shared" si="112"/>
        <v>51703.607027487349</v>
      </c>
      <c r="M3500" s="63">
        <f t="shared" si="111"/>
        <v>3.8258483001312002E-2</v>
      </c>
      <c r="N3500" s="7">
        <v>33970</v>
      </c>
      <c r="O3500" s="6" t="b">
        <v>1</v>
      </c>
      <c r="P3500" s="6" t="b">
        <v>0</v>
      </c>
      <c r="Q3500" s="6" t="s">
        <v>24</v>
      </c>
    </row>
    <row r="3501" spans="1:17" x14ac:dyDescent="0.25">
      <c r="A3501" s="3">
        <v>2021</v>
      </c>
      <c r="B3501" s="3">
        <v>8</v>
      </c>
      <c r="C3501" s="4" t="s">
        <v>53</v>
      </c>
      <c r="D3501" s="4" t="s">
        <v>29</v>
      </c>
      <c r="E3501" s="4" t="s">
        <v>34</v>
      </c>
      <c r="F3501" s="4" t="s">
        <v>37</v>
      </c>
      <c r="G3501" s="11" t="s">
        <v>21</v>
      </c>
      <c r="H3501" s="5">
        <v>45675.09</v>
      </c>
      <c r="I3501" s="5">
        <v>17828.92684</v>
      </c>
      <c r="J3501" s="3" t="s">
        <v>22</v>
      </c>
      <c r="K3501" s="3" t="s">
        <v>23</v>
      </c>
      <c r="L3501" s="47">
        <f t="shared" si="112"/>
        <v>46955.40277714176</v>
      </c>
      <c r="M3501" s="63">
        <f t="shared" si="111"/>
        <v>3.4745012625792E-2</v>
      </c>
      <c r="N3501" s="7">
        <v>33970</v>
      </c>
      <c r="O3501" s="6" t="b">
        <v>1</v>
      </c>
      <c r="P3501" s="6" t="b">
        <v>0</v>
      </c>
      <c r="Q3501" s="6" t="s">
        <v>24</v>
      </c>
    </row>
    <row r="3502" spans="1:17" x14ac:dyDescent="0.25">
      <c r="A3502" s="3">
        <v>2021</v>
      </c>
      <c r="B3502" s="3">
        <v>8</v>
      </c>
      <c r="C3502" s="4" t="s">
        <v>53</v>
      </c>
      <c r="D3502" s="4" t="s">
        <v>59</v>
      </c>
      <c r="E3502" s="4" t="s">
        <v>60</v>
      </c>
      <c r="F3502" s="4"/>
      <c r="G3502" s="11" t="s">
        <v>21</v>
      </c>
      <c r="H3502" s="5">
        <v>126587</v>
      </c>
      <c r="I3502" s="5">
        <v>44033.541120000002</v>
      </c>
      <c r="J3502" s="3" t="s">
        <v>22</v>
      </c>
      <c r="K3502" s="3" t="s">
        <v>42</v>
      </c>
      <c r="L3502" s="47">
        <f t="shared" si="112"/>
        <v>115969.55204026369</v>
      </c>
      <c r="M3502" s="63">
        <f t="shared" si="111"/>
        <v>8.5812564934656027E-2</v>
      </c>
      <c r="N3502" s="7">
        <v>40220</v>
      </c>
      <c r="O3502" s="6" t="b">
        <v>1</v>
      </c>
      <c r="P3502" s="6" t="b">
        <v>0</v>
      </c>
      <c r="Q3502" s="6" t="s">
        <v>24</v>
      </c>
    </row>
    <row r="3503" spans="1:17" x14ac:dyDescent="0.25">
      <c r="A3503" s="3">
        <v>2021</v>
      </c>
      <c r="B3503" s="3">
        <v>8</v>
      </c>
      <c r="C3503" s="4" t="s">
        <v>53</v>
      </c>
      <c r="D3503" s="4" t="s">
        <v>44</v>
      </c>
      <c r="E3503" s="4" t="s">
        <v>75</v>
      </c>
      <c r="F3503" s="4"/>
      <c r="G3503" s="11" t="s">
        <v>21</v>
      </c>
      <c r="H3503" s="5">
        <v>120836</v>
      </c>
      <c r="I3503" s="5">
        <v>42064.736940000003</v>
      </c>
      <c r="J3503" s="3" t="s">
        <v>22</v>
      </c>
      <c r="K3503" s="3" t="s">
        <v>42</v>
      </c>
      <c r="L3503" s="47">
        <f t="shared" si="112"/>
        <v>110784.38334834817</v>
      </c>
      <c r="M3503" s="63">
        <f t="shared" si="111"/>
        <v>8.1975759348672017E-2</v>
      </c>
      <c r="N3503" s="7">
        <v>41210</v>
      </c>
      <c r="O3503" s="6" t="b">
        <v>0</v>
      </c>
      <c r="P3503" s="6" t="b">
        <v>0</v>
      </c>
      <c r="Q3503" s="6" t="s">
        <v>65</v>
      </c>
    </row>
    <row r="3504" spans="1:17" x14ac:dyDescent="0.25">
      <c r="A3504" s="3">
        <v>2021</v>
      </c>
      <c r="B3504" s="3">
        <v>8</v>
      </c>
      <c r="C3504" s="4" t="s">
        <v>53</v>
      </c>
      <c r="D3504" s="4" t="s">
        <v>46</v>
      </c>
      <c r="E3504" s="4" t="s">
        <v>47</v>
      </c>
      <c r="F3504" s="4"/>
      <c r="G3504" s="11" t="s">
        <v>21</v>
      </c>
      <c r="H3504" s="5">
        <v>81132</v>
      </c>
      <c r="I3504" s="5">
        <v>30291.852370000001</v>
      </c>
      <c r="J3504" s="3" t="s">
        <v>22</v>
      </c>
      <c r="K3504" s="3" t="s">
        <v>42</v>
      </c>
      <c r="L3504" s="47">
        <f t="shared" si="112"/>
        <v>79778.561080183688</v>
      </c>
      <c r="M3504" s="63">
        <f t="shared" si="111"/>
        <v>5.9032761898656014E-2</v>
      </c>
      <c r="N3504" s="7">
        <v>34700</v>
      </c>
      <c r="O3504" s="6" t="b">
        <v>1</v>
      </c>
      <c r="P3504" s="6" t="b">
        <v>0</v>
      </c>
      <c r="Q3504" s="6" t="s">
        <v>24</v>
      </c>
    </row>
    <row r="3505" spans="1:17" x14ac:dyDescent="0.25">
      <c r="A3505" s="3">
        <v>2021</v>
      </c>
      <c r="B3505" s="3">
        <v>8</v>
      </c>
      <c r="C3505" s="4" t="s">
        <v>53</v>
      </c>
      <c r="D3505" s="4" t="s">
        <v>46</v>
      </c>
      <c r="E3505" s="4" t="s">
        <v>48</v>
      </c>
      <c r="F3505" s="4"/>
      <c r="G3505" s="11" t="s">
        <v>21</v>
      </c>
      <c r="H3505" s="5">
        <v>35192</v>
      </c>
      <c r="I3505" s="5">
        <v>13365.03487</v>
      </c>
      <c r="J3505" s="3" t="s">
        <v>22</v>
      </c>
      <c r="K3505" s="3" t="s">
        <v>42</v>
      </c>
      <c r="L3505" s="47">
        <f t="shared" si="112"/>
        <v>35199.011195863677</v>
      </c>
      <c r="M3505" s="63">
        <f t="shared" si="111"/>
        <v>2.6045779954656002E-2</v>
      </c>
      <c r="N3505" s="7">
        <v>35065</v>
      </c>
      <c r="O3505" s="6" t="b">
        <v>1</v>
      </c>
      <c r="P3505" s="6" t="b">
        <v>0</v>
      </c>
      <c r="Q3505" s="6" t="s">
        <v>24</v>
      </c>
    </row>
    <row r="3506" spans="1:17" x14ac:dyDescent="0.25">
      <c r="A3506" s="3">
        <v>2021</v>
      </c>
      <c r="B3506" s="3">
        <v>8</v>
      </c>
      <c r="C3506" s="4" t="s">
        <v>53</v>
      </c>
      <c r="D3506" s="4" t="s">
        <v>46</v>
      </c>
      <c r="E3506" s="4" t="s">
        <v>58</v>
      </c>
      <c r="F3506" s="4"/>
      <c r="G3506" s="11" t="s">
        <v>21</v>
      </c>
      <c r="H3506" s="5">
        <v>96836.800000000003</v>
      </c>
      <c r="I3506" s="5">
        <v>32607.177039999999</v>
      </c>
      <c r="J3506" s="3" t="s">
        <v>22</v>
      </c>
      <c r="K3506" s="3" t="s">
        <v>42</v>
      </c>
      <c r="L3506" s="47">
        <f t="shared" si="112"/>
        <v>85876.34831187455</v>
      </c>
      <c r="M3506" s="63">
        <f t="shared" si="111"/>
        <v>6.3544866615552004E-2</v>
      </c>
      <c r="N3506" s="7">
        <v>39814</v>
      </c>
      <c r="O3506" s="6" t="b">
        <v>1</v>
      </c>
      <c r="P3506" s="6" t="b">
        <v>0</v>
      </c>
      <c r="Q3506" s="6" t="s">
        <v>24</v>
      </c>
    </row>
    <row r="3507" spans="1:17" x14ac:dyDescent="0.25">
      <c r="A3507" s="3">
        <v>2021</v>
      </c>
      <c r="B3507" s="3">
        <v>8</v>
      </c>
      <c r="C3507" s="4" t="s">
        <v>53</v>
      </c>
      <c r="D3507" s="4" t="s">
        <v>46</v>
      </c>
      <c r="E3507" s="4" t="s">
        <v>61</v>
      </c>
      <c r="F3507" s="4"/>
      <c r="G3507" s="11" t="s">
        <v>21</v>
      </c>
      <c r="H3507" s="5">
        <v>84954</v>
      </c>
      <c r="I3507" s="5">
        <v>29401.40208</v>
      </c>
      <c r="J3507" s="3" t="s">
        <v>22</v>
      </c>
      <c r="K3507" s="3" t="s">
        <v>42</v>
      </c>
      <c r="L3507" s="47">
        <f t="shared" si="112"/>
        <v>77433.414207621114</v>
      </c>
      <c r="M3507" s="63">
        <f t="shared" si="111"/>
        <v>5.7297452373504011E-2</v>
      </c>
      <c r="N3507" s="7">
        <v>40179</v>
      </c>
      <c r="O3507" s="6" t="b">
        <v>1</v>
      </c>
      <c r="P3507" s="6" t="b">
        <v>0</v>
      </c>
      <c r="Q3507" s="6" t="s">
        <v>24</v>
      </c>
    </row>
    <row r="3508" spans="1:17" x14ac:dyDescent="0.25">
      <c r="A3508" s="3">
        <v>2021</v>
      </c>
      <c r="B3508" s="3">
        <v>8</v>
      </c>
      <c r="C3508" s="4" t="s">
        <v>53</v>
      </c>
      <c r="D3508" s="4" t="s">
        <v>46</v>
      </c>
      <c r="E3508" s="4" t="s">
        <v>77</v>
      </c>
      <c r="F3508" s="4"/>
      <c r="G3508" s="11" t="s">
        <v>21</v>
      </c>
      <c r="H3508" s="5">
        <v>96196</v>
      </c>
      <c r="I3508" s="5">
        <v>31840.822980000001</v>
      </c>
      <c r="J3508" s="3" t="s">
        <v>22</v>
      </c>
      <c r="K3508" s="3" t="s">
        <v>42</v>
      </c>
      <c r="L3508" s="47">
        <f t="shared" si="112"/>
        <v>83858.02921279872</v>
      </c>
      <c r="M3508" s="63">
        <f t="shared" si="111"/>
        <v>6.2051395823424012E-2</v>
      </c>
      <c r="N3508" s="7">
        <v>42005</v>
      </c>
      <c r="O3508" s="6" t="b">
        <v>0</v>
      </c>
      <c r="P3508" s="6" t="b">
        <v>0</v>
      </c>
      <c r="Q3508" s="6" t="s">
        <v>65</v>
      </c>
    </row>
    <row r="3509" spans="1:17" x14ac:dyDescent="0.25">
      <c r="A3509" s="3">
        <v>2021</v>
      </c>
      <c r="B3509" s="3">
        <v>8</v>
      </c>
      <c r="C3509" s="4" t="s">
        <v>53</v>
      </c>
      <c r="D3509" s="4" t="s">
        <v>69</v>
      </c>
      <c r="E3509" s="4" t="s">
        <v>70</v>
      </c>
      <c r="F3509" s="4" t="s">
        <v>71</v>
      </c>
      <c r="G3509" s="11" t="s">
        <v>21</v>
      </c>
      <c r="H3509" s="5">
        <v>99944.28</v>
      </c>
      <c r="I3509" s="5">
        <v>38112.367590000002</v>
      </c>
      <c r="J3509" s="3" t="s">
        <v>22</v>
      </c>
      <c r="K3509" s="3" t="s">
        <v>23</v>
      </c>
      <c r="L3509" s="47">
        <f t="shared" si="112"/>
        <v>100375.17047654976</v>
      </c>
      <c r="M3509" s="63">
        <f t="shared" si="111"/>
        <v>7.427338195939201E-2</v>
      </c>
      <c r="N3509" s="7">
        <v>40760</v>
      </c>
      <c r="O3509" s="6" t="b">
        <v>0</v>
      </c>
      <c r="P3509" s="6" t="b">
        <v>0</v>
      </c>
      <c r="Q3509" s="6" t="s">
        <v>65</v>
      </c>
    </row>
    <row r="3510" spans="1:17" x14ac:dyDescent="0.25">
      <c r="A3510" s="3">
        <v>2021</v>
      </c>
      <c r="B3510" s="3">
        <v>9</v>
      </c>
      <c r="C3510" s="4" t="s">
        <v>54</v>
      </c>
      <c r="D3510" s="4" t="s">
        <v>18</v>
      </c>
      <c r="E3510" s="4" t="s">
        <v>76</v>
      </c>
      <c r="F3510" s="4"/>
      <c r="G3510" s="11" t="s">
        <v>21</v>
      </c>
      <c r="H3510" s="5">
        <v>87359</v>
      </c>
      <c r="I3510" s="5">
        <v>31204.6348</v>
      </c>
      <c r="J3510" s="3" t="s">
        <v>22</v>
      </c>
      <c r="K3510" s="3" t="s">
        <v>42</v>
      </c>
      <c r="L3510" s="47">
        <f t="shared" si="112"/>
        <v>82182.523305907191</v>
      </c>
      <c r="M3510" s="63">
        <f t="shared" si="111"/>
        <v>6.081159229824E-2</v>
      </c>
      <c r="N3510" s="7">
        <v>41348</v>
      </c>
      <c r="O3510" s="6" t="b">
        <v>0</v>
      </c>
      <c r="P3510" s="6" t="b">
        <v>0</v>
      </c>
      <c r="Q3510" s="6" t="s">
        <v>65</v>
      </c>
    </row>
    <row r="3511" spans="1:17" x14ac:dyDescent="0.25">
      <c r="A3511" s="3">
        <v>2021</v>
      </c>
      <c r="B3511" s="3">
        <v>9</v>
      </c>
      <c r="C3511" s="4" t="s">
        <v>54</v>
      </c>
      <c r="D3511" s="4" t="s">
        <v>18</v>
      </c>
      <c r="E3511" s="4" t="s">
        <v>19</v>
      </c>
      <c r="F3511" s="4" t="s">
        <v>25</v>
      </c>
      <c r="G3511" s="11" t="s">
        <v>21</v>
      </c>
      <c r="H3511" s="5">
        <v>58697.9061</v>
      </c>
      <c r="I3511" s="5">
        <v>23347.345570000001</v>
      </c>
      <c r="J3511" s="3" t="s">
        <v>22</v>
      </c>
      <c r="K3511" s="3" t="s">
        <v>23</v>
      </c>
      <c r="L3511" s="47">
        <f t="shared" si="112"/>
        <v>61489.063523268487</v>
      </c>
      <c r="M3511" s="63">
        <f t="shared" si="111"/>
        <v>4.5499307046816012E-2</v>
      </c>
      <c r="N3511" s="7">
        <v>35527</v>
      </c>
      <c r="O3511" s="6" t="b">
        <v>1</v>
      </c>
      <c r="P3511" s="6" t="b">
        <v>0</v>
      </c>
      <c r="Q3511" s="6" t="s">
        <v>24</v>
      </c>
    </row>
    <row r="3512" spans="1:17" x14ac:dyDescent="0.25">
      <c r="A3512" s="3">
        <v>2021</v>
      </c>
      <c r="B3512" s="3">
        <v>9</v>
      </c>
      <c r="C3512" s="4" t="s">
        <v>54</v>
      </c>
      <c r="D3512" s="4" t="s">
        <v>18</v>
      </c>
      <c r="E3512" s="4" t="s">
        <v>19</v>
      </c>
      <c r="F3512" s="4" t="s">
        <v>20</v>
      </c>
      <c r="G3512" s="11" t="s">
        <v>21</v>
      </c>
      <c r="H3512" s="5">
        <v>70171.986699999994</v>
      </c>
      <c r="I3512" s="5">
        <v>27206.16116</v>
      </c>
      <c r="J3512" s="3" t="s">
        <v>22</v>
      </c>
      <c r="K3512" s="3" t="s">
        <v>23</v>
      </c>
      <c r="L3512" s="47">
        <f t="shared" si="112"/>
        <v>71651.887225290237</v>
      </c>
      <c r="M3512" s="63">
        <f t="shared" si="111"/>
        <v>5.3019366868608003E-2</v>
      </c>
      <c r="N3512" s="7">
        <v>35527</v>
      </c>
      <c r="O3512" s="6" t="b">
        <v>1</v>
      </c>
      <c r="P3512" s="6" t="b">
        <v>0</v>
      </c>
      <c r="Q3512" s="6" t="s">
        <v>24</v>
      </c>
    </row>
    <row r="3513" spans="1:17" x14ac:dyDescent="0.25">
      <c r="A3513" s="3">
        <v>2021</v>
      </c>
      <c r="B3513" s="3">
        <v>9</v>
      </c>
      <c r="C3513" s="4" t="s">
        <v>54</v>
      </c>
      <c r="D3513" s="4" t="s">
        <v>18</v>
      </c>
      <c r="E3513" s="4" t="s">
        <v>43</v>
      </c>
      <c r="F3513" s="4"/>
      <c r="G3513" s="11" t="s">
        <v>21</v>
      </c>
      <c r="H3513" s="5">
        <v>91903</v>
      </c>
      <c r="I3513" s="5">
        <v>34588.245470000002</v>
      </c>
      <c r="J3513" s="3" t="s">
        <v>22</v>
      </c>
      <c r="K3513" s="3" t="s">
        <v>42</v>
      </c>
      <c r="L3513" s="47">
        <f t="shared" si="112"/>
        <v>91093.816917502074</v>
      </c>
      <c r="M3513" s="63">
        <f t="shared" si="111"/>
        <v>6.7405572771936012E-2</v>
      </c>
      <c r="N3513" s="7">
        <v>28126</v>
      </c>
      <c r="O3513" s="6" t="b">
        <v>1</v>
      </c>
      <c r="P3513" s="6" t="b">
        <v>0</v>
      </c>
      <c r="Q3513" s="6" t="s">
        <v>24</v>
      </c>
    </row>
    <row r="3514" spans="1:17" x14ac:dyDescent="0.25">
      <c r="A3514" s="3">
        <v>2021</v>
      </c>
      <c r="B3514" s="3">
        <v>9</v>
      </c>
      <c r="C3514" s="4" t="s">
        <v>54</v>
      </c>
      <c r="D3514" s="4" t="s">
        <v>62</v>
      </c>
      <c r="E3514" s="4" t="s">
        <v>63</v>
      </c>
      <c r="F3514" s="4" t="s">
        <v>64</v>
      </c>
      <c r="G3514" s="11" t="s">
        <v>21</v>
      </c>
      <c r="H3514" s="5">
        <v>83263.240000000005</v>
      </c>
      <c r="I3514" s="5">
        <v>31278.849330000001</v>
      </c>
      <c r="J3514" s="3" t="s">
        <v>22</v>
      </c>
      <c r="K3514" s="3" t="s">
        <v>23</v>
      </c>
      <c r="L3514" s="47">
        <f t="shared" si="112"/>
        <v>82377.97944184512</v>
      </c>
      <c r="M3514" s="63">
        <f t="shared" si="111"/>
        <v>6.0956221574304005E-2</v>
      </c>
      <c r="N3514" s="7">
        <v>40739</v>
      </c>
      <c r="O3514" s="6" t="b">
        <v>0</v>
      </c>
      <c r="P3514" s="6" t="b">
        <v>0</v>
      </c>
      <c r="Q3514" s="6" t="s">
        <v>65</v>
      </c>
    </row>
    <row r="3515" spans="1:17" x14ac:dyDescent="0.25">
      <c r="A3515" s="3">
        <v>2021</v>
      </c>
      <c r="B3515" s="3">
        <v>9</v>
      </c>
      <c r="C3515" s="4" t="s">
        <v>54</v>
      </c>
      <c r="D3515" s="4" t="s">
        <v>66</v>
      </c>
      <c r="E3515" s="4" t="s">
        <v>67</v>
      </c>
      <c r="F3515" s="4" t="s">
        <v>68</v>
      </c>
      <c r="G3515" s="11" t="s">
        <v>21</v>
      </c>
      <c r="H3515" s="5">
        <v>111617.84110000001</v>
      </c>
      <c r="I3515" s="5">
        <v>41930.83352</v>
      </c>
      <c r="J3515" s="3" t="s">
        <v>22</v>
      </c>
      <c r="K3515" s="3" t="s">
        <v>23</v>
      </c>
      <c r="L3515" s="47">
        <f t="shared" si="112"/>
        <v>110431.72673161727</v>
      </c>
      <c r="M3515" s="63">
        <f t="shared" si="111"/>
        <v>8.1714808363775995E-2</v>
      </c>
      <c r="N3515" s="7">
        <v>40644</v>
      </c>
      <c r="O3515" s="6" t="b">
        <v>0</v>
      </c>
      <c r="P3515" s="6" t="b">
        <v>1</v>
      </c>
      <c r="Q3515" s="6" t="s">
        <v>15</v>
      </c>
    </row>
    <row r="3516" spans="1:17" x14ac:dyDescent="0.25">
      <c r="A3516" s="3">
        <v>2021</v>
      </c>
      <c r="B3516" s="3">
        <v>9</v>
      </c>
      <c r="C3516" s="4" t="s">
        <v>54</v>
      </c>
      <c r="D3516" s="4" t="s">
        <v>66</v>
      </c>
      <c r="E3516" s="4" t="s">
        <v>67</v>
      </c>
      <c r="F3516" s="4" t="s">
        <v>72</v>
      </c>
      <c r="G3516" s="11" t="s">
        <v>21</v>
      </c>
      <c r="H3516" s="5">
        <v>148813.6925</v>
      </c>
      <c r="I3516" s="5">
        <v>55434.845999999998</v>
      </c>
      <c r="J3516" s="3" t="s">
        <v>22</v>
      </c>
      <c r="K3516" s="3" t="s">
        <v>23</v>
      </c>
      <c r="L3516" s="47">
        <f t="shared" si="112"/>
        <v>145996.758255744</v>
      </c>
      <c r="M3516" s="63">
        <f t="shared" si="111"/>
        <v>0.10803142788480001</v>
      </c>
      <c r="N3516" s="7">
        <v>40644</v>
      </c>
      <c r="O3516" s="6" t="b">
        <v>0</v>
      </c>
      <c r="P3516" s="6" t="b">
        <v>1</v>
      </c>
      <c r="Q3516" s="6" t="s">
        <v>15</v>
      </c>
    </row>
    <row r="3517" spans="1:17" x14ac:dyDescent="0.25">
      <c r="A3517" s="3">
        <v>2021</v>
      </c>
      <c r="B3517" s="3">
        <v>9</v>
      </c>
      <c r="C3517" s="4" t="s">
        <v>54</v>
      </c>
      <c r="D3517" s="4" t="s">
        <v>78</v>
      </c>
      <c r="E3517" s="4" t="s">
        <v>78</v>
      </c>
      <c r="F3517" s="4" t="s">
        <v>80</v>
      </c>
      <c r="G3517" s="11" t="s">
        <v>21</v>
      </c>
      <c r="H3517" s="5">
        <v>141550.9706</v>
      </c>
      <c r="I3517" s="5">
        <v>51463.361210000003</v>
      </c>
      <c r="J3517" s="3" t="s">
        <v>22</v>
      </c>
      <c r="K3517" s="3" t="s">
        <v>23</v>
      </c>
      <c r="L3517" s="47">
        <f t="shared" si="112"/>
        <v>135537.20173777343</v>
      </c>
      <c r="M3517" s="63">
        <f t="shared" si="111"/>
        <v>0.10029179832604801</v>
      </c>
      <c r="N3517" s="7">
        <v>42560</v>
      </c>
      <c r="O3517" s="6" t="b">
        <v>0</v>
      </c>
      <c r="P3517" s="6" t="b">
        <v>0</v>
      </c>
      <c r="Q3517" s="6" t="s">
        <v>65</v>
      </c>
    </row>
    <row r="3518" spans="1:17" x14ac:dyDescent="0.25">
      <c r="A3518" s="3">
        <v>2021</v>
      </c>
      <c r="B3518" s="3">
        <v>9</v>
      </c>
      <c r="C3518" s="4" t="s">
        <v>54</v>
      </c>
      <c r="D3518" s="4" t="s">
        <v>78</v>
      </c>
      <c r="E3518" s="4" t="s">
        <v>78</v>
      </c>
      <c r="F3518" s="4" t="s">
        <v>79</v>
      </c>
      <c r="G3518" s="11" t="s">
        <v>21</v>
      </c>
      <c r="H3518" s="5">
        <v>134310.13740000001</v>
      </c>
      <c r="I3518" s="5">
        <v>48833.994899999998</v>
      </c>
      <c r="J3518" s="3" t="s">
        <v>22</v>
      </c>
      <c r="K3518" s="3" t="s">
        <v>23</v>
      </c>
      <c r="L3518" s="47">
        <f t="shared" si="112"/>
        <v>128612.33434431358</v>
      </c>
      <c r="M3518" s="63">
        <f t="shared" si="111"/>
        <v>9.516768926112E-2</v>
      </c>
      <c r="N3518" s="7">
        <v>42560</v>
      </c>
      <c r="O3518" s="6" t="b">
        <v>0</v>
      </c>
      <c r="P3518" s="6" t="b">
        <v>0</v>
      </c>
      <c r="Q3518" s="6" t="s">
        <v>65</v>
      </c>
    </row>
    <row r="3519" spans="1:17" x14ac:dyDescent="0.25">
      <c r="A3519" s="3">
        <v>2021</v>
      </c>
      <c r="B3519" s="3">
        <v>9</v>
      </c>
      <c r="C3519" s="4" t="s">
        <v>54</v>
      </c>
      <c r="D3519" s="4" t="s">
        <v>73</v>
      </c>
      <c r="E3519" s="4" t="s">
        <v>74</v>
      </c>
      <c r="F3519" s="4"/>
      <c r="G3519" s="11" t="s">
        <v>21</v>
      </c>
      <c r="H3519" s="5">
        <v>185678</v>
      </c>
      <c r="I3519" s="5">
        <v>60411.005740000001</v>
      </c>
      <c r="J3519" s="3" t="s">
        <v>22</v>
      </c>
      <c r="K3519" s="3" t="s">
        <v>42</v>
      </c>
      <c r="L3519" s="47">
        <f t="shared" si="112"/>
        <v>159102.29102123136</v>
      </c>
      <c r="M3519" s="63">
        <f t="shared" si="111"/>
        <v>0.11772896798611203</v>
      </c>
      <c r="N3519" s="7">
        <v>41136</v>
      </c>
      <c r="O3519" s="6" t="b">
        <v>0</v>
      </c>
      <c r="P3519" s="6" t="b">
        <v>0</v>
      </c>
      <c r="Q3519" s="6" t="s">
        <v>65</v>
      </c>
    </row>
    <row r="3520" spans="1:17" x14ac:dyDescent="0.25">
      <c r="A3520" s="3">
        <v>2021</v>
      </c>
      <c r="B3520" s="3">
        <v>9</v>
      </c>
      <c r="C3520" s="4" t="s">
        <v>54</v>
      </c>
      <c r="D3520" s="4" t="s">
        <v>29</v>
      </c>
      <c r="E3520" s="4" t="s">
        <v>92</v>
      </c>
      <c r="F3520" s="4" t="s">
        <v>92</v>
      </c>
      <c r="G3520" s="11" t="s">
        <v>21</v>
      </c>
      <c r="H3520" s="5">
        <v>185026.92</v>
      </c>
      <c r="I3520" s="5">
        <v>64677.835330000002</v>
      </c>
      <c r="J3520" s="3" t="s">
        <v>22</v>
      </c>
      <c r="K3520" s="3" t="s">
        <v>23</v>
      </c>
      <c r="L3520" s="47">
        <f t="shared" si="112"/>
        <v>170339.68650654913</v>
      </c>
      <c r="M3520" s="63">
        <f t="shared" si="111"/>
        <v>0.12604416549110403</v>
      </c>
      <c r="N3520" s="7">
        <v>43601</v>
      </c>
      <c r="O3520" s="6" t="b">
        <v>0</v>
      </c>
      <c r="P3520" s="6" t="b">
        <v>0</v>
      </c>
      <c r="Q3520" s="6" t="s">
        <v>65</v>
      </c>
    </row>
    <row r="3521" spans="1:17" x14ac:dyDescent="0.25">
      <c r="A3521" s="3">
        <v>2021</v>
      </c>
      <c r="B3521" s="3">
        <v>9</v>
      </c>
      <c r="C3521" s="4" t="s">
        <v>54</v>
      </c>
      <c r="D3521" s="4" t="s">
        <v>29</v>
      </c>
      <c r="E3521" s="4" t="s">
        <v>30</v>
      </c>
      <c r="F3521" s="4" t="s">
        <v>33</v>
      </c>
      <c r="G3521" s="11" t="s">
        <v>21</v>
      </c>
      <c r="H3521" s="5">
        <v>68049.09</v>
      </c>
      <c r="I3521" s="5">
        <v>28651.345990000002</v>
      </c>
      <c r="J3521" s="3" t="s">
        <v>22</v>
      </c>
      <c r="K3521" s="3" t="s">
        <v>23</v>
      </c>
      <c r="L3521" s="47">
        <f t="shared" si="112"/>
        <v>75458.01848540736</v>
      </c>
      <c r="M3521" s="63">
        <f t="shared" si="111"/>
        <v>5.5835743065312006E-2</v>
      </c>
      <c r="N3521" s="7">
        <v>35885</v>
      </c>
      <c r="O3521" s="6" t="b">
        <v>1</v>
      </c>
      <c r="P3521" s="6" t="b">
        <v>0</v>
      </c>
      <c r="Q3521" s="6" t="s">
        <v>24</v>
      </c>
    </row>
    <row r="3522" spans="1:17" x14ac:dyDescent="0.25">
      <c r="A3522" s="3">
        <v>2021</v>
      </c>
      <c r="B3522" s="3">
        <v>9</v>
      </c>
      <c r="C3522" s="4" t="s">
        <v>54</v>
      </c>
      <c r="D3522" s="4" t="s">
        <v>29</v>
      </c>
      <c r="E3522" s="4" t="s">
        <v>30</v>
      </c>
      <c r="F3522" s="4" t="s">
        <v>31</v>
      </c>
      <c r="G3522" s="11" t="s">
        <v>21</v>
      </c>
      <c r="H3522" s="5">
        <v>2747.57</v>
      </c>
      <c r="I3522" s="5">
        <v>1136.8882169999999</v>
      </c>
      <c r="J3522" s="3" t="s">
        <v>22</v>
      </c>
      <c r="K3522" s="3" t="s">
        <v>23</v>
      </c>
      <c r="L3522" s="47">
        <f t="shared" si="112"/>
        <v>2994.1815691370875</v>
      </c>
      <c r="M3522" s="63">
        <f t="shared" ref="M3522:M3585" si="113">I3522*0.02784*0.07/1000</f>
        <v>2.2155677572895998E-3</v>
      </c>
      <c r="N3522" s="7">
        <v>35885</v>
      </c>
      <c r="O3522" s="6" t="b">
        <v>1</v>
      </c>
      <c r="P3522" s="6" t="b">
        <v>0</v>
      </c>
      <c r="Q3522" s="6" t="s">
        <v>24</v>
      </c>
    </row>
    <row r="3523" spans="1:17" x14ac:dyDescent="0.25">
      <c r="A3523" s="3">
        <v>2021</v>
      </c>
      <c r="B3523" s="3">
        <v>9</v>
      </c>
      <c r="C3523" s="4" t="s">
        <v>54</v>
      </c>
      <c r="D3523" s="4" t="s">
        <v>29</v>
      </c>
      <c r="E3523" s="4" t="s">
        <v>34</v>
      </c>
      <c r="F3523" s="4" t="s">
        <v>39</v>
      </c>
      <c r="G3523" s="11" t="s">
        <v>21</v>
      </c>
      <c r="H3523" s="5">
        <v>22259.55</v>
      </c>
      <c r="I3523" s="5">
        <v>9248.5601019999995</v>
      </c>
      <c r="J3523" s="3" t="s">
        <v>22</v>
      </c>
      <c r="K3523" s="3" t="s">
        <v>23</v>
      </c>
      <c r="L3523" s="47">
        <f t="shared" si="112"/>
        <v>24357.599792473728</v>
      </c>
      <c r="M3523" s="63">
        <f t="shared" si="113"/>
        <v>1.80235939267776E-2</v>
      </c>
      <c r="N3523" s="7">
        <v>33970</v>
      </c>
      <c r="O3523" s="6" t="b">
        <v>1</v>
      </c>
      <c r="P3523" s="6" t="b">
        <v>0</v>
      </c>
      <c r="Q3523" s="6" t="s">
        <v>24</v>
      </c>
    </row>
    <row r="3524" spans="1:17" x14ac:dyDescent="0.25">
      <c r="A3524" s="3">
        <v>2021</v>
      </c>
      <c r="B3524" s="3">
        <v>9</v>
      </c>
      <c r="C3524" s="4" t="s">
        <v>54</v>
      </c>
      <c r="D3524" s="4" t="s">
        <v>29</v>
      </c>
      <c r="E3524" s="4" t="s">
        <v>34</v>
      </c>
      <c r="F3524" s="4" t="s">
        <v>37</v>
      </c>
      <c r="G3524" s="11" t="s">
        <v>21</v>
      </c>
      <c r="H3524" s="5">
        <v>45567.38</v>
      </c>
      <c r="I3524" s="5">
        <v>17786.88306</v>
      </c>
      <c r="J3524" s="3" t="s">
        <v>22</v>
      </c>
      <c r="K3524" s="3" t="s">
        <v>23</v>
      </c>
      <c r="L3524" s="47">
        <f t="shared" si="112"/>
        <v>46844.673587331839</v>
      </c>
      <c r="M3524" s="63">
        <f t="shared" si="113"/>
        <v>3.4663077707328009E-2</v>
      </c>
      <c r="N3524" s="7">
        <v>33970</v>
      </c>
      <c r="O3524" s="6" t="b">
        <v>1</v>
      </c>
      <c r="P3524" s="6" t="b">
        <v>0</v>
      </c>
      <c r="Q3524" s="6" t="s">
        <v>24</v>
      </c>
    </row>
    <row r="3525" spans="1:17" x14ac:dyDescent="0.25">
      <c r="A3525" s="3">
        <v>2021</v>
      </c>
      <c r="B3525" s="3">
        <v>9</v>
      </c>
      <c r="C3525" s="4" t="s">
        <v>54</v>
      </c>
      <c r="D3525" s="4" t="s">
        <v>59</v>
      </c>
      <c r="E3525" s="4" t="s">
        <v>60</v>
      </c>
      <c r="F3525" s="4"/>
      <c r="G3525" s="11" t="s">
        <v>21</v>
      </c>
      <c r="H3525" s="5">
        <v>125663</v>
      </c>
      <c r="I3525" s="5">
        <v>43712.12588</v>
      </c>
      <c r="J3525" s="3" t="s">
        <v>22</v>
      </c>
      <c r="K3525" s="3" t="s">
        <v>42</v>
      </c>
      <c r="L3525" s="47">
        <f t="shared" si="112"/>
        <v>115123.05229362432</v>
      </c>
      <c r="M3525" s="63">
        <f t="shared" si="113"/>
        <v>8.5186190914944018E-2</v>
      </c>
      <c r="N3525" s="7">
        <v>40220</v>
      </c>
      <c r="O3525" s="6" t="b">
        <v>1</v>
      </c>
      <c r="P3525" s="6" t="b">
        <v>0</v>
      </c>
      <c r="Q3525" s="6" t="s">
        <v>24</v>
      </c>
    </row>
    <row r="3526" spans="1:17" x14ac:dyDescent="0.25">
      <c r="A3526" s="3">
        <v>2021</v>
      </c>
      <c r="B3526" s="3">
        <v>9</v>
      </c>
      <c r="C3526" s="4" t="s">
        <v>54</v>
      </c>
      <c r="D3526" s="4" t="s">
        <v>44</v>
      </c>
      <c r="E3526" s="4" t="s">
        <v>75</v>
      </c>
      <c r="F3526" s="4"/>
      <c r="G3526" s="11" t="s">
        <v>21</v>
      </c>
      <c r="H3526" s="5">
        <v>223656</v>
      </c>
      <c r="I3526" s="5">
        <v>77857.847039999993</v>
      </c>
      <c r="J3526" s="3" t="s">
        <v>22</v>
      </c>
      <c r="K3526" s="3" t="s">
        <v>42</v>
      </c>
      <c r="L3526" s="47">
        <f t="shared" si="112"/>
        <v>205051.40886675453</v>
      </c>
      <c r="M3526" s="63">
        <f t="shared" si="113"/>
        <v>0.15172937231155201</v>
      </c>
      <c r="N3526" s="7">
        <v>41210</v>
      </c>
      <c r="O3526" s="6" t="b">
        <v>0</v>
      </c>
      <c r="P3526" s="6" t="b">
        <v>0</v>
      </c>
      <c r="Q3526" s="6" t="s">
        <v>65</v>
      </c>
    </row>
    <row r="3527" spans="1:17" x14ac:dyDescent="0.25">
      <c r="A3527" s="3">
        <v>2021</v>
      </c>
      <c r="B3527" s="3">
        <v>9</v>
      </c>
      <c r="C3527" s="4" t="s">
        <v>54</v>
      </c>
      <c r="D3527" s="4" t="s">
        <v>46</v>
      </c>
      <c r="E3527" s="4" t="s">
        <v>47</v>
      </c>
      <c r="F3527" s="4"/>
      <c r="G3527" s="11" t="s">
        <v>21</v>
      </c>
      <c r="H3527" s="5">
        <v>27137</v>
      </c>
      <c r="I3527" s="5">
        <v>10132.00707</v>
      </c>
      <c r="J3527" s="3" t="s">
        <v>22</v>
      </c>
      <c r="K3527" s="3" t="s">
        <v>42</v>
      </c>
      <c r="L3527" s="47">
        <f t="shared" si="112"/>
        <v>26684.302268004478</v>
      </c>
      <c r="M3527" s="63">
        <f t="shared" si="113"/>
        <v>1.9745255378016E-2</v>
      </c>
      <c r="N3527" s="7">
        <v>34700</v>
      </c>
      <c r="O3527" s="6" t="b">
        <v>1</v>
      </c>
      <c r="P3527" s="6" t="b">
        <v>0</v>
      </c>
      <c r="Q3527" s="6" t="s">
        <v>24</v>
      </c>
    </row>
    <row r="3528" spans="1:17" x14ac:dyDescent="0.25">
      <c r="A3528" s="3">
        <v>2021</v>
      </c>
      <c r="B3528" s="3">
        <v>9</v>
      </c>
      <c r="C3528" s="4" t="s">
        <v>54</v>
      </c>
      <c r="D3528" s="4" t="s">
        <v>46</v>
      </c>
      <c r="E3528" s="4" t="s">
        <v>48</v>
      </c>
      <c r="F3528" s="4"/>
      <c r="G3528" s="11" t="s">
        <v>21</v>
      </c>
      <c r="H3528" s="5">
        <v>38238</v>
      </c>
      <c r="I3528" s="5">
        <v>14521.82892</v>
      </c>
      <c r="J3528" s="3" t="s">
        <v>22</v>
      </c>
      <c r="K3528" s="3" t="s">
        <v>42</v>
      </c>
      <c r="L3528" s="47">
        <f t="shared" si="112"/>
        <v>38245.618040762878</v>
      </c>
      <c r="M3528" s="63">
        <f t="shared" si="113"/>
        <v>2.8300140199296005E-2</v>
      </c>
      <c r="N3528" s="7">
        <v>35065</v>
      </c>
      <c r="O3528" s="6" t="b">
        <v>1</v>
      </c>
      <c r="P3528" s="6" t="b">
        <v>0</v>
      </c>
      <c r="Q3528" s="6" t="s">
        <v>24</v>
      </c>
    </row>
    <row r="3529" spans="1:17" x14ac:dyDescent="0.25">
      <c r="A3529" s="3">
        <v>2021</v>
      </c>
      <c r="B3529" s="3">
        <v>9</v>
      </c>
      <c r="C3529" s="4" t="s">
        <v>54</v>
      </c>
      <c r="D3529" s="4" t="s">
        <v>46</v>
      </c>
      <c r="E3529" s="4" t="s">
        <v>58</v>
      </c>
      <c r="F3529" s="4"/>
      <c r="G3529" s="11" t="s">
        <v>21</v>
      </c>
      <c r="H3529" s="5">
        <v>51751</v>
      </c>
      <c r="I3529" s="5">
        <v>17425.75157</v>
      </c>
      <c r="J3529" s="3" t="s">
        <v>22</v>
      </c>
      <c r="K3529" s="3" t="s">
        <v>42</v>
      </c>
      <c r="L3529" s="47">
        <f t="shared" si="112"/>
        <v>45893.574582852481</v>
      </c>
      <c r="M3529" s="63">
        <f t="shared" si="113"/>
        <v>3.3959304659616003E-2</v>
      </c>
      <c r="N3529" s="7">
        <v>39814</v>
      </c>
      <c r="O3529" s="6" t="b">
        <v>1</v>
      </c>
      <c r="P3529" s="6" t="b">
        <v>0</v>
      </c>
      <c r="Q3529" s="6" t="s">
        <v>24</v>
      </c>
    </row>
    <row r="3530" spans="1:17" x14ac:dyDescent="0.25">
      <c r="A3530" s="3">
        <v>2021</v>
      </c>
      <c r="B3530" s="3">
        <v>9</v>
      </c>
      <c r="C3530" s="4" t="s">
        <v>54</v>
      </c>
      <c r="D3530" s="4" t="s">
        <v>46</v>
      </c>
      <c r="E3530" s="4" t="s">
        <v>61</v>
      </c>
      <c r="F3530" s="4"/>
      <c r="G3530" s="11" t="s">
        <v>21</v>
      </c>
      <c r="H3530" s="5">
        <v>68069</v>
      </c>
      <c r="I3530" s="5">
        <v>23557.737580000001</v>
      </c>
      <c r="J3530" s="3" t="s">
        <v>22</v>
      </c>
      <c r="K3530" s="3" t="s">
        <v>42</v>
      </c>
      <c r="L3530" s="47">
        <f t="shared" si="112"/>
        <v>62043.165385893117</v>
      </c>
      <c r="M3530" s="63">
        <f t="shared" si="113"/>
        <v>4.590931899590401E-2</v>
      </c>
      <c r="N3530" s="7">
        <v>40179</v>
      </c>
      <c r="O3530" s="6" t="b">
        <v>1</v>
      </c>
      <c r="P3530" s="6" t="b">
        <v>0</v>
      </c>
      <c r="Q3530" s="6" t="s">
        <v>24</v>
      </c>
    </row>
    <row r="3531" spans="1:17" x14ac:dyDescent="0.25">
      <c r="A3531" s="3">
        <v>2021</v>
      </c>
      <c r="B3531" s="3">
        <v>9</v>
      </c>
      <c r="C3531" s="4" t="s">
        <v>54</v>
      </c>
      <c r="D3531" s="4" t="s">
        <v>46</v>
      </c>
      <c r="E3531" s="4" t="s">
        <v>77</v>
      </c>
      <c r="F3531" s="4"/>
      <c r="G3531" s="11" t="s">
        <v>21</v>
      </c>
      <c r="H3531" s="5">
        <v>27313</v>
      </c>
      <c r="I3531" s="5">
        <v>9040.5879459999996</v>
      </c>
      <c r="J3531" s="3" t="s">
        <v>22</v>
      </c>
      <c r="K3531" s="3" t="s">
        <v>42</v>
      </c>
      <c r="L3531" s="47">
        <f t="shared" si="112"/>
        <v>23809.871012214142</v>
      </c>
      <c r="M3531" s="63">
        <f t="shared" si="113"/>
        <v>1.7618297789164804E-2</v>
      </c>
      <c r="N3531" s="7">
        <v>42005</v>
      </c>
      <c r="O3531" s="6" t="b">
        <v>0</v>
      </c>
      <c r="P3531" s="6" t="b">
        <v>0</v>
      </c>
      <c r="Q3531" s="6" t="s">
        <v>65</v>
      </c>
    </row>
    <row r="3532" spans="1:17" x14ac:dyDescent="0.25">
      <c r="A3532" s="3">
        <v>2021</v>
      </c>
      <c r="B3532" s="3">
        <v>9</v>
      </c>
      <c r="C3532" s="4" t="s">
        <v>54</v>
      </c>
      <c r="D3532" s="4" t="s">
        <v>69</v>
      </c>
      <c r="E3532" s="4" t="s">
        <v>70</v>
      </c>
      <c r="F3532" s="4" t="s">
        <v>71</v>
      </c>
      <c r="G3532" s="11" t="s">
        <v>21</v>
      </c>
      <c r="H3532" s="5">
        <v>60944.58</v>
      </c>
      <c r="I3532" s="5">
        <v>23240.371889999999</v>
      </c>
      <c r="J3532" s="3" t="s">
        <v>22</v>
      </c>
      <c r="K3532" s="3" t="s">
        <v>23</v>
      </c>
      <c r="L3532" s="47">
        <f t="shared" si="112"/>
        <v>61207.330793304958</v>
      </c>
      <c r="M3532" s="63">
        <f t="shared" si="113"/>
        <v>4.5290836739232003E-2</v>
      </c>
      <c r="N3532" s="7">
        <v>40760</v>
      </c>
      <c r="O3532" s="6" t="b">
        <v>0</v>
      </c>
      <c r="P3532" s="6" t="b">
        <v>0</v>
      </c>
      <c r="Q3532" s="6" t="s">
        <v>65</v>
      </c>
    </row>
    <row r="3533" spans="1:17" x14ac:dyDescent="0.25">
      <c r="A3533" s="3">
        <v>2021</v>
      </c>
      <c r="B3533" s="3">
        <v>10</v>
      </c>
      <c r="C3533" s="4" t="s">
        <v>55</v>
      </c>
      <c r="D3533" s="4" t="s">
        <v>18</v>
      </c>
      <c r="E3533" s="4" t="s">
        <v>76</v>
      </c>
      <c r="F3533" s="4"/>
      <c r="G3533" s="11" t="s">
        <v>21</v>
      </c>
      <c r="H3533" s="5">
        <v>87884</v>
      </c>
      <c r="I3533" s="5">
        <v>31392.164799999999</v>
      </c>
      <c r="J3533" s="3" t="s">
        <v>22</v>
      </c>
      <c r="K3533" s="3" t="s">
        <v>42</v>
      </c>
      <c r="L3533" s="47">
        <f t="shared" si="112"/>
        <v>82676.414315827191</v>
      </c>
      <c r="M3533" s="63">
        <f t="shared" si="113"/>
        <v>6.1177050762239997E-2</v>
      </c>
      <c r="N3533" s="7">
        <v>41348</v>
      </c>
      <c r="O3533" s="6" t="b">
        <v>0</v>
      </c>
      <c r="P3533" s="6" t="b">
        <v>0</v>
      </c>
      <c r="Q3533" s="6" t="s">
        <v>65</v>
      </c>
    </row>
    <row r="3534" spans="1:17" x14ac:dyDescent="0.25">
      <c r="A3534" s="3">
        <v>2021</v>
      </c>
      <c r="B3534" s="3">
        <v>10</v>
      </c>
      <c r="C3534" s="4" t="s">
        <v>55</v>
      </c>
      <c r="D3534" s="4" t="s">
        <v>18</v>
      </c>
      <c r="E3534" s="4" t="s">
        <v>19</v>
      </c>
      <c r="F3534" s="4" t="s">
        <v>25</v>
      </c>
      <c r="G3534" s="11" t="s">
        <v>21</v>
      </c>
      <c r="H3534" s="5">
        <v>42036.822699999997</v>
      </c>
      <c r="I3534" s="5">
        <v>16720.327710000001</v>
      </c>
      <c r="J3534" s="3" t="s">
        <v>22</v>
      </c>
      <c r="K3534" s="3" t="s">
        <v>23</v>
      </c>
      <c r="L3534" s="47">
        <f t="shared" si="112"/>
        <v>44035.72515802944</v>
      </c>
      <c r="M3534" s="63">
        <f t="shared" si="113"/>
        <v>3.2584574641248004E-2</v>
      </c>
      <c r="N3534" s="7">
        <v>35527</v>
      </c>
      <c r="O3534" s="6" t="b">
        <v>1</v>
      </c>
      <c r="P3534" s="6" t="b">
        <v>0</v>
      </c>
      <c r="Q3534" s="6" t="s">
        <v>24</v>
      </c>
    </row>
    <row r="3535" spans="1:17" x14ac:dyDescent="0.25">
      <c r="A3535" s="3">
        <v>2021</v>
      </c>
      <c r="B3535" s="3">
        <v>10</v>
      </c>
      <c r="C3535" s="4" t="s">
        <v>55</v>
      </c>
      <c r="D3535" s="4" t="s">
        <v>18</v>
      </c>
      <c r="E3535" s="4" t="s">
        <v>19</v>
      </c>
      <c r="F3535" s="4" t="s">
        <v>20</v>
      </c>
      <c r="G3535" s="11" t="s">
        <v>21</v>
      </c>
      <c r="H3535" s="5">
        <v>69287.596699999995</v>
      </c>
      <c r="I3535" s="5">
        <v>26863.27709</v>
      </c>
      <c r="J3535" s="3" t="s">
        <v>22</v>
      </c>
      <c r="K3535" s="3" t="s">
        <v>23</v>
      </c>
      <c r="L3535" s="47">
        <f t="shared" si="112"/>
        <v>70748.845793957749</v>
      </c>
      <c r="M3535" s="63">
        <f t="shared" si="113"/>
        <v>5.2351154392992004E-2</v>
      </c>
      <c r="N3535" s="7">
        <v>35527</v>
      </c>
      <c r="O3535" s="6" t="b">
        <v>1</v>
      </c>
      <c r="P3535" s="6" t="b">
        <v>0</v>
      </c>
      <c r="Q3535" s="6" t="s">
        <v>24</v>
      </c>
    </row>
    <row r="3536" spans="1:17" x14ac:dyDescent="0.25">
      <c r="A3536" s="3">
        <v>2021</v>
      </c>
      <c r="B3536" s="3">
        <v>10</v>
      </c>
      <c r="C3536" s="4" t="s">
        <v>55</v>
      </c>
      <c r="D3536" s="4" t="s">
        <v>18</v>
      </c>
      <c r="E3536" s="4" t="s">
        <v>43</v>
      </c>
      <c r="F3536" s="4"/>
      <c r="G3536" s="11" t="s">
        <v>21</v>
      </c>
      <c r="H3536" s="5">
        <v>103163</v>
      </c>
      <c r="I3536" s="5">
        <v>38826.014029999998</v>
      </c>
      <c r="J3536" s="3" t="s">
        <v>22</v>
      </c>
      <c r="K3536" s="3" t="s">
        <v>42</v>
      </c>
      <c r="L3536" s="47">
        <f t="shared" si="112"/>
        <v>102254.67541430591</v>
      </c>
      <c r="M3536" s="63">
        <f t="shared" si="113"/>
        <v>7.5664136141664007E-2</v>
      </c>
      <c r="N3536" s="7">
        <v>28126</v>
      </c>
      <c r="O3536" s="6" t="b">
        <v>1</v>
      </c>
      <c r="P3536" s="6" t="b">
        <v>0</v>
      </c>
      <c r="Q3536" s="6" t="s">
        <v>24</v>
      </c>
    </row>
    <row r="3537" spans="1:17" x14ac:dyDescent="0.25">
      <c r="A3537" s="3">
        <v>2021</v>
      </c>
      <c r="B3537" s="3">
        <v>10</v>
      </c>
      <c r="C3537" s="4" t="s">
        <v>55</v>
      </c>
      <c r="D3537" s="4" t="s">
        <v>62</v>
      </c>
      <c r="E3537" s="4" t="s">
        <v>63</v>
      </c>
      <c r="F3537" s="4" t="s">
        <v>64</v>
      </c>
      <c r="G3537" s="11" t="s">
        <v>21</v>
      </c>
      <c r="H3537" s="5">
        <v>89966.400599999994</v>
      </c>
      <c r="I3537" s="5">
        <v>33796.973180000001</v>
      </c>
      <c r="J3537" s="3" t="s">
        <v>22</v>
      </c>
      <c r="K3537" s="3" t="s">
        <v>23</v>
      </c>
      <c r="L3537" s="47">
        <f t="shared" si="112"/>
        <v>89009.871573131517</v>
      </c>
      <c r="M3537" s="63">
        <f t="shared" si="113"/>
        <v>6.5863541333184006E-2</v>
      </c>
      <c r="N3537" s="7">
        <v>40739</v>
      </c>
      <c r="O3537" s="6" t="b">
        <v>0</v>
      </c>
      <c r="P3537" s="6" t="b">
        <v>0</v>
      </c>
      <c r="Q3537" s="6" t="s">
        <v>65</v>
      </c>
    </row>
    <row r="3538" spans="1:17" x14ac:dyDescent="0.25">
      <c r="A3538" s="3">
        <v>2021</v>
      </c>
      <c r="B3538" s="3">
        <v>10</v>
      </c>
      <c r="C3538" s="4" t="s">
        <v>55</v>
      </c>
      <c r="D3538" s="4" t="s">
        <v>66</v>
      </c>
      <c r="E3538" s="4" t="s">
        <v>67</v>
      </c>
      <c r="F3538" s="4" t="s">
        <v>68</v>
      </c>
      <c r="G3538" s="11" t="s">
        <v>21</v>
      </c>
      <c r="H3538" s="5">
        <v>144911.2347</v>
      </c>
      <c r="I3538" s="5">
        <v>54437.971550000002</v>
      </c>
      <c r="J3538" s="3" t="s">
        <v>22</v>
      </c>
      <c r="K3538" s="3" t="s">
        <v>23</v>
      </c>
      <c r="L3538" s="47">
        <f t="shared" si="112"/>
        <v>143371.3259042592</v>
      </c>
      <c r="M3538" s="63">
        <f t="shared" si="113"/>
        <v>0.10608871895664</v>
      </c>
      <c r="N3538" s="7">
        <v>40644</v>
      </c>
      <c r="O3538" s="6" t="b">
        <v>0</v>
      </c>
      <c r="P3538" s="6" t="b">
        <v>1</v>
      </c>
      <c r="Q3538" s="6" t="s">
        <v>15</v>
      </c>
    </row>
    <row r="3539" spans="1:17" x14ac:dyDescent="0.25">
      <c r="A3539" s="3">
        <v>2021</v>
      </c>
      <c r="B3539" s="3">
        <v>10</v>
      </c>
      <c r="C3539" s="4" t="s">
        <v>55</v>
      </c>
      <c r="D3539" s="4" t="s">
        <v>66</v>
      </c>
      <c r="E3539" s="4" t="s">
        <v>67</v>
      </c>
      <c r="F3539" s="4" t="s">
        <v>72</v>
      </c>
      <c r="G3539" s="11" t="s">
        <v>21</v>
      </c>
      <c r="H3539" s="5">
        <v>115075.4277</v>
      </c>
      <c r="I3539" s="5">
        <v>42866.946620000002</v>
      </c>
      <c r="J3539" s="3" t="s">
        <v>22</v>
      </c>
      <c r="K3539" s="3" t="s">
        <v>23</v>
      </c>
      <c r="L3539" s="47">
        <f t="shared" si="112"/>
        <v>112897.13410301568</v>
      </c>
      <c r="M3539" s="63">
        <f t="shared" si="113"/>
        <v>8.3539105573056008E-2</v>
      </c>
      <c r="N3539" s="7">
        <v>40644</v>
      </c>
      <c r="O3539" s="6" t="b">
        <v>0</v>
      </c>
      <c r="P3539" s="6" t="b">
        <v>1</v>
      </c>
      <c r="Q3539" s="6" t="s">
        <v>15</v>
      </c>
    </row>
    <row r="3540" spans="1:17" x14ac:dyDescent="0.25">
      <c r="A3540" s="3">
        <v>2021</v>
      </c>
      <c r="B3540" s="3">
        <v>10</v>
      </c>
      <c r="C3540" s="4" t="s">
        <v>55</v>
      </c>
      <c r="D3540" s="4" t="s">
        <v>78</v>
      </c>
      <c r="E3540" s="4" t="s">
        <v>78</v>
      </c>
      <c r="F3540" s="4" t="s">
        <v>80</v>
      </c>
      <c r="G3540" s="11" t="s">
        <v>21</v>
      </c>
      <c r="H3540" s="5">
        <v>97672.562099999996</v>
      </c>
      <c r="I3540" s="5">
        <v>35510.589030000003</v>
      </c>
      <c r="J3540" s="3" t="s">
        <v>22</v>
      </c>
      <c r="K3540" s="3" t="s">
        <v>23</v>
      </c>
      <c r="L3540" s="47">
        <f t="shared" si="112"/>
        <v>93522.959947105919</v>
      </c>
      <c r="M3540" s="63">
        <f t="shared" si="113"/>
        <v>6.9203035901664003E-2</v>
      </c>
      <c r="N3540" s="7">
        <v>42560</v>
      </c>
      <c r="O3540" s="6" t="b">
        <v>0</v>
      </c>
      <c r="P3540" s="6" t="b">
        <v>0</v>
      </c>
      <c r="Q3540" s="6" t="s">
        <v>65</v>
      </c>
    </row>
    <row r="3541" spans="1:17" x14ac:dyDescent="0.25">
      <c r="A3541" s="3">
        <v>2021</v>
      </c>
      <c r="B3541" s="3">
        <v>10</v>
      </c>
      <c r="C3541" s="4" t="s">
        <v>55</v>
      </c>
      <c r="D3541" s="4" t="s">
        <v>78</v>
      </c>
      <c r="E3541" s="4" t="s">
        <v>78</v>
      </c>
      <c r="F3541" s="4" t="s">
        <v>79</v>
      </c>
      <c r="G3541" s="11" t="s">
        <v>21</v>
      </c>
      <c r="H3541" s="5">
        <v>143946.14319999999</v>
      </c>
      <c r="I3541" s="5">
        <v>52337.562590000001</v>
      </c>
      <c r="J3541" s="3" t="s">
        <v>22</v>
      </c>
      <c r="K3541" s="3" t="s">
        <v>23</v>
      </c>
      <c r="L3541" s="47">
        <f t="shared" si="112"/>
        <v>137839.55444102976</v>
      </c>
      <c r="M3541" s="63">
        <f t="shared" si="113"/>
        <v>0.10199544197539201</v>
      </c>
      <c r="N3541" s="7">
        <v>42560</v>
      </c>
      <c r="O3541" s="6" t="b">
        <v>0</v>
      </c>
      <c r="P3541" s="6" t="b">
        <v>0</v>
      </c>
      <c r="Q3541" s="6" t="s">
        <v>65</v>
      </c>
    </row>
    <row r="3542" spans="1:17" x14ac:dyDescent="0.25">
      <c r="A3542" s="3">
        <v>2021</v>
      </c>
      <c r="B3542" s="3">
        <v>10</v>
      </c>
      <c r="C3542" s="4" t="s">
        <v>55</v>
      </c>
      <c r="D3542" s="4" t="s">
        <v>73</v>
      </c>
      <c r="E3542" s="4" t="s">
        <v>74</v>
      </c>
      <c r="F3542" s="4"/>
      <c r="G3542" s="11" t="s">
        <v>21</v>
      </c>
      <c r="H3542" s="5">
        <v>167247</v>
      </c>
      <c r="I3542" s="5">
        <v>54414.413540000001</v>
      </c>
      <c r="J3542" s="3" t="s">
        <v>22</v>
      </c>
      <c r="K3542" s="3" t="s">
        <v>42</v>
      </c>
      <c r="L3542" s="47">
        <f t="shared" si="112"/>
        <v>143309.28202141056</v>
      </c>
      <c r="M3542" s="63">
        <f t="shared" si="113"/>
        <v>0.10604280910675201</v>
      </c>
      <c r="N3542" s="7">
        <v>41136</v>
      </c>
      <c r="O3542" s="6" t="b">
        <v>0</v>
      </c>
      <c r="P3542" s="6" t="b">
        <v>0</v>
      </c>
      <c r="Q3542" s="6" t="s">
        <v>65</v>
      </c>
    </row>
    <row r="3543" spans="1:17" x14ac:dyDescent="0.25">
      <c r="A3543" s="3">
        <v>2021</v>
      </c>
      <c r="B3543" s="3">
        <v>10</v>
      </c>
      <c r="C3543" s="4" t="s">
        <v>55</v>
      </c>
      <c r="D3543" s="4" t="s">
        <v>29</v>
      </c>
      <c r="E3543" s="4" t="s">
        <v>92</v>
      </c>
      <c r="F3543" s="4" t="s">
        <v>92</v>
      </c>
      <c r="G3543" s="11" t="s">
        <v>21</v>
      </c>
      <c r="H3543" s="5">
        <v>143141.98000000001</v>
      </c>
      <c r="I3543" s="5">
        <v>50036.575279999997</v>
      </c>
      <c r="J3543" s="3" t="s">
        <v>22</v>
      </c>
      <c r="K3543" s="3" t="s">
        <v>23</v>
      </c>
      <c r="L3543" s="47">
        <f t="shared" si="112"/>
        <v>131779.52699822589</v>
      </c>
      <c r="M3543" s="63">
        <f t="shared" si="113"/>
        <v>9.7511277905663996E-2</v>
      </c>
      <c r="N3543" s="7">
        <v>43601</v>
      </c>
      <c r="O3543" s="6" t="b">
        <v>0</v>
      </c>
      <c r="P3543" s="6" t="b">
        <v>0</v>
      </c>
      <c r="Q3543" s="6" t="s">
        <v>65</v>
      </c>
    </row>
    <row r="3544" spans="1:17" x14ac:dyDescent="0.25">
      <c r="A3544" s="3">
        <v>2021</v>
      </c>
      <c r="B3544" s="3">
        <v>10</v>
      </c>
      <c r="C3544" s="4" t="s">
        <v>55</v>
      </c>
      <c r="D3544" s="4" t="s">
        <v>29</v>
      </c>
      <c r="E3544" s="4" t="s">
        <v>30</v>
      </c>
      <c r="F3544" s="4" t="s">
        <v>33</v>
      </c>
      <c r="G3544" s="11" t="s">
        <v>21</v>
      </c>
      <c r="H3544" s="5">
        <v>50978.580800000003</v>
      </c>
      <c r="I3544" s="5">
        <v>21463.989549999998</v>
      </c>
      <c r="J3544" s="3" t="s">
        <v>22</v>
      </c>
      <c r="K3544" s="3" t="s">
        <v>23</v>
      </c>
      <c r="L3544" s="47">
        <f t="shared" si="112"/>
        <v>56528.936574211199</v>
      </c>
      <c r="M3544" s="63">
        <f t="shared" si="113"/>
        <v>4.182902283504001E-2</v>
      </c>
      <c r="N3544" s="7">
        <v>35885</v>
      </c>
      <c r="O3544" s="6" t="b">
        <v>1</v>
      </c>
      <c r="P3544" s="6" t="b">
        <v>0</v>
      </c>
      <c r="Q3544" s="6" t="s">
        <v>24</v>
      </c>
    </row>
    <row r="3545" spans="1:17" x14ac:dyDescent="0.25">
      <c r="A3545" s="3">
        <v>2021</v>
      </c>
      <c r="B3545" s="3">
        <v>10</v>
      </c>
      <c r="C3545" s="4" t="s">
        <v>55</v>
      </c>
      <c r="D3545" s="4" t="s">
        <v>29</v>
      </c>
      <c r="E3545" s="4" t="s">
        <v>30</v>
      </c>
      <c r="F3545" s="4" t="s">
        <v>31</v>
      </c>
      <c r="G3545" s="11" t="s">
        <v>21</v>
      </c>
      <c r="H3545" s="5">
        <v>28529.39</v>
      </c>
      <c r="I3545" s="5">
        <v>11804.87752</v>
      </c>
      <c r="J3545" s="3" t="s">
        <v>22</v>
      </c>
      <c r="K3545" s="3" t="s">
        <v>23</v>
      </c>
      <c r="L3545" s="47">
        <f t="shared" ref="L3545:L3608" si="114">I3545*0.02784*94.6</f>
        <v>31090.080948833278</v>
      </c>
      <c r="M3545" s="63">
        <f t="shared" si="113"/>
        <v>2.3005345310976002E-2</v>
      </c>
      <c r="N3545" s="7">
        <v>35885</v>
      </c>
      <c r="O3545" s="6" t="b">
        <v>1</v>
      </c>
      <c r="P3545" s="6" t="b">
        <v>0</v>
      </c>
      <c r="Q3545" s="6" t="s">
        <v>24</v>
      </c>
    </row>
    <row r="3546" spans="1:17" x14ac:dyDescent="0.25">
      <c r="A3546" s="3">
        <v>2021</v>
      </c>
      <c r="B3546" s="3">
        <v>10</v>
      </c>
      <c r="C3546" s="4" t="s">
        <v>55</v>
      </c>
      <c r="D3546" s="4" t="s">
        <v>29</v>
      </c>
      <c r="E3546" s="4" t="s">
        <v>34</v>
      </c>
      <c r="F3546" s="4" t="s">
        <v>39</v>
      </c>
      <c r="G3546" s="11" t="s">
        <v>21</v>
      </c>
      <c r="H3546" s="5">
        <v>38529.295100000003</v>
      </c>
      <c r="I3546" s="5">
        <v>16008.4324</v>
      </c>
      <c r="J3546" s="3" t="s">
        <v>22</v>
      </c>
      <c r="K3546" s="3" t="s">
        <v>23</v>
      </c>
      <c r="L3546" s="47">
        <f t="shared" si="114"/>
        <v>42160.832108313596</v>
      </c>
      <c r="M3546" s="63">
        <f t="shared" si="113"/>
        <v>3.1197233061120003E-2</v>
      </c>
      <c r="N3546" s="7">
        <v>33970</v>
      </c>
      <c r="O3546" s="6" t="b">
        <v>1</v>
      </c>
      <c r="P3546" s="6" t="b">
        <v>0</v>
      </c>
      <c r="Q3546" s="6" t="s">
        <v>24</v>
      </c>
    </row>
    <row r="3547" spans="1:17" x14ac:dyDescent="0.25">
      <c r="A3547" s="3">
        <v>2021</v>
      </c>
      <c r="B3547" s="3">
        <v>10</v>
      </c>
      <c r="C3547" s="4" t="s">
        <v>55</v>
      </c>
      <c r="D3547" s="4" t="s">
        <v>29</v>
      </c>
      <c r="E3547" s="4" t="s">
        <v>34</v>
      </c>
      <c r="F3547" s="4" t="s">
        <v>37</v>
      </c>
      <c r="G3547" s="11" t="s">
        <v>21</v>
      </c>
      <c r="H3547" s="5">
        <v>9693.57</v>
      </c>
      <c r="I3547" s="5">
        <v>3783.811929</v>
      </c>
      <c r="J3547" s="3" t="s">
        <v>22</v>
      </c>
      <c r="K3547" s="3" t="s">
        <v>23</v>
      </c>
      <c r="L3547" s="47">
        <f t="shared" si="114"/>
        <v>9965.2892601778549</v>
      </c>
      <c r="M3547" s="63">
        <f t="shared" si="113"/>
        <v>7.3738926872352001E-3</v>
      </c>
      <c r="N3547" s="7">
        <v>33970</v>
      </c>
      <c r="O3547" s="6" t="b">
        <v>1</v>
      </c>
      <c r="P3547" s="6" t="b">
        <v>0</v>
      </c>
      <c r="Q3547" s="6" t="s">
        <v>24</v>
      </c>
    </row>
    <row r="3548" spans="1:17" x14ac:dyDescent="0.25">
      <c r="A3548" s="3">
        <v>2021</v>
      </c>
      <c r="B3548" s="3">
        <v>10</v>
      </c>
      <c r="C3548" s="4" t="s">
        <v>55</v>
      </c>
      <c r="D3548" s="4" t="s">
        <v>59</v>
      </c>
      <c r="E3548" s="4" t="s">
        <v>60</v>
      </c>
      <c r="F3548" s="4"/>
      <c r="G3548" s="11" t="s">
        <v>21</v>
      </c>
      <c r="H3548" s="5">
        <v>5663</v>
      </c>
      <c r="I3548" s="5">
        <v>1969.8858760000001</v>
      </c>
      <c r="J3548" s="3" t="s">
        <v>22</v>
      </c>
      <c r="K3548" s="3" t="s">
        <v>42</v>
      </c>
      <c r="L3548" s="47">
        <f t="shared" si="114"/>
        <v>5188.0175157296635</v>
      </c>
      <c r="M3548" s="63">
        <f t="shared" si="113"/>
        <v>3.8389135951488007E-3</v>
      </c>
      <c r="N3548" s="7">
        <v>40220</v>
      </c>
      <c r="O3548" s="6" t="b">
        <v>1</v>
      </c>
      <c r="P3548" s="6" t="b">
        <v>0</v>
      </c>
      <c r="Q3548" s="6" t="s">
        <v>24</v>
      </c>
    </row>
    <row r="3549" spans="1:17" x14ac:dyDescent="0.25">
      <c r="A3549" s="3">
        <v>2021</v>
      </c>
      <c r="B3549" s="3">
        <v>10</v>
      </c>
      <c r="C3549" s="4" t="s">
        <v>55</v>
      </c>
      <c r="D3549" s="4" t="s">
        <v>44</v>
      </c>
      <c r="E3549" s="4" t="s">
        <v>75</v>
      </c>
      <c r="F3549" s="4"/>
      <c r="G3549" s="11" t="s">
        <v>21</v>
      </c>
      <c r="H3549" s="5">
        <v>216611</v>
      </c>
      <c r="I3549" s="5">
        <v>75405.381949999995</v>
      </c>
      <c r="J3549" s="3" t="s">
        <v>22</v>
      </c>
      <c r="K3549" s="3" t="s">
        <v>42</v>
      </c>
      <c r="L3549" s="47">
        <f t="shared" si="114"/>
        <v>198592.43984796476</v>
      </c>
      <c r="M3549" s="63">
        <f t="shared" si="113"/>
        <v>0.14695000834415997</v>
      </c>
      <c r="N3549" s="7">
        <v>41210</v>
      </c>
      <c r="O3549" s="6" t="b">
        <v>0</v>
      </c>
      <c r="P3549" s="6" t="b">
        <v>0</v>
      </c>
      <c r="Q3549" s="6" t="s">
        <v>65</v>
      </c>
    </row>
    <row r="3550" spans="1:17" x14ac:dyDescent="0.25">
      <c r="A3550" s="3">
        <v>2021</v>
      </c>
      <c r="B3550" s="3">
        <v>10</v>
      </c>
      <c r="C3550" s="4" t="s">
        <v>55</v>
      </c>
      <c r="D3550" s="4" t="s">
        <v>46</v>
      </c>
      <c r="E3550" s="4" t="s">
        <v>47</v>
      </c>
      <c r="F3550" s="4"/>
      <c r="G3550" s="11" t="s">
        <v>21</v>
      </c>
      <c r="H3550" s="5">
        <v>33120</v>
      </c>
      <c r="I3550" s="5">
        <v>12365.8501</v>
      </c>
      <c r="J3550" s="3" t="s">
        <v>22</v>
      </c>
      <c r="K3550" s="3" t="s">
        <v>42</v>
      </c>
      <c r="L3550" s="47">
        <f t="shared" si="114"/>
        <v>32567.494237766397</v>
      </c>
      <c r="M3550" s="63">
        <f t="shared" si="113"/>
        <v>2.4098568674880003E-2</v>
      </c>
      <c r="N3550" s="7">
        <v>34700</v>
      </c>
      <c r="O3550" s="6" t="b">
        <v>1</v>
      </c>
      <c r="P3550" s="6" t="b">
        <v>0</v>
      </c>
      <c r="Q3550" s="6" t="s">
        <v>24</v>
      </c>
    </row>
    <row r="3551" spans="1:17" x14ac:dyDescent="0.25">
      <c r="A3551" s="3">
        <v>2021</v>
      </c>
      <c r="B3551" s="3">
        <v>10</v>
      </c>
      <c r="C3551" s="4" t="s">
        <v>55</v>
      </c>
      <c r="D3551" s="4" t="s">
        <v>46</v>
      </c>
      <c r="E3551" s="4" t="s">
        <v>48</v>
      </c>
      <c r="F3551" s="4"/>
      <c r="G3551" s="11" t="s">
        <v>21</v>
      </c>
      <c r="H3551" s="5">
        <v>39286</v>
      </c>
      <c r="I3551" s="5">
        <v>14919.832920000001</v>
      </c>
      <c r="J3551" s="3" t="s">
        <v>22</v>
      </c>
      <c r="K3551" s="3" t="s">
        <v>42</v>
      </c>
      <c r="L3551" s="47">
        <f t="shared" si="114"/>
        <v>39293.826847418881</v>
      </c>
      <c r="M3551" s="63">
        <f t="shared" si="113"/>
        <v>2.9075770394496003E-2</v>
      </c>
      <c r="N3551" s="7">
        <v>35065</v>
      </c>
      <c r="O3551" s="6" t="b">
        <v>1</v>
      </c>
      <c r="P3551" s="6" t="b">
        <v>0</v>
      </c>
      <c r="Q3551" s="6" t="s">
        <v>24</v>
      </c>
    </row>
    <row r="3552" spans="1:17" x14ac:dyDescent="0.25">
      <c r="A3552" s="3">
        <v>2021</v>
      </c>
      <c r="B3552" s="3">
        <v>10</v>
      </c>
      <c r="C3552" s="4" t="s">
        <v>55</v>
      </c>
      <c r="D3552" s="4" t="s">
        <v>46</v>
      </c>
      <c r="E3552" s="4" t="s">
        <v>58</v>
      </c>
      <c r="F3552" s="4"/>
      <c r="G3552" s="11" t="s">
        <v>21</v>
      </c>
      <c r="H3552" s="5">
        <v>61412</v>
      </c>
      <c r="I3552" s="5">
        <v>20678.83239</v>
      </c>
      <c r="J3552" s="3" t="s">
        <v>22</v>
      </c>
      <c r="K3552" s="3" t="s">
        <v>42</v>
      </c>
      <c r="L3552" s="47">
        <f t="shared" si="114"/>
        <v>54461.096427576958</v>
      </c>
      <c r="M3552" s="63">
        <f t="shared" si="113"/>
        <v>4.0298908561632006E-2</v>
      </c>
      <c r="N3552" s="7">
        <v>39814</v>
      </c>
      <c r="O3552" s="6" t="b">
        <v>1</v>
      </c>
      <c r="P3552" s="6" t="b">
        <v>0</v>
      </c>
      <c r="Q3552" s="6" t="s">
        <v>24</v>
      </c>
    </row>
    <row r="3553" spans="1:17" x14ac:dyDescent="0.25">
      <c r="A3553" s="3">
        <v>2021</v>
      </c>
      <c r="B3553" s="3">
        <v>10</v>
      </c>
      <c r="C3553" s="4" t="s">
        <v>55</v>
      </c>
      <c r="D3553" s="4" t="s">
        <v>46</v>
      </c>
      <c r="E3553" s="4" t="s">
        <v>61</v>
      </c>
      <c r="F3553" s="4"/>
      <c r="G3553" s="11" t="s">
        <v>21</v>
      </c>
      <c r="H3553" s="5">
        <v>69282</v>
      </c>
      <c r="I3553" s="5">
        <v>23977.540069999999</v>
      </c>
      <c r="J3553" s="3" t="s">
        <v>22</v>
      </c>
      <c r="K3553" s="3" t="s">
        <v>42</v>
      </c>
      <c r="L3553" s="47">
        <f t="shared" si="114"/>
        <v>63148.784090916481</v>
      </c>
      <c r="M3553" s="63">
        <f t="shared" si="113"/>
        <v>4.6727430088416004E-2</v>
      </c>
      <c r="N3553" s="7">
        <v>40179</v>
      </c>
      <c r="O3553" s="6" t="b">
        <v>1</v>
      </c>
      <c r="P3553" s="6" t="b">
        <v>0</v>
      </c>
      <c r="Q3553" s="6" t="s">
        <v>24</v>
      </c>
    </row>
    <row r="3554" spans="1:17" x14ac:dyDescent="0.25">
      <c r="A3554" s="3">
        <v>2021</v>
      </c>
      <c r="B3554" s="3">
        <v>10</v>
      </c>
      <c r="C3554" s="4" t="s">
        <v>55</v>
      </c>
      <c r="D3554" s="4" t="s">
        <v>46</v>
      </c>
      <c r="E3554" s="4" t="s">
        <v>77</v>
      </c>
      <c r="F3554" s="4"/>
      <c r="G3554" s="11" t="s">
        <v>21</v>
      </c>
      <c r="H3554" s="5">
        <v>47004</v>
      </c>
      <c r="I3554" s="5">
        <v>15558.29809</v>
      </c>
      <c r="J3554" s="3" t="s">
        <v>22</v>
      </c>
      <c r="K3554" s="3" t="s">
        <v>42</v>
      </c>
      <c r="L3554" s="47">
        <f t="shared" si="114"/>
        <v>40975.329580901758</v>
      </c>
      <c r="M3554" s="63">
        <f t="shared" si="113"/>
        <v>3.0320011317792002E-2</v>
      </c>
      <c r="N3554" s="7">
        <v>42005</v>
      </c>
      <c r="O3554" s="6" t="b">
        <v>0</v>
      </c>
      <c r="P3554" s="6" t="b">
        <v>0</v>
      </c>
      <c r="Q3554" s="6" t="s">
        <v>65</v>
      </c>
    </row>
    <row r="3555" spans="1:17" x14ac:dyDescent="0.25">
      <c r="A3555" s="3">
        <v>2021</v>
      </c>
      <c r="B3555" s="3">
        <v>10</v>
      </c>
      <c r="C3555" s="4" t="s">
        <v>55</v>
      </c>
      <c r="D3555" s="4" t="s">
        <v>69</v>
      </c>
      <c r="E3555" s="4" t="s">
        <v>70</v>
      </c>
      <c r="F3555" s="4" t="s">
        <v>71</v>
      </c>
      <c r="G3555" s="11" t="s">
        <v>21</v>
      </c>
      <c r="H3555" s="5">
        <v>82063.907900000006</v>
      </c>
      <c r="I3555" s="5">
        <v>31293.935219999999</v>
      </c>
      <c r="J3555" s="3" t="s">
        <v>22</v>
      </c>
      <c r="K3555" s="3" t="s">
        <v>23</v>
      </c>
      <c r="L3555" s="47">
        <f t="shared" si="114"/>
        <v>82417.710607246074</v>
      </c>
      <c r="M3555" s="63">
        <f t="shared" si="113"/>
        <v>6.0985620956736E-2</v>
      </c>
      <c r="N3555" s="7">
        <v>40760</v>
      </c>
      <c r="O3555" s="6" t="b">
        <v>0</v>
      </c>
      <c r="P3555" s="6" t="b">
        <v>0</v>
      </c>
      <c r="Q3555" s="6" t="s">
        <v>65</v>
      </c>
    </row>
    <row r="3556" spans="1:17" x14ac:dyDescent="0.25">
      <c r="A3556" s="3">
        <v>2021</v>
      </c>
      <c r="B3556" s="3">
        <v>11</v>
      </c>
      <c r="C3556" s="4" t="s">
        <v>56</v>
      </c>
      <c r="D3556" s="4" t="s">
        <v>18</v>
      </c>
      <c r="E3556" s="4" t="s">
        <v>76</v>
      </c>
      <c r="F3556" s="4"/>
      <c r="G3556" s="11" t="s">
        <v>21</v>
      </c>
      <c r="H3556" s="5">
        <v>133006</v>
      </c>
      <c r="I3556" s="5">
        <v>47509.743199999997</v>
      </c>
      <c r="J3556" s="3" t="s">
        <v>22</v>
      </c>
      <c r="K3556" s="3" t="s">
        <v>42</v>
      </c>
      <c r="L3556" s="47">
        <f t="shared" si="114"/>
        <v>125124.70031508477</v>
      </c>
      <c r="M3556" s="63">
        <f t="shared" si="113"/>
        <v>9.2586987548159999E-2</v>
      </c>
      <c r="N3556" s="7">
        <v>41348</v>
      </c>
      <c r="O3556" s="6" t="b">
        <v>0</v>
      </c>
      <c r="P3556" s="6" t="b">
        <v>0</v>
      </c>
      <c r="Q3556" s="6" t="s">
        <v>65</v>
      </c>
    </row>
    <row r="3557" spans="1:17" x14ac:dyDescent="0.25">
      <c r="A3557" s="3">
        <v>2021</v>
      </c>
      <c r="B3557" s="3">
        <v>11</v>
      </c>
      <c r="C3557" s="4" t="s">
        <v>56</v>
      </c>
      <c r="D3557" s="4" t="s">
        <v>18</v>
      </c>
      <c r="E3557" s="4" t="s">
        <v>19</v>
      </c>
      <c r="F3557" s="4" t="s">
        <v>25</v>
      </c>
      <c r="G3557" s="11" t="s">
        <v>21</v>
      </c>
      <c r="H3557" s="5">
        <v>71816.284100000004</v>
      </c>
      <c r="I3557" s="5">
        <v>28565.23705</v>
      </c>
      <c r="J3557" s="3" t="s">
        <v>22</v>
      </c>
      <c r="K3557" s="3" t="s">
        <v>23</v>
      </c>
      <c r="L3557" s="47">
        <f t="shared" si="114"/>
        <v>75231.236470051197</v>
      </c>
      <c r="M3557" s="63">
        <f t="shared" si="113"/>
        <v>5.5667933963040005E-2</v>
      </c>
      <c r="N3557" s="7">
        <v>35527</v>
      </c>
      <c r="O3557" s="6" t="b">
        <v>1</v>
      </c>
      <c r="P3557" s="6" t="b">
        <v>0</v>
      </c>
      <c r="Q3557" s="6" t="s">
        <v>24</v>
      </c>
    </row>
    <row r="3558" spans="1:17" x14ac:dyDescent="0.25">
      <c r="A3558" s="3">
        <v>2021</v>
      </c>
      <c r="B3558" s="3">
        <v>11</v>
      </c>
      <c r="C3558" s="4" t="s">
        <v>56</v>
      </c>
      <c r="D3558" s="4" t="s">
        <v>18</v>
      </c>
      <c r="E3558" s="4" t="s">
        <v>19</v>
      </c>
      <c r="F3558" s="4" t="s">
        <v>20</v>
      </c>
      <c r="G3558" s="11" t="s">
        <v>21</v>
      </c>
      <c r="H3558" s="5">
        <v>72154.086899999995</v>
      </c>
      <c r="I3558" s="5">
        <v>27974.635020000002</v>
      </c>
      <c r="J3558" s="3" t="s">
        <v>22</v>
      </c>
      <c r="K3558" s="3" t="s">
        <v>23</v>
      </c>
      <c r="L3558" s="47">
        <f t="shared" si="114"/>
        <v>73675.789165313283</v>
      </c>
      <c r="M3558" s="63">
        <f t="shared" si="113"/>
        <v>5.4516968726976013E-2</v>
      </c>
      <c r="N3558" s="7">
        <v>35527</v>
      </c>
      <c r="O3558" s="6" t="b">
        <v>1</v>
      </c>
      <c r="P3558" s="6" t="b">
        <v>0</v>
      </c>
      <c r="Q3558" s="6" t="s">
        <v>24</v>
      </c>
    </row>
    <row r="3559" spans="1:17" x14ac:dyDescent="0.25">
      <c r="A3559" s="3">
        <v>2021</v>
      </c>
      <c r="B3559" s="3">
        <v>11</v>
      </c>
      <c r="C3559" s="4" t="s">
        <v>56</v>
      </c>
      <c r="D3559" s="4" t="s">
        <v>18</v>
      </c>
      <c r="E3559" s="4" t="s">
        <v>43</v>
      </c>
      <c r="F3559" s="4"/>
      <c r="G3559" s="11" t="s">
        <v>21</v>
      </c>
      <c r="H3559" s="5">
        <v>92214</v>
      </c>
      <c r="I3559" s="5">
        <v>34705.292179999997</v>
      </c>
      <c r="J3559" s="3" t="s">
        <v>22</v>
      </c>
      <c r="K3559" s="3" t="s">
        <v>42</v>
      </c>
      <c r="L3559" s="47">
        <f t="shared" si="114"/>
        <v>91402.078623947513</v>
      </c>
      <c r="M3559" s="63">
        <f t="shared" si="113"/>
        <v>6.7633673400383995E-2</v>
      </c>
      <c r="N3559" s="7">
        <v>28126</v>
      </c>
      <c r="O3559" s="6" t="b">
        <v>1</v>
      </c>
      <c r="P3559" s="6" t="b">
        <v>0</v>
      </c>
      <c r="Q3559" s="6" t="s">
        <v>24</v>
      </c>
    </row>
    <row r="3560" spans="1:17" x14ac:dyDescent="0.25">
      <c r="A3560" s="3">
        <v>2021</v>
      </c>
      <c r="B3560" s="3">
        <v>11</v>
      </c>
      <c r="C3560" s="4" t="s">
        <v>56</v>
      </c>
      <c r="D3560" s="4" t="s">
        <v>62</v>
      </c>
      <c r="E3560" s="4" t="s">
        <v>63</v>
      </c>
      <c r="F3560" s="4" t="s">
        <v>64</v>
      </c>
      <c r="G3560" s="11" t="s">
        <v>21</v>
      </c>
      <c r="H3560" s="5">
        <v>58465.919999999998</v>
      </c>
      <c r="I3560" s="5">
        <v>21963.43432</v>
      </c>
      <c r="J3560" s="3" t="s">
        <v>22</v>
      </c>
      <c r="K3560" s="3" t="s">
        <v>23</v>
      </c>
      <c r="L3560" s="47">
        <f t="shared" si="114"/>
        <v>57844.306284948478</v>
      </c>
      <c r="M3560" s="63">
        <f t="shared" si="113"/>
        <v>4.2802340802816002E-2</v>
      </c>
      <c r="N3560" s="7">
        <v>40739</v>
      </c>
      <c r="O3560" s="6" t="b">
        <v>0</v>
      </c>
      <c r="P3560" s="6" t="b">
        <v>0</v>
      </c>
      <c r="Q3560" s="6" t="s">
        <v>65</v>
      </c>
    </row>
    <row r="3561" spans="1:17" x14ac:dyDescent="0.25">
      <c r="A3561" s="3">
        <v>2021</v>
      </c>
      <c r="B3561" s="3">
        <v>11</v>
      </c>
      <c r="C3561" s="4" t="s">
        <v>56</v>
      </c>
      <c r="D3561" s="4" t="s">
        <v>66</v>
      </c>
      <c r="E3561" s="4" t="s">
        <v>67</v>
      </c>
      <c r="F3561" s="4" t="s">
        <v>68</v>
      </c>
      <c r="G3561" s="11" t="s">
        <v>21</v>
      </c>
      <c r="H3561" s="5">
        <v>140504.44469999999</v>
      </c>
      <c r="I3561" s="5">
        <v>52782.498050000002</v>
      </c>
      <c r="J3561" s="3" t="s">
        <v>22</v>
      </c>
      <c r="K3561" s="3" t="s">
        <v>23</v>
      </c>
      <c r="L3561" s="47">
        <f t="shared" si="114"/>
        <v>139011.36494435518</v>
      </c>
      <c r="M3561" s="63">
        <f t="shared" si="113"/>
        <v>0.10286253219984</v>
      </c>
      <c r="N3561" s="7">
        <v>40644</v>
      </c>
      <c r="O3561" s="6" t="b">
        <v>0</v>
      </c>
      <c r="P3561" s="6" t="b">
        <v>1</v>
      </c>
      <c r="Q3561" s="6" t="s">
        <v>15</v>
      </c>
    </row>
    <row r="3562" spans="1:17" x14ac:dyDescent="0.25">
      <c r="A3562" s="3">
        <v>2021</v>
      </c>
      <c r="B3562" s="3">
        <v>11</v>
      </c>
      <c r="C3562" s="4" t="s">
        <v>56</v>
      </c>
      <c r="D3562" s="4" t="s">
        <v>66</v>
      </c>
      <c r="E3562" s="4" t="s">
        <v>67</v>
      </c>
      <c r="F3562" s="4" t="s">
        <v>72</v>
      </c>
      <c r="G3562" s="11" t="s">
        <v>21</v>
      </c>
      <c r="H3562" s="5">
        <v>145280.53630000001</v>
      </c>
      <c r="I3562" s="5">
        <v>54118.703869999998</v>
      </c>
      <c r="J3562" s="3" t="s">
        <v>22</v>
      </c>
      <c r="K3562" s="3" t="s">
        <v>23</v>
      </c>
      <c r="L3562" s="47">
        <f t="shared" si="114"/>
        <v>142530.48210907966</v>
      </c>
      <c r="M3562" s="63">
        <f t="shared" si="113"/>
        <v>0.10546653010185601</v>
      </c>
      <c r="N3562" s="7">
        <v>40644</v>
      </c>
      <c r="O3562" s="6" t="b">
        <v>0</v>
      </c>
      <c r="P3562" s="6" t="b">
        <v>1</v>
      </c>
      <c r="Q3562" s="6" t="s">
        <v>15</v>
      </c>
    </row>
    <row r="3563" spans="1:17" x14ac:dyDescent="0.25">
      <c r="A3563" s="3">
        <v>2021</v>
      </c>
      <c r="B3563" s="3">
        <v>11</v>
      </c>
      <c r="C3563" s="4" t="s">
        <v>56</v>
      </c>
      <c r="D3563" s="4" t="s">
        <v>78</v>
      </c>
      <c r="E3563" s="4" t="s">
        <v>78</v>
      </c>
      <c r="F3563" s="4" t="s">
        <v>80</v>
      </c>
      <c r="G3563" s="11" t="s">
        <v>21</v>
      </c>
      <c r="H3563" s="5">
        <v>134701.40419999999</v>
      </c>
      <c r="I3563" s="5">
        <v>48973.080090000003</v>
      </c>
      <c r="J3563" s="3" t="s">
        <v>22</v>
      </c>
      <c r="K3563" s="3" t="s">
        <v>23</v>
      </c>
      <c r="L3563" s="47">
        <f t="shared" si="114"/>
        <v>128978.63800214976</v>
      </c>
      <c r="M3563" s="63">
        <f t="shared" si="113"/>
        <v>9.5438738479392021E-2</v>
      </c>
      <c r="N3563" s="7">
        <v>42560</v>
      </c>
      <c r="O3563" s="6" t="b">
        <v>0</v>
      </c>
      <c r="P3563" s="6" t="b">
        <v>0</v>
      </c>
      <c r="Q3563" s="6" t="s">
        <v>65</v>
      </c>
    </row>
    <row r="3564" spans="1:17" x14ac:dyDescent="0.25">
      <c r="A3564" s="3">
        <v>2021</v>
      </c>
      <c r="B3564" s="3">
        <v>11</v>
      </c>
      <c r="C3564" s="4" t="s">
        <v>56</v>
      </c>
      <c r="D3564" s="4" t="s">
        <v>78</v>
      </c>
      <c r="E3564" s="4" t="s">
        <v>78</v>
      </c>
      <c r="F3564" s="4" t="s">
        <v>79</v>
      </c>
      <c r="G3564" s="11" t="s">
        <v>21</v>
      </c>
      <c r="H3564" s="5">
        <v>144484.11129999999</v>
      </c>
      <c r="I3564" s="5">
        <v>52533.163099999998</v>
      </c>
      <c r="J3564" s="3" t="s">
        <v>22</v>
      </c>
      <c r="K3564" s="3" t="s">
        <v>23</v>
      </c>
      <c r="L3564" s="47">
        <f t="shared" si="114"/>
        <v>138354.70046259838</v>
      </c>
      <c r="M3564" s="63">
        <f t="shared" si="113"/>
        <v>0.10237662824928</v>
      </c>
      <c r="N3564" s="7">
        <v>42560</v>
      </c>
      <c r="O3564" s="6" t="b">
        <v>0</v>
      </c>
      <c r="P3564" s="6" t="b">
        <v>0</v>
      </c>
      <c r="Q3564" s="6" t="s">
        <v>65</v>
      </c>
    </row>
    <row r="3565" spans="1:17" x14ac:dyDescent="0.25">
      <c r="A3565" s="3">
        <v>2021</v>
      </c>
      <c r="B3565" s="3">
        <v>11</v>
      </c>
      <c r="C3565" s="4" t="s">
        <v>56</v>
      </c>
      <c r="D3565" s="4" t="s">
        <v>29</v>
      </c>
      <c r="E3565" s="4" t="s">
        <v>92</v>
      </c>
      <c r="F3565" s="4" t="s">
        <v>92</v>
      </c>
      <c r="G3565" s="11" t="s">
        <v>21</v>
      </c>
      <c r="H3565" s="5">
        <v>156668.19</v>
      </c>
      <c r="I3565" s="5">
        <v>54764.784460000003</v>
      </c>
      <c r="J3565" s="3" t="s">
        <v>22</v>
      </c>
      <c r="K3565" s="3" t="s">
        <v>23</v>
      </c>
      <c r="L3565" s="47">
        <f t="shared" si="114"/>
        <v>144232.04130006142</v>
      </c>
      <c r="M3565" s="63">
        <f t="shared" si="113"/>
        <v>0.106725611955648</v>
      </c>
      <c r="N3565" s="7">
        <v>43601</v>
      </c>
      <c r="O3565" s="6" t="b">
        <v>0</v>
      </c>
      <c r="P3565" s="6" t="b">
        <v>0</v>
      </c>
      <c r="Q3565" s="6" t="s">
        <v>65</v>
      </c>
    </row>
    <row r="3566" spans="1:17" x14ac:dyDescent="0.25">
      <c r="A3566" s="3">
        <v>2021</v>
      </c>
      <c r="B3566" s="3">
        <v>11</v>
      </c>
      <c r="C3566" s="4" t="s">
        <v>56</v>
      </c>
      <c r="D3566" s="4" t="s">
        <v>29</v>
      </c>
      <c r="E3566" s="4" t="s">
        <v>30</v>
      </c>
      <c r="F3566" s="4" t="s">
        <v>31</v>
      </c>
      <c r="G3566" s="11" t="s">
        <v>21</v>
      </c>
      <c r="H3566" s="5">
        <v>18039.87</v>
      </c>
      <c r="I3566" s="5">
        <v>7464.5288860000001</v>
      </c>
      <c r="J3566" s="3" t="s">
        <v>22</v>
      </c>
      <c r="K3566" s="3" t="s">
        <v>23</v>
      </c>
      <c r="L3566" s="47">
        <f t="shared" si="114"/>
        <v>19659.061004018302</v>
      </c>
      <c r="M3566" s="63">
        <f t="shared" si="113"/>
        <v>1.4546873893036801E-2</v>
      </c>
      <c r="N3566" s="7">
        <v>35885</v>
      </c>
      <c r="O3566" s="6" t="b">
        <v>1</v>
      </c>
      <c r="P3566" s="6" t="b">
        <v>0</v>
      </c>
      <c r="Q3566" s="6" t="s">
        <v>24</v>
      </c>
    </row>
    <row r="3567" spans="1:17" x14ac:dyDescent="0.25">
      <c r="A3567" s="3">
        <v>2021</v>
      </c>
      <c r="B3567" s="3">
        <v>11</v>
      </c>
      <c r="C3567" s="4" t="s">
        <v>56</v>
      </c>
      <c r="D3567" s="4" t="s">
        <v>29</v>
      </c>
      <c r="E3567" s="4" t="s">
        <v>34</v>
      </c>
      <c r="F3567" s="4" t="s">
        <v>39</v>
      </c>
      <c r="G3567" s="11" t="s">
        <v>21</v>
      </c>
      <c r="H3567" s="5">
        <v>3010</v>
      </c>
      <c r="I3567" s="5">
        <v>1250.6167419999999</v>
      </c>
      <c r="J3567" s="3" t="s">
        <v>22</v>
      </c>
      <c r="K3567" s="3" t="s">
        <v>23</v>
      </c>
      <c r="L3567" s="47">
        <f t="shared" si="114"/>
        <v>3293.7042912026877</v>
      </c>
      <c r="M3567" s="63">
        <f t="shared" si="113"/>
        <v>2.4372019068096005E-3</v>
      </c>
      <c r="N3567" s="7">
        <v>33970</v>
      </c>
      <c r="O3567" s="6" t="b">
        <v>1</v>
      </c>
      <c r="P3567" s="6" t="b">
        <v>0</v>
      </c>
      <c r="Q3567" s="6" t="s">
        <v>24</v>
      </c>
    </row>
    <row r="3568" spans="1:17" x14ac:dyDescent="0.25">
      <c r="A3568" s="3">
        <v>2021</v>
      </c>
      <c r="B3568" s="3">
        <v>11</v>
      </c>
      <c r="C3568" s="4" t="s">
        <v>56</v>
      </c>
      <c r="D3568" s="4" t="s">
        <v>29</v>
      </c>
      <c r="E3568" s="4" t="s">
        <v>34</v>
      </c>
      <c r="F3568" s="4" t="s">
        <v>37</v>
      </c>
      <c r="G3568" s="11" t="s">
        <v>21</v>
      </c>
      <c r="H3568" s="5">
        <v>11692.95</v>
      </c>
      <c r="I3568" s="5">
        <v>4564.2548299999999</v>
      </c>
      <c r="J3568" s="3" t="s">
        <v>22</v>
      </c>
      <c r="K3568" s="3" t="s">
        <v>23</v>
      </c>
      <c r="L3568" s="47">
        <f t="shared" si="114"/>
        <v>12020.713632597119</v>
      </c>
      <c r="M3568" s="63">
        <f t="shared" si="113"/>
        <v>8.8948198127039996E-3</v>
      </c>
      <c r="N3568" s="7">
        <v>33970</v>
      </c>
      <c r="O3568" s="6" t="b">
        <v>1</v>
      </c>
      <c r="P3568" s="6" t="b">
        <v>0</v>
      </c>
      <c r="Q3568" s="6" t="s">
        <v>24</v>
      </c>
    </row>
    <row r="3569" spans="1:17" x14ac:dyDescent="0.25">
      <c r="A3569" s="3">
        <v>2021</v>
      </c>
      <c r="B3569" s="3">
        <v>11</v>
      </c>
      <c r="C3569" s="4" t="s">
        <v>56</v>
      </c>
      <c r="D3569" s="4" t="s">
        <v>44</v>
      </c>
      <c r="E3569" s="4" t="s">
        <v>75</v>
      </c>
      <c r="F3569" s="4"/>
      <c r="G3569" s="11" t="s">
        <v>21</v>
      </c>
      <c r="H3569" s="5">
        <v>212791</v>
      </c>
      <c r="I3569" s="5">
        <v>74075.58541</v>
      </c>
      <c r="J3569" s="3" t="s">
        <v>22</v>
      </c>
      <c r="K3569" s="3" t="s">
        <v>42</v>
      </c>
      <c r="L3569" s="47">
        <f t="shared" si="114"/>
        <v>195090.20257324222</v>
      </c>
      <c r="M3569" s="63">
        <f t="shared" si="113"/>
        <v>0.14435850084700799</v>
      </c>
      <c r="N3569" s="7">
        <v>41210</v>
      </c>
      <c r="O3569" s="6" t="b">
        <v>0</v>
      </c>
      <c r="P3569" s="6" t="b">
        <v>0</v>
      </c>
      <c r="Q3569" s="6" t="s">
        <v>65</v>
      </c>
    </row>
    <row r="3570" spans="1:17" x14ac:dyDescent="0.25">
      <c r="A3570" s="3">
        <v>2021</v>
      </c>
      <c r="B3570" s="3">
        <v>11</v>
      </c>
      <c r="C3570" s="4" t="s">
        <v>56</v>
      </c>
      <c r="D3570" s="4" t="s">
        <v>46</v>
      </c>
      <c r="E3570" s="4" t="s">
        <v>47</v>
      </c>
      <c r="F3570" s="4"/>
      <c r="G3570" s="11" t="s">
        <v>21</v>
      </c>
      <c r="H3570" s="5">
        <v>65854</v>
      </c>
      <c r="I3570" s="5">
        <v>24587.581300000002</v>
      </c>
      <c r="J3570" s="3" t="s">
        <v>22</v>
      </c>
      <c r="K3570" s="3" t="s">
        <v>42</v>
      </c>
      <c r="L3570" s="47">
        <f t="shared" si="114"/>
        <v>64755.427716883198</v>
      </c>
      <c r="M3570" s="63">
        <f t="shared" si="113"/>
        <v>4.7916278437440007E-2</v>
      </c>
      <c r="N3570" s="7">
        <v>34700</v>
      </c>
      <c r="O3570" s="6" t="b">
        <v>1</v>
      </c>
      <c r="P3570" s="6" t="b">
        <v>0</v>
      </c>
      <c r="Q3570" s="6" t="s">
        <v>24</v>
      </c>
    </row>
    <row r="3571" spans="1:17" x14ac:dyDescent="0.25">
      <c r="A3571" s="3">
        <v>2021</v>
      </c>
      <c r="B3571" s="3">
        <v>11</v>
      </c>
      <c r="C3571" s="4" t="s">
        <v>56</v>
      </c>
      <c r="D3571" s="4" t="s">
        <v>46</v>
      </c>
      <c r="E3571" s="4" t="s">
        <v>48</v>
      </c>
      <c r="F3571" s="4"/>
      <c r="G3571" s="11" t="s">
        <v>21</v>
      </c>
      <c r="H3571" s="5">
        <v>56972</v>
      </c>
      <c r="I3571" s="5">
        <v>21636.53009</v>
      </c>
      <c r="J3571" s="3" t="s">
        <v>22</v>
      </c>
      <c r="K3571" s="3" t="s">
        <v>42</v>
      </c>
      <c r="L3571" s="47">
        <f t="shared" si="114"/>
        <v>56983.350382949757</v>
      </c>
      <c r="M3571" s="63">
        <f t="shared" si="113"/>
        <v>4.2165269839392006E-2</v>
      </c>
      <c r="N3571" s="7">
        <v>35065</v>
      </c>
      <c r="O3571" s="6" t="b">
        <v>1</v>
      </c>
      <c r="P3571" s="6" t="b">
        <v>0</v>
      </c>
      <c r="Q3571" s="6" t="s">
        <v>24</v>
      </c>
    </row>
    <row r="3572" spans="1:17" x14ac:dyDescent="0.25">
      <c r="A3572" s="3">
        <v>2021</v>
      </c>
      <c r="B3572" s="3">
        <v>11</v>
      </c>
      <c r="C3572" s="4" t="s">
        <v>56</v>
      </c>
      <c r="D3572" s="4" t="s">
        <v>46</v>
      </c>
      <c r="E3572" s="4" t="s">
        <v>58</v>
      </c>
      <c r="F3572" s="4"/>
      <c r="G3572" s="11" t="s">
        <v>21</v>
      </c>
      <c r="H3572" s="5">
        <v>69997</v>
      </c>
      <c r="I3572" s="5">
        <v>23569.599279999999</v>
      </c>
      <c r="J3572" s="3" t="s">
        <v>22</v>
      </c>
      <c r="K3572" s="3" t="s">
        <v>42</v>
      </c>
      <c r="L3572" s="47">
        <f t="shared" si="114"/>
        <v>62074.405118161914</v>
      </c>
      <c r="M3572" s="63">
        <f t="shared" si="113"/>
        <v>4.5932435076864002E-2</v>
      </c>
      <c r="N3572" s="7">
        <v>39814</v>
      </c>
      <c r="O3572" s="6" t="b">
        <v>1</v>
      </c>
      <c r="P3572" s="6" t="b">
        <v>0</v>
      </c>
      <c r="Q3572" s="6" t="s">
        <v>24</v>
      </c>
    </row>
    <row r="3573" spans="1:17" x14ac:dyDescent="0.25">
      <c r="A3573" s="3">
        <v>2021</v>
      </c>
      <c r="B3573" s="3">
        <v>11</v>
      </c>
      <c r="C3573" s="4" t="s">
        <v>56</v>
      </c>
      <c r="D3573" s="4" t="s">
        <v>46</v>
      </c>
      <c r="E3573" s="4" t="s">
        <v>61</v>
      </c>
      <c r="F3573" s="4"/>
      <c r="G3573" s="11" t="s">
        <v>21</v>
      </c>
      <c r="H3573" s="5">
        <v>30861</v>
      </c>
      <c r="I3573" s="5">
        <v>10680.564420000001</v>
      </c>
      <c r="J3573" s="3" t="s">
        <v>22</v>
      </c>
      <c r="K3573" s="3" t="s">
        <v>42</v>
      </c>
      <c r="L3573" s="47">
        <f t="shared" si="114"/>
        <v>28129.018012634882</v>
      </c>
      <c r="M3573" s="63">
        <f t="shared" si="113"/>
        <v>2.0814283941696005E-2</v>
      </c>
      <c r="N3573" s="7">
        <v>40179</v>
      </c>
      <c r="O3573" s="6" t="b">
        <v>1</v>
      </c>
      <c r="P3573" s="6" t="b">
        <v>0</v>
      </c>
      <c r="Q3573" s="6" t="s">
        <v>24</v>
      </c>
    </row>
    <row r="3574" spans="1:17" x14ac:dyDescent="0.25">
      <c r="A3574" s="3">
        <v>2021</v>
      </c>
      <c r="B3574" s="3">
        <v>11</v>
      </c>
      <c r="C3574" s="4" t="s">
        <v>56</v>
      </c>
      <c r="D3574" s="4" t="s">
        <v>46</v>
      </c>
      <c r="E3574" s="4" t="s">
        <v>77</v>
      </c>
      <c r="F3574" s="4"/>
      <c r="G3574" s="11" t="s">
        <v>21</v>
      </c>
      <c r="H3574" s="5">
        <v>75900</v>
      </c>
      <c r="I3574" s="5">
        <v>25122.85817</v>
      </c>
      <c r="J3574" s="3" t="s">
        <v>22</v>
      </c>
      <c r="K3574" s="3" t="s">
        <v>42</v>
      </c>
      <c r="L3574" s="47">
        <f t="shared" si="114"/>
        <v>66165.167139434867</v>
      </c>
      <c r="M3574" s="63">
        <f t="shared" si="113"/>
        <v>4.8959426001696005E-2</v>
      </c>
      <c r="N3574" s="7">
        <v>42005</v>
      </c>
      <c r="O3574" s="6" t="b">
        <v>0</v>
      </c>
      <c r="P3574" s="6" t="b">
        <v>0</v>
      </c>
      <c r="Q3574" s="6" t="s">
        <v>65</v>
      </c>
    </row>
    <row r="3575" spans="1:17" x14ac:dyDescent="0.25">
      <c r="A3575" s="3">
        <v>2021</v>
      </c>
      <c r="B3575" s="3">
        <v>11</v>
      </c>
      <c r="C3575" s="4" t="s">
        <v>56</v>
      </c>
      <c r="D3575" s="4" t="s">
        <v>69</v>
      </c>
      <c r="E3575" s="4" t="s">
        <v>70</v>
      </c>
      <c r="F3575" s="4" t="s">
        <v>71</v>
      </c>
      <c r="G3575" s="11" t="s">
        <v>21</v>
      </c>
      <c r="H3575" s="5">
        <v>87774.17</v>
      </c>
      <c r="I3575" s="5">
        <v>33471.464619999999</v>
      </c>
      <c r="J3575" s="3" t="s">
        <v>22</v>
      </c>
      <c r="K3575" s="3" t="s">
        <v>23</v>
      </c>
      <c r="L3575" s="47">
        <f t="shared" si="114"/>
        <v>88152.591396967677</v>
      </c>
      <c r="M3575" s="63">
        <f t="shared" si="113"/>
        <v>6.5229190251456001E-2</v>
      </c>
      <c r="N3575" s="7">
        <v>40760</v>
      </c>
      <c r="O3575" s="6" t="b">
        <v>0</v>
      </c>
      <c r="P3575" s="6" t="b">
        <v>0</v>
      </c>
      <c r="Q3575" s="6" t="s">
        <v>65</v>
      </c>
    </row>
    <row r="3576" spans="1:17" x14ac:dyDescent="0.25">
      <c r="A3576" s="3">
        <v>2021</v>
      </c>
      <c r="B3576" s="3">
        <v>12</v>
      </c>
      <c r="C3576" s="4" t="s">
        <v>57</v>
      </c>
      <c r="D3576" s="4" t="s">
        <v>18</v>
      </c>
      <c r="E3576" s="4" t="s">
        <v>76</v>
      </c>
      <c r="F3576" s="4"/>
      <c r="G3576" s="11" t="s">
        <v>21</v>
      </c>
      <c r="H3576" s="5">
        <v>158607</v>
      </c>
      <c r="I3576" s="5">
        <v>60270.66</v>
      </c>
      <c r="J3576" s="3" t="s">
        <v>22</v>
      </c>
      <c r="K3576" s="3" t="s">
        <v>42</v>
      </c>
      <c r="L3576" s="47">
        <f t="shared" si="114"/>
        <v>158732.66749823999</v>
      </c>
      <c r="M3576" s="63">
        <f t="shared" si="113"/>
        <v>0.11745546220800002</v>
      </c>
      <c r="N3576" s="7">
        <v>41348</v>
      </c>
      <c r="O3576" s="6" t="b">
        <v>0</v>
      </c>
      <c r="P3576" s="6" t="b">
        <v>0</v>
      </c>
      <c r="Q3576" s="6" t="s">
        <v>65</v>
      </c>
    </row>
    <row r="3577" spans="1:17" x14ac:dyDescent="0.25">
      <c r="A3577" s="3">
        <v>2021</v>
      </c>
      <c r="B3577" s="3">
        <v>12</v>
      </c>
      <c r="C3577" s="4" t="s">
        <v>57</v>
      </c>
      <c r="D3577" s="4" t="s">
        <v>18</v>
      </c>
      <c r="E3577" s="4" t="s">
        <v>19</v>
      </c>
      <c r="F3577" s="4" t="s">
        <v>25</v>
      </c>
      <c r="G3577" s="11" t="s">
        <v>21</v>
      </c>
      <c r="H3577" s="5">
        <v>78485.234400000001</v>
      </c>
      <c r="I3577" s="5">
        <v>31274.202929999999</v>
      </c>
      <c r="J3577" s="3" t="s">
        <v>22</v>
      </c>
      <c r="K3577" s="3" t="s">
        <v>23</v>
      </c>
      <c r="L3577" s="47">
        <f t="shared" si="114"/>
        <v>82365.742385435515</v>
      </c>
      <c r="M3577" s="63">
        <f t="shared" si="113"/>
        <v>6.0947166669984003E-2</v>
      </c>
      <c r="N3577" s="7">
        <v>35527</v>
      </c>
      <c r="O3577" s="6" t="b">
        <v>1</v>
      </c>
      <c r="P3577" s="6" t="b">
        <v>0</v>
      </c>
      <c r="Q3577" s="6" t="s">
        <v>24</v>
      </c>
    </row>
    <row r="3578" spans="1:17" x14ac:dyDescent="0.25">
      <c r="A3578" s="3">
        <v>2021</v>
      </c>
      <c r="B3578" s="3">
        <v>12</v>
      </c>
      <c r="C3578" s="4" t="s">
        <v>57</v>
      </c>
      <c r="D3578" s="4" t="s">
        <v>18</v>
      </c>
      <c r="E3578" s="4" t="s">
        <v>19</v>
      </c>
      <c r="F3578" s="4" t="s">
        <v>20</v>
      </c>
      <c r="G3578" s="11" t="s">
        <v>21</v>
      </c>
      <c r="H3578" s="5">
        <v>78264.030599999998</v>
      </c>
      <c r="I3578" s="5">
        <v>30458.881700000002</v>
      </c>
      <c r="J3578" s="3" t="s">
        <v>22</v>
      </c>
      <c r="K3578" s="3" t="s">
        <v>23</v>
      </c>
      <c r="L3578" s="47">
        <f t="shared" si="114"/>
        <v>80218.460213548795</v>
      </c>
      <c r="M3578" s="63">
        <f t="shared" si="113"/>
        <v>5.9358268656960006E-2</v>
      </c>
      <c r="N3578" s="7">
        <v>35527</v>
      </c>
      <c r="O3578" s="6" t="b">
        <v>1</v>
      </c>
      <c r="P3578" s="6" t="b">
        <v>0</v>
      </c>
      <c r="Q3578" s="6" t="s">
        <v>24</v>
      </c>
    </row>
    <row r="3579" spans="1:17" x14ac:dyDescent="0.25">
      <c r="A3579" s="3">
        <v>2021</v>
      </c>
      <c r="B3579" s="3">
        <v>12</v>
      </c>
      <c r="C3579" s="4" t="s">
        <v>57</v>
      </c>
      <c r="D3579" s="4" t="s">
        <v>18</v>
      </c>
      <c r="E3579" s="4" t="s">
        <v>43</v>
      </c>
      <c r="F3579" s="4"/>
      <c r="G3579" s="11" t="s">
        <v>21</v>
      </c>
      <c r="H3579" s="5">
        <v>52884</v>
      </c>
      <c r="I3579" s="5">
        <v>21181.915840000001</v>
      </c>
      <c r="J3579" s="3" t="s">
        <v>22</v>
      </c>
      <c r="K3579" s="3" t="s">
        <v>42</v>
      </c>
      <c r="L3579" s="47">
        <f t="shared" si="114"/>
        <v>55786.049198837762</v>
      </c>
      <c r="M3579" s="63">
        <f t="shared" si="113"/>
        <v>4.1279317588992011E-2</v>
      </c>
      <c r="N3579" s="7">
        <v>28126</v>
      </c>
      <c r="O3579" s="6" t="b">
        <v>1</v>
      </c>
      <c r="P3579" s="6" t="b">
        <v>0</v>
      </c>
      <c r="Q3579" s="6" t="s">
        <v>24</v>
      </c>
    </row>
    <row r="3580" spans="1:17" x14ac:dyDescent="0.25">
      <c r="A3580" s="3">
        <v>2021</v>
      </c>
      <c r="B3580" s="3">
        <v>12</v>
      </c>
      <c r="C3580" s="4" t="s">
        <v>57</v>
      </c>
      <c r="D3580" s="4" t="s">
        <v>62</v>
      </c>
      <c r="E3580" s="4" t="s">
        <v>63</v>
      </c>
      <c r="F3580" s="4" t="s">
        <v>64</v>
      </c>
      <c r="G3580" s="11" t="s">
        <v>21</v>
      </c>
      <c r="H3580" s="5">
        <v>49436.52</v>
      </c>
      <c r="I3580" s="5">
        <v>18571.430329999999</v>
      </c>
      <c r="J3580" s="3" t="s">
        <v>22</v>
      </c>
      <c r="K3580" s="3" t="s">
        <v>23</v>
      </c>
      <c r="L3580" s="47">
        <f t="shared" si="114"/>
        <v>48910.90748862912</v>
      </c>
      <c r="M3580" s="63">
        <f t="shared" si="113"/>
        <v>3.6192003427104005E-2</v>
      </c>
      <c r="N3580" s="7">
        <v>40739</v>
      </c>
      <c r="O3580" s="6" t="b">
        <v>0</v>
      </c>
      <c r="P3580" s="6" t="b">
        <v>0</v>
      </c>
      <c r="Q3580" s="6" t="s">
        <v>65</v>
      </c>
    </row>
    <row r="3581" spans="1:17" x14ac:dyDescent="0.25">
      <c r="A3581" s="3">
        <v>2021</v>
      </c>
      <c r="B3581" s="3">
        <v>12</v>
      </c>
      <c r="C3581" s="4" t="s">
        <v>57</v>
      </c>
      <c r="D3581" s="4" t="s">
        <v>66</v>
      </c>
      <c r="E3581" s="4" t="s">
        <v>67</v>
      </c>
      <c r="F3581" s="4" t="s">
        <v>68</v>
      </c>
      <c r="G3581" s="11" t="s">
        <v>21</v>
      </c>
      <c r="H3581" s="5">
        <v>125306.0573</v>
      </c>
      <c r="I3581" s="5">
        <v>46811.185689999998</v>
      </c>
      <c r="J3581" s="3" t="s">
        <v>22</v>
      </c>
      <c r="K3581" s="3" t="s">
        <v>23</v>
      </c>
      <c r="L3581" s="47">
        <f t="shared" si="114"/>
        <v>123284.93454906814</v>
      </c>
      <c r="M3581" s="63">
        <f t="shared" si="113"/>
        <v>9.1225638672671999E-2</v>
      </c>
      <c r="N3581" s="7">
        <v>40644</v>
      </c>
      <c r="O3581" s="6" t="b">
        <v>0</v>
      </c>
      <c r="P3581" s="6" t="b">
        <v>1</v>
      </c>
      <c r="Q3581" s="6" t="s">
        <v>15</v>
      </c>
    </row>
    <row r="3582" spans="1:17" x14ac:dyDescent="0.25">
      <c r="A3582" s="3">
        <v>2021</v>
      </c>
      <c r="B3582" s="3">
        <v>12</v>
      </c>
      <c r="C3582" s="4" t="s">
        <v>57</v>
      </c>
      <c r="D3582" s="4" t="s">
        <v>66</v>
      </c>
      <c r="E3582" s="4" t="s">
        <v>67</v>
      </c>
      <c r="F3582" s="4" t="s">
        <v>72</v>
      </c>
      <c r="G3582" s="11" t="s">
        <v>21</v>
      </c>
      <c r="H3582" s="5">
        <v>161249.5338</v>
      </c>
      <c r="I3582" s="5">
        <v>60238.762849999999</v>
      </c>
      <c r="J3582" s="3" t="s">
        <v>22</v>
      </c>
      <c r="K3582" s="3" t="s">
        <v>23</v>
      </c>
      <c r="L3582" s="47">
        <f t="shared" si="114"/>
        <v>158648.66112258239</v>
      </c>
      <c r="M3582" s="63">
        <f t="shared" si="113"/>
        <v>0.11739330104208001</v>
      </c>
      <c r="N3582" s="7">
        <v>40644</v>
      </c>
      <c r="O3582" s="6" t="b">
        <v>0</v>
      </c>
      <c r="P3582" s="6" t="b">
        <v>1</v>
      </c>
      <c r="Q3582" s="6" t="s">
        <v>15</v>
      </c>
    </row>
    <row r="3583" spans="1:17" x14ac:dyDescent="0.25">
      <c r="A3583" s="3">
        <v>2021</v>
      </c>
      <c r="B3583" s="3">
        <v>12</v>
      </c>
      <c r="C3583" s="4" t="s">
        <v>57</v>
      </c>
      <c r="D3583" s="4" t="s">
        <v>78</v>
      </c>
      <c r="E3583" s="4" t="s">
        <v>78</v>
      </c>
      <c r="F3583" s="4" t="s">
        <v>80</v>
      </c>
      <c r="G3583" s="11" t="s">
        <v>21</v>
      </c>
      <c r="H3583" s="5">
        <v>138108.6752</v>
      </c>
      <c r="I3583" s="5">
        <v>49827.870060000001</v>
      </c>
      <c r="J3583" s="3" t="s">
        <v>22</v>
      </c>
      <c r="K3583" s="3" t="s">
        <v>23</v>
      </c>
      <c r="L3583" s="47">
        <f t="shared" si="114"/>
        <v>131229.86757369983</v>
      </c>
      <c r="M3583" s="63">
        <f t="shared" si="113"/>
        <v>9.7104553172928015E-2</v>
      </c>
      <c r="N3583" s="7">
        <v>42560</v>
      </c>
      <c r="O3583" s="6" t="b">
        <v>0</v>
      </c>
      <c r="P3583" s="6" t="b">
        <v>0</v>
      </c>
      <c r="Q3583" s="6" t="s">
        <v>65</v>
      </c>
    </row>
    <row r="3584" spans="1:17" x14ac:dyDescent="0.25">
      <c r="A3584" s="3">
        <v>2021</v>
      </c>
      <c r="B3584" s="3">
        <v>12</v>
      </c>
      <c r="C3584" s="4" t="s">
        <v>57</v>
      </c>
      <c r="D3584" s="4" t="s">
        <v>78</v>
      </c>
      <c r="E3584" s="4" t="s">
        <v>78</v>
      </c>
      <c r="F3584" s="4" t="s">
        <v>79</v>
      </c>
      <c r="G3584" s="11" t="s">
        <v>21</v>
      </c>
      <c r="H3584" s="5">
        <v>132602.45310000001</v>
      </c>
      <c r="I3584" s="5">
        <v>47841.294500000004</v>
      </c>
      <c r="J3584" s="3" t="s">
        <v>22</v>
      </c>
      <c r="K3584" s="3" t="s">
        <v>23</v>
      </c>
      <c r="L3584" s="47">
        <f t="shared" si="114"/>
        <v>125997.89503804799</v>
      </c>
      <c r="M3584" s="63">
        <f t="shared" si="113"/>
        <v>9.3233114721600022E-2</v>
      </c>
      <c r="N3584" s="7">
        <v>42560</v>
      </c>
      <c r="O3584" s="6" t="b">
        <v>0</v>
      </c>
      <c r="P3584" s="6" t="b">
        <v>0</v>
      </c>
      <c r="Q3584" s="6" t="s">
        <v>65</v>
      </c>
    </row>
    <row r="3585" spans="1:17" x14ac:dyDescent="0.25">
      <c r="A3585" s="3">
        <v>2021</v>
      </c>
      <c r="B3585" s="3">
        <v>12</v>
      </c>
      <c r="C3585" s="4" t="s">
        <v>57</v>
      </c>
      <c r="D3585" s="4" t="s">
        <v>73</v>
      </c>
      <c r="E3585" s="4" t="s">
        <v>74</v>
      </c>
      <c r="F3585" s="4"/>
      <c r="G3585" s="11" t="s">
        <v>21</v>
      </c>
      <c r="H3585" s="5">
        <v>216547</v>
      </c>
      <c r="I3585" s="5">
        <v>72807.534650000001</v>
      </c>
      <c r="J3585" s="3" t="s">
        <v>22</v>
      </c>
      <c r="K3585" s="3" t="s">
        <v>42</v>
      </c>
      <c r="L3585" s="47">
        <f t="shared" si="114"/>
        <v>191750.58293645759</v>
      </c>
      <c r="M3585" s="63">
        <f t="shared" si="113"/>
        <v>0.14188732352592001</v>
      </c>
      <c r="N3585" s="7">
        <v>41136</v>
      </c>
      <c r="O3585" s="6" t="b">
        <v>0</v>
      </c>
      <c r="P3585" s="6" t="b">
        <v>0</v>
      </c>
      <c r="Q3585" s="6" t="s">
        <v>65</v>
      </c>
    </row>
    <row r="3586" spans="1:17" x14ac:dyDescent="0.25">
      <c r="A3586" s="3">
        <v>2021</v>
      </c>
      <c r="B3586" s="3">
        <v>12</v>
      </c>
      <c r="C3586" s="4" t="s">
        <v>57</v>
      </c>
      <c r="D3586" s="4" t="s">
        <v>29</v>
      </c>
      <c r="E3586" s="4" t="s">
        <v>92</v>
      </c>
      <c r="F3586" s="4" t="s">
        <v>92</v>
      </c>
      <c r="G3586" s="11" t="s">
        <v>21</v>
      </c>
      <c r="H3586" s="5">
        <v>179301.73</v>
      </c>
      <c r="I3586" s="5">
        <v>62676.543319999997</v>
      </c>
      <c r="J3586" s="3" t="s">
        <v>22</v>
      </c>
      <c r="K3586" s="3" t="s">
        <v>23</v>
      </c>
      <c r="L3586" s="47">
        <f t="shared" si="114"/>
        <v>165068.95578632446</v>
      </c>
      <c r="M3586" s="63">
        <f t="shared" ref="M3586:M3649" si="115">I3586*0.02784*0.07/1000</f>
        <v>0.122144047622016</v>
      </c>
      <c r="N3586" s="7">
        <v>43601</v>
      </c>
      <c r="O3586" s="6" t="b">
        <v>0</v>
      </c>
      <c r="P3586" s="6" t="b">
        <v>0</v>
      </c>
      <c r="Q3586" s="6" t="s">
        <v>65</v>
      </c>
    </row>
    <row r="3587" spans="1:17" x14ac:dyDescent="0.25">
      <c r="A3587" s="3">
        <v>2021</v>
      </c>
      <c r="B3587" s="3">
        <v>12</v>
      </c>
      <c r="C3587" s="4" t="s">
        <v>57</v>
      </c>
      <c r="D3587" s="4" t="s">
        <v>29</v>
      </c>
      <c r="E3587" s="4" t="s">
        <v>30</v>
      </c>
      <c r="F3587" s="4" t="s">
        <v>33</v>
      </c>
      <c r="G3587" s="11" t="s">
        <v>21</v>
      </c>
      <c r="H3587" s="5">
        <v>23077.57</v>
      </c>
      <c r="I3587" s="5">
        <v>9716.5655360000001</v>
      </c>
      <c r="J3587" s="3" t="s">
        <v>22</v>
      </c>
      <c r="K3587" s="3" t="s">
        <v>23</v>
      </c>
      <c r="L3587" s="47">
        <f t="shared" si="114"/>
        <v>25590.168855803902</v>
      </c>
      <c r="M3587" s="63">
        <f t="shared" si="115"/>
        <v>1.8935642916556802E-2</v>
      </c>
      <c r="N3587" s="7">
        <v>35885</v>
      </c>
      <c r="O3587" s="6" t="b">
        <v>1</v>
      </c>
      <c r="P3587" s="6" t="b">
        <v>0</v>
      </c>
      <c r="Q3587" s="6" t="s">
        <v>24</v>
      </c>
    </row>
    <row r="3588" spans="1:17" x14ac:dyDescent="0.25">
      <c r="A3588" s="3">
        <v>2021</v>
      </c>
      <c r="B3588" s="3">
        <v>12</v>
      </c>
      <c r="C3588" s="4" t="s">
        <v>57</v>
      </c>
      <c r="D3588" s="4" t="s">
        <v>29</v>
      </c>
      <c r="E3588" s="4" t="s">
        <v>30</v>
      </c>
      <c r="F3588" s="4" t="s">
        <v>31</v>
      </c>
      <c r="G3588" s="11" t="s">
        <v>21</v>
      </c>
      <c r="H3588" s="5">
        <v>11296.48</v>
      </c>
      <c r="I3588" s="5">
        <v>4674.2521569999999</v>
      </c>
      <c r="J3588" s="3" t="s">
        <v>22</v>
      </c>
      <c r="K3588" s="3" t="s">
        <v>23</v>
      </c>
      <c r="L3588" s="47">
        <f t="shared" si="114"/>
        <v>12310.409632813247</v>
      </c>
      <c r="M3588" s="63">
        <f t="shared" si="115"/>
        <v>9.1091826035616004E-3</v>
      </c>
      <c r="N3588" s="7">
        <v>35885</v>
      </c>
      <c r="O3588" s="6" t="b">
        <v>1</v>
      </c>
      <c r="P3588" s="6" t="b">
        <v>0</v>
      </c>
      <c r="Q3588" s="6" t="s">
        <v>24</v>
      </c>
    </row>
    <row r="3589" spans="1:17" x14ac:dyDescent="0.25">
      <c r="A3589" s="3">
        <v>2021</v>
      </c>
      <c r="B3589" s="3">
        <v>12</v>
      </c>
      <c r="C3589" s="4" t="s">
        <v>57</v>
      </c>
      <c r="D3589" s="4" t="s">
        <v>29</v>
      </c>
      <c r="E3589" s="4" t="s">
        <v>34</v>
      </c>
      <c r="F3589" s="4" t="s">
        <v>39</v>
      </c>
      <c r="G3589" s="11" t="s">
        <v>21</v>
      </c>
      <c r="H3589" s="5">
        <v>4585.76</v>
      </c>
      <c r="I3589" s="5">
        <v>1905.3249940000001</v>
      </c>
      <c r="J3589" s="3" t="s">
        <v>22</v>
      </c>
      <c r="K3589" s="3" t="s">
        <v>23</v>
      </c>
      <c r="L3589" s="47">
        <f t="shared" si="114"/>
        <v>5017.9858449980156</v>
      </c>
      <c r="M3589" s="63">
        <f t="shared" si="115"/>
        <v>3.7130973483072006E-3</v>
      </c>
      <c r="N3589" s="7">
        <v>33970</v>
      </c>
      <c r="O3589" s="6" t="b">
        <v>1</v>
      </c>
      <c r="P3589" s="6" t="b">
        <v>0</v>
      </c>
      <c r="Q3589" s="6" t="s">
        <v>24</v>
      </c>
    </row>
    <row r="3590" spans="1:17" x14ac:dyDescent="0.25">
      <c r="A3590" s="3">
        <v>2021</v>
      </c>
      <c r="B3590" s="3">
        <v>12</v>
      </c>
      <c r="C3590" s="4" t="s">
        <v>57</v>
      </c>
      <c r="D3590" s="4" t="s">
        <v>29</v>
      </c>
      <c r="E3590" s="4" t="s">
        <v>34</v>
      </c>
      <c r="F3590" s="4" t="s">
        <v>37</v>
      </c>
      <c r="G3590" s="11" t="s">
        <v>21</v>
      </c>
      <c r="H3590" s="5">
        <v>1200.83</v>
      </c>
      <c r="I3590" s="5">
        <v>468.73493239999999</v>
      </c>
      <c r="J3590" s="3" t="s">
        <v>22</v>
      </c>
      <c r="K3590" s="3" t="s">
        <v>23</v>
      </c>
      <c r="L3590" s="47">
        <f t="shared" si="114"/>
        <v>1234.4903170043135</v>
      </c>
      <c r="M3590" s="63">
        <f t="shared" si="115"/>
        <v>9.1347063626112017E-4</v>
      </c>
      <c r="N3590" s="7">
        <v>33970</v>
      </c>
      <c r="O3590" s="6" t="b">
        <v>1</v>
      </c>
      <c r="P3590" s="6" t="b">
        <v>0</v>
      </c>
      <c r="Q3590" s="6" t="s">
        <v>24</v>
      </c>
    </row>
    <row r="3591" spans="1:17" x14ac:dyDescent="0.25">
      <c r="A3591" s="3">
        <v>2021</v>
      </c>
      <c r="B3591" s="3">
        <v>12</v>
      </c>
      <c r="C3591" s="4" t="s">
        <v>57</v>
      </c>
      <c r="D3591" s="4" t="s">
        <v>44</v>
      </c>
      <c r="E3591" s="4" t="s">
        <v>75</v>
      </c>
      <c r="F3591" s="4"/>
      <c r="G3591" s="11" t="s">
        <v>21</v>
      </c>
      <c r="H3591" s="5">
        <v>185074</v>
      </c>
      <c r="I3591" s="5">
        <v>70211.537949999998</v>
      </c>
      <c r="J3591" s="3" t="s">
        <v>22</v>
      </c>
      <c r="K3591" s="3" t="s">
        <v>42</v>
      </c>
      <c r="L3591" s="47">
        <f t="shared" si="114"/>
        <v>184913.59988354877</v>
      </c>
      <c r="M3591" s="63">
        <f t="shared" si="115"/>
        <v>0.13682824515696002</v>
      </c>
      <c r="N3591" s="7">
        <v>41210</v>
      </c>
      <c r="O3591" s="6" t="b">
        <v>0</v>
      </c>
      <c r="P3591" s="6" t="b">
        <v>0</v>
      </c>
      <c r="Q3591" s="6" t="s">
        <v>65</v>
      </c>
    </row>
    <row r="3592" spans="1:17" x14ac:dyDescent="0.25">
      <c r="A3592" s="3">
        <v>2021</v>
      </c>
      <c r="B3592" s="3">
        <v>12</v>
      </c>
      <c r="C3592" s="4" t="s">
        <v>57</v>
      </c>
      <c r="D3592" s="4" t="s">
        <v>46</v>
      </c>
      <c r="E3592" s="4" t="s">
        <v>47</v>
      </c>
      <c r="F3592" s="4"/>
      <c r="G3592" s="11" t="s">
        <v>21</v>
      </c>
      <c r="H3592" s="5">
        <v>38540.269999999997</v>
      </c>
      <c r="I3592" s="5">
        <v>15308.07386</v>
      </c>
      <c r="J3592" s="3" t="s">
        <v>22</v>
      </c>
      <c r="K3592" s="3" t="s">
        <v>42</v>
      </c>
      <c r="L3592" s="47">
        <f t="shared" si="114"/>
        <v>40316.32303442304</v>
      </c>
      <c r="M3592" s="63">
        <f t="shared" si="115"/>
        <v>2.9832374338368006E-2</v>
      </c>
      <c r="N3592" s="7">
        <v>34700</v>
      </c>
      <c r="O3592" s="6" t="b">
        <v>1</v>
      </c>
      <c r="P3592" s="6" t="b">
        <v>0</v>
      </c>
      <c r="Q3592" s="6" t="s">
        <v>24</v>
      </c>
    </row>
    <row r="3593" spans="1:17" x14ac:dyDescent="0.25">
      <c r="A3593" s="3">
        <v>2021</v>
      </c>
      <c r="B3593" s="3">
        <v>12</v>
      </c>
      <c r="C3593" s="4" t="s">
        <v>57</v>
      </c>
      <c r="D3593" s="4" t="s">
        <v>46</v>
      </c>
      <c r="E3593" s="4" t="s">
        <v>48</v>
      </c>
      <c r="F3593" s="4"/>
      <c r="G3593" s="11" t="s">
        <v>21</v>
      </c>
      <c r="H3593" s="5">
        <v>66152.240000000005</v>
      </c>
      <c r="I3593" s="5">
        <v>26726.546729999998</v>
      </c>
      <c r="J3593" s="3" t="s">
        <v>22</v>
      </c>
      <c r="K3593" s="3" t="s">
        <v>42</v>
      </c>
      <c r="L3593" s="47">
        <f t="shared" si="114"/>
        <v>70388.743967118717</v>
      </c>
      <c r="M3593" s="63">
        <f t="shared" si="115"/>
        <v>5.2084694267424007E-2</v>
      </c>
      <c r="N3593" s="7">
        <v>35065</v>
      </c>
      <c r="O3593" s="6" t="b">
        <v>1</v>
      </c>
      <c r="P3593" s="6" t="b">
        <v>0</v>
      </c>
      <c r="Q3593" s="6" t="s">
        <v>24</v>
      </c>
    </row>
    <row r="3594" spans="1:17" x14ac:dyDescent="0.25">
      <c r="A3594" s="3">
        <v>2021</v>
      </c>
      <c r="B3594" s="3">
        <v>12</v>
      </c>
      <c r="C3594" s="4" t="s">
        <v>57</v>
      </c>
      <c r="D3594" s="4" t="s">
        <v>46</v>
      </c>
      <c r="E3594" s="4" t="s">
        <v>58</v>
      </c>
      <c r="F3594" s="4"/>
      <c r="G3594" s="11" t="s">
        <v>21</v>
      </c>
      <c r="H3594" s="5">
        <v>72912.070000000007</v>
      </c>
      <c r="I3594" s="5">
        <v>27218.592430000001</v>
      </c>
      <c r="J3594" s="3" t="s">
        <v>22</v>
      </c>
      <c r="K3594" s="3" t="s">
        <v>42</v>
      </c>
      <c r="L3594" s="47">
        <f t="shared" si="114"/>
        <v>71684.627013563513</v>
      </c>
      <c r="M3594" s="63">
        <f t="shared" si="115"/>
        <v>5.3043592927584003E-2</v>
      </c>
      <c r="N3594" s="7">
        <v>39814</v>
      </c>
      <c r="O3594" s="6" t="b">
        <v>1</v>
      </c>
      <c r="P3594" s="6" t="b">
        <v>0</v>
      </c>
      <c r="Q3594" s="6" t="s">
        <v>24</v>
      </c>
    </row>
    <row r="3595" spans="1:17" x14ac:dyDescent="0.25">
      <c r="A3595" s="3">
        <v>2021</v>
      </c>
      <c r="B3595" s="3">
        <v>12</v>
      </c>
      <c r="C3595" s="4" t="s">
        <v>57</v>
      </c>
      <c r="D3595" s="4" t="s">
        <v>46</v>
      </c>
      <c r="E3595" s="4" t="s">
        <v>61</v>
      </c>
      <c r="F3595" s="4"/>
      <c r="G3595" s="11" t="s">
        <v>21</v>
      </c>
      <c r="H3595" s="5">
        <v>80723.539999999994</v>
      </c>
      <c r="I3595" s="5">
        <v>30532.56667</v>
      </c>
      <c r="J3595" s="3" t="s">
        <v>22</v>
      </c>
      <c r="K3595" s="3" t="s">
        <v>42</v>
      </c>
      <c r="L3595" s="47">
        <f t="shared" si="114"/>
        <v>80412.521666378874</v>
      </c>
      <c r="M3595" s="63">
        <f t="shared" si="115"/>
        <v>5.9501865926495999E-2</v>
      </c>
      <c r="N3595" s="7">
        <v>40179</v>
      </c>
      <c r="O3595" s="6" t="b">
        <v>1</v>
      </c>
      <c r="P3595" s="6" t="b">
        <v>0</v>
      </c>
      <c r="Q3595" s="6" t="s">
        <v>24</v>
      </c>
    </row>
    <row r="3596" spans="1:17" x14ac:dyDescent="0.25">
      <c r="A3596" s="3">
        <v>2021</v>
      </c>
      <c r="B3596" s="3">
        <v>12</v>
      </c>
      <c r="C3596" s="4" t="s">
        <v>57</v>
      </c>
      <c r="D3596" s="4" t="s">
        <v>46</v>
      </c>
      <c r="E3596" s="4" t="s">
        <v>77</v>
      </c>
      <c r="F3596" s="4"/>
      <c r="G3596" s="11" t="s">
        <v>21</v>
      </c>
      <c r="H3596" s="5">
        <v>72963.08</v>
      </c>
      <c r="I3596" s="5">
        <v>26394.25056</v>
      </c>
      <c r="J3596" s="3" t="s">
        <v>22</v>
      </c>
      <c r="K3596" s="3" t="s">
        <v>42</v>
      </c>
      <c r="L3596" s="47">
        <f t="shared" si="114"/>
        <v>69513.587506851836</v>
      </c>
      <c r="M3596" s="63">
        <f t="shared" si="115"/>
        <v>5.1437115491328005E-2</v>
      </c>
      <c r="N3596" s="7">
        <v>42005</v>
      </c>
      <c r="O3596" s="6" t="b">
        <v>0</v>
      </c>
      <c r="P3596" s="6" t="b">
        <v>0</v>
      </c>
      <c r="Q3596" s="6" t="s">
        <v>65</v>
      </c>
    </row>
    <row r="3597" spans="1:17" x14ac:dyDescent="0.25">
      <c r="A3597" s="3">
        <v>2021</v>
      </c>
      <c r="B3597" s="3">
        <v>12</v>
      </c>
      <c r="C3597" s="4" t="s">
        <v>57</v>
      </c>
      <c r="D3597" s="4" t="s">
        <v>69</v>
      </c>
      <c r="E3597" s="4" t="s">
        <v>70</v>
      </c>
      <c r="F3597" s="4" t="s">
        <v>71</v>
      </c>
      <c r="G3597" s="11" t="s">
        <v>21</v>
      </c>
      <c r="H3597" s="5">
        <v>36062.14</v>
      </c>
      <c r="I3597" s="5">
        <v>13751.797860000001</v>
      </c>
      <c r="J3597" s="3" t="s">
        <v>22</v>
      </c>
      <c r="K3597" s="3" t="s">
        <v>23</v>
      </c>
      <c r="L3597" s="47">
        <f t="shared" si="114"/>
        <v>36217.614959159044</v>
      </c>
      <c r="M3597" s="63">
        <f t="shared" si="115"/>
        <v>2.6799503669568004E-2</v>
      </c>
      <c r="N3597" s="7">
        <v>40760</v>
      </c>
      <c r="O3597" s="6" t="b">
        <v>0</v>
      </c>
      <c r="P3597" s="6" t="b">
        <v>0</v>
      </c>
      <c r="Q3597" s="6" t="s">
        <v>65</v>
      </c>
    </row>
    <row r="3598" spans="1:17" x14ac:dyDescent="0.25">
      <c r="A3598" s="3">
        <v>2022</v>
      </c>
      <c r="B3598" s="3">
        <v>1</v>
      </c>
      <c r="C3598" s="4" t="s">
        <v>17</v>
      </c>
      <c r="D3598" s="4" t="s">
        <v>95</v>
      </c>
      <c r="E3598" s="4" t="s">
        <v>76</v>
      </c>
      <c r="F3598" s="4"/>
      <c r="G3598" s="11" t="s">
        <v>21</v>
      </c>
      <c r="H3598" s="5">
        <v>141128</v>
      </c>
      <c r="I3598" s="5">
        <v>53628.639999999999</v>
      </c>
      <c r="J3598" s="3" t="s">
        <v>22</v>
      </c>
      <c r="K3598" s="3" t="s">
        <v>42</v>
      </c>
      <c r="L3598" s="47">
        <f t="shared" si="114"/>
        <v>141239.81853696</v>
      </c>
      <c r="M3598" s="63">
        <f t="shared" si="115"/>
        <v>0.104511493632</v>
      </c>
      <c r="N3598" s="7">
        <v>41348</v>
      </c>
      <c r="O3598" s="6" t="b">
        <v>0</v>
      </c>
      <c r="P3598" s="6" t="b">
        <v>0</v>
      </c>
      <c r="Q3598" s="6" t="s">
        <v>65</v>
      </c>
    </row>
    <row r="3599" spans="1:17" x14ac:dyDescent="0.25">
      <c r="A3599" s="3">
        <v>2022</v>
      </c>
      <c r="B3599" s="3">
        <v>1</v>
      </c>
      <c r="C3599" s="4" t="s">
        <v>17</v>
      </c>
      <c r="D3599" s="4" t="s">
        <v>95</v>
      </c>
      <c r="E3599" s="4" t="s">
        <v>60</v>
      </c>
      <c r="F3599" s="4"/>
      <c r="G3599" s="11" t="s">
        <v>21</v>
      </c>
      <c r="H3599" s="5">
        <v>1716</v>
      </c>
      <c r="I3599" s="5">
        <v>623.81329133860004</v>
      </c>
      <c r="J3599" s="3" t="s">
        <v>22</v>
      </c>
      <c r="K3599" s="3" t="s">
        <v>42</v>
      </c>
      <c r="L3599" s="47">
        <f t="shared" si="114"/>
        <v>1642.9146081199826</v>
      </c>
      <c r="M3599" s="63">
        <f t="shared" si="115"/>
        <v>1.2156873421606638E-3</v>
      </c>
      <c r="N3599" s="7">
        <v>40220</v>
      </c>
      <c r="O3599" s="6" t="b">
        <v>1</v>
      </c>
      <c r="P3599" s="6" t="b">
        <v>0</v>
      </c>
      <c r="Q3599" s="6" t="s">
        <v>24</v>
      </c>
    </row>
    <row r="3600" spans="1:17" x14ac:dyDescent="0.25">
      <c r="A3600" s="3">
        <v>2022</v>
      </c>
      <c r="B3600" s="3">
        <v>1</v>
      </c>
      <c r="C3600" s="4" t="s">
        <v>17</v>
      </c>
      <c r="D3600" s="4" t="s">
        <v>95</v>
      </c>
      <c r="E3600" s="4" t="s">
        <v>19</v>
      </c>
      <c r="F3600" s="4" t="s">
        <v>25</v>
      </c>
      <c r="G3600" s="11" t="s">
        <v>21</v>
      </c>
      <c r="H3600" s="5">
        <v>52139.891799999998</v>
      </c>
      <c r="I3600" s="5">
        <v>20776.309956148001</v>
      </c>
      <c r="J3600" s="3" t="s">
        <v>22</v>
      </c>
      <c r="K3600" s="3" t="s">
        <v>23</v>
      </c>
      <c r="L3600" s="47">
        <f t="shared" si="114"/>
        <v>54717.819584348566</v>
      </c>
      <c r="M3600" s="63">
        <f t="shared" si="115"/>
        <v>4.0488872842541226E-2</v>
      </c>
      <c r="N3600" s="7">
        <v>35527</v>
      </c>
      <c r="O3600" s="6" t="b">
        <v>1</v>
      </c>
      <c r="P3600" s="6" t="b">
        <v>0</v>
      </c>
      <c r="Q3600" s="6" t="s">
        <v>24</v>
      </c>
    </row>
    <row r="3601" spans="1:17" x14ac:dyDescent="0.25">
      <c r="A3601" s="3">
        <v>2022</v>
      </c>
      <c r="B3601" s="3">
        <v>1</v>
      </c>
      <c r="C3601" s="4" t="s">
        <v>17</v>
      </c>
      <c r="D3601" s="4" t="s">
        <v>95</v>
      </c>
      <c r="E3601" s="4" t="s">
        <v>19</v>
      </c>
      <c r="F3601" s="4" t="s">
        <v>20</v>
      </c>
      <c r="G3601" s="11" t="s">
        <v>21</v>
      </c>
      <c r="H3601" s="5">
        <v>71831.754000000001</v>
      </c>
      <c r="I3601" s="5">
        <v>27955.561206330702</v>
      </c>
      <c r="J3601" s="3" t="s">
        <v>22</v>
      </c>
      <c r="K3601" s="3" t="s">
        <v>23</v>
      </c>
      <c r="L3601" s="47">
        <f t="shared" si="114"/>
        <v>73625.555148909742</v>
      </c>
      <c r="M3601" s="63">
        <f t="shared" si="115"/>
        <v>5.4479797678897275E-2</v>
      </c>
      <c r="N3601" s="7">
        <v>35527</v>
      </c>
      <c r="O3601" s="6" t="b">
        <v>1</v>
      </c>
      <c r="P3601" s="6" t="b">
        <v>0</v>
      </c>
      <c r="Q3601" s="6" t="s">
        <v>24</v>
      </c>
    </row>
    <row r="3602" spans="1:17" x14ac:dyDescent="0.25">
      <c r="A3602" s="3">
        <v>2022</v>
      </c>
      <c r="B3602" s="3">
        <v>1</v>
      </c>
      <c r="C3602" s="4" t="s">
        <v>17</v>
      </c>
      <c r="D3602" s="4" t="s">
        <v>95</v>
      </c>
      <c r="E3602" s="4" t="s">
        <v>43</v>
      </c>
      <c r="F3602" s="4"/>
      <c r="G3602" s="11" t="s">
        <v>21</v>
      </c>
      <c r="H3602" s="5">
        <v>44311</v>
      </c>
      <c r="I3602" s="5">
        <v>17748.125574803202</v>
      </c>
      <c r="J3602" s="3" t="s">
        <v>22</v>
      </c>
      <c r="K3602" s="3" t="s">
        <v>42</v>
      </c>
      <c r="L3602" s="47">
        <f t="shared" si="114"/>
        <v>46742.5993938385</v>
      </c>
      <c r="M3602" s="63">
        <f t="shared" si="115"/>
        <v>3.4587547120176483E-2</v>
      </c>
      <c r="N3602" s="7">
        <v>28126</v>
      </c>
      <c r="O3602" s="6" t="b">
        <v>1</v>
      </c>
      <c r="P3602" s="6" t="b">
        <v>0</v>
      </c>
      <c r="Q3602" s="6" t="s">
        <v>24</v>
      </c>
    </row>
    <row r="3603" spans="1:17" x14ac:dyDescent="0.25">
      <c r="A3603" s="3">
        <v>2022</v>
      </c>
      <c r="B3603" s="3">
        <v>1</v>
      </c>
      <c r="C3603" s="4" t="s">
        <v>17</v>
      </c>
      <c r="D3603" s="4" t="s">
        <v>62</v>
      </c>
      <c r="E3603" s="4" t="s">
        <v>63</v>
      </c>
      <c r="F3603" s="4" t="s">
        <v>64</v>
      </c>
      <c r="G3603" s="11" t="s">
        <v>21</v>
      </c>
      <c r="H3603" s="5">
        <v>78570.37</v>
      </c>
      <c r="I3603" s="5">
        <v>29515.915609223299</v>
      </c>
      <c r="J3603" s="3" t="s">
        <v>22</v>
      </c>
      <c r="K3603" s="3" t="s">
        <v>23</v>
      </c>
      <c r="L3603" s="47">
        <f t="shared" si="114"/>
        <v>77735.004367049463</v>
      </c>
      <c r="M3603" s="63">
        <f t="shared" si="115"/>
        <v>5.7520616339254371E-2</v>
      </c>
      <c r="N3603" s="7">
        <v>40739</v>
      </c>
      <c r="O3603" s="6" t="b">
        <v>0</v>
      </c>
      <c r="P3603" s="6" t="b">
        <v>0</v>
      </c>
      <c r="Q3603" s="6" t="s">
        <v>65</v>
      </c>
    </row>
    <row r="3604" spans="1:17" x14ac:dyDescent="0.25">
      <c r="A3604" s="3">
        <v>2022</v>
      </c>
      <c r="B3604" s="3">
        <v>1</v>
      </c>
      <c r="C3604" s="4" t="s">
        <v>17</v>
      </c>
      <c r="D3604" s="4" t="s">
        <v>66</v>
      </c>
      <c r="E3604" s="4" t="s">
        <v>67</v>
      </c>
      <c r="F3604" s="4" t="s">
        <v>68</v>
      </c>
      <c r="G3604" s="11" t="s">
        <v>21</v>
      </c>
      <c r="H3604" s="5">
        <v>107216.8401</v>
      </c>
      <c r="I3604" s="5">
        <v>40053.509934680304</v>
      </c>
      <c r="J3604" s="3" t="s">
        <v>22</v>
      </c>
      <c r="K3604" s="3" t="s">
        <v>23</v>
      </c>
      <c r="L3604" s="47">
        <f t="shared" si="114"/>
        <v>105487.48718860987</v>
      </c>
      <c r="M3604" s="63">
        <f t="shared" si="115"/>
        <v>7.8056280160704983E-2</v>
      </c>
      <c r="N3604" s="7">
        <v>40644</v>
      </c>
      <c r="O3604" s="6" t="b">
        <v>0</v>
      </c>
      <c r="P3604" s="6" t="b">
        <v>1</v>
      </c>
      <c r="Q3604" s="6" t="s">
        <v>15</v>
      </c>
    </row>
    <row r="3605" spans="1:17" x14ac:dyDescent="0.25">
      <c r="A3605" s="3">
        <v>2022</v>
      </c>
      <c r="B3605" s="3">
        <v>1</v>
      </c>
      <c r="C3605" s="4" t="s">
        <v>17</v>
      </c>
      <c r="D3605" s="4" t="s">
        <v>66</v>
      </c>
      <c r="E3605" s="4" t="s">
        <v>67</v>
      </c>
      <c r="F3605" s="4" t="s">
        <v>72</v>
      </c>
      <c r="G3605" s="11" t="s">
        <v>21</v>
      </c>
      <c r="H3605" s="5">
        <v>125476.3236</v>
      </c>
      <c r="I3605" s="5">
        <v>46874.792888806303</v>
      </c>
      <c r="J3605" s="3" t="s">
        <v>22</v>
      </c>
      <c r="K3605" s="3" t="s">
        <v>23</v>
      </c>
      <c r="L3605" s="47">
        <f t="shared" si="114"/>
        <v>123452.45453870515</v>
      </c>
      <c r="M3605" s="63">
        <f t="shared" si="115"/>
        <v>9.1349596381705728E-2</v>
      </c>
      <c r="N3605" s="7">
        <v>40644</v>
      </c>
      <c r="O3605" s="6" t="b">
        <v>0</v>
      </c>
      <c r="P3605" s="6" t="b">
        <v>1</v>
      </c>
      <c r="Q3605" s="6" t="s">
        <v>15</v>
      </c>
    </row>
    <row r="3606" spans="1:17" x14ac:dyDescent="0.25">
      <c r="A3606" s="3">
        <v>2022</v>
      </c>
      <c r="B3606" s="3">
        <v>1</v>
      </c>
      <c r="C3606" s="4" t="s">
        <v>17</v>
      </c>
      <c r="D3606" s="4" t="s">
        <v>78</v>
      </c>
      <c r="E3606" s="4" t="s">
        <v>78</v>
      </c>
      <c r="F3606" s="4" t="s">
        <v>80</v>
      </c>
      <c r="G3606" s="11" t="s">
        <v>21</v>
      </c>
      <c r="H3606" s="5">
        <v>135499.48560000001</v>
      </c>
      <c r="I3606" s="5">
        <v>48886.507324346501</v>
      </c>
      <c r="J3606" s="3" t="s">
        <v>22</v>
      </c>
      <c r="K3606" s="3" t="s">
        <v>23</v>
      </c>
      <c r="L3606" s="47">
        <f t="shared" si="114"/>
        <v>128750.63442586768</v>
      </c>
      <c r="M3606" s="63">
        <f t="shared" si="115"/>
        <v>9.5270025473686473E-2</v>
      </c>
      <c r="N3606" s="7">
        <v>42560</v>
      </c>
      <c r="O3606" s="6" t="b">
        <v>0</v>
      </c>
      <c r="P3606" s="6" t="b">
        <v>0</v>
      </c>
      <c r="Q3606" s="6" t="s">
        <v>65</v>
      </c>
    </row>
    <row r="3607" spans="1:17" x14ac:dyDescent="0.25">
      <c r="A3607" s="3">
        <v>2022</v>
      </c>
      <c r="B3607" s="3">
        <v>1</v>
      </c>
      <c r="C3607" s="4" t="s">
        <v>17</v>
      </c>
      <c r="D3607" s="4" t="s">
        <v>78</v>
      </c>
      <c r="E3607" s="4" t="s">
        <v>78</v>
      </c>
      <c r="F3607" s="4" t="s">
        <v>79</v>
      </c>
      <c r="G3607" s="11" t="s">
        <v>21</v>
      </c>
      <c r="H3607" s="5">
        <v>131328.95269999999</v>
      </c>
      <c r="I3607" s="5">
        <v>47381.831596173201</v>
      </c>
      <c r="J3607" s="3" t="s">
        <v>22</v>
      </c>
      <c r="K3607" s="3" t="s">
        <v>23</v>
      </c>
      <c r="L3607" s="47">
        <f t="shared" si="114"/>
        <v>124787.82412890389</v>
      </c>
      <c r="M3607" s="63">
        <f t="shared" si="115"/>
        <v>9.2337713414622338E-2</v>
      </c>
      <c r="N3607" s="7">
        <v>42560</v>
      </c>
      <c r="O3607" s="6" t="b">
        <v>0</v>
      </c>
      <c r="P3607" s="6" t="b">
        <v>0</v>
      </c>
      <c r="Q3607" s="6" t="s">
        <v>65</v>
      </c>
    </row>
    <row r="3608" spans="1:17" x14ac:dyDescent="0.25">
      <c r="A3608" s="3">
        <v>2022</v>
      </c>
      <c r="B3608" s="3">
        <v>1</v>
      </c>
      <c r="C3608" s="4" t="s">
        <v>17</v>
      </c>
      <c r="D3608" s="4" t="s">
        <v>73</v>
      </c>
      <c r="E3608" s="4" t="s">
        <v>74</v>
      </c>
      <c r="F3608" s="4"/>
      <c r="G3608" s="11" t="s">
        <v>21</v>
      </c>
      <c r="H3608" s="5">
        <v>235386</v>
      </c>
      <c r="I3608" s="5">
        <v>79141.592125984302</v>
      </c>
      <c r="J3608" s="3" t="s">
        <v>22</v>
      </c>
      <c r="K3608" s="3" t="s">
        <v>42</v>
      </c>
      <c r="L3608" s="47">
        <f t="shared" si="114"/>
        <v>208432.36208488833</v>
      </c>
      <c r="M3608" s="63">
        <f t="shared" si="115"/>
        <v>0.15423113473511821</v>
      </c>
      <c r="N3608" s="7">
        <v>41136</v>
      </c>
      <c r="O3608" s="6" t="b">
        <v>0</v>
      </c>
      <c r="P3608" s="6" t="b">
        <v>0</v>
      </c>
      <c r="Q3608" s="6" t="s">
        <v>65</v>
      </c>
    </row>
    <row r="3609" spans="1:17" x14ac:dyDescent="0.25">
      <c r="A3609" s="3">
        <v>2022</v>
      </c>
      <c r="B3609" s="3">
        <v>1</v>
      </c>
      <c r="C3609" s="4" t="s">
        <v>17</v>
      </c>
      <c r="D3609" s="4" t="s">
        <v>29</v>
      </c>
      <c r="E3609" s="4" t="s">
        <v>92</v>
      </c>
      <c r="F3609" s="4" t="s">
        <v>92</v>
      </c>
      <c r="G3609" s="11" t="s">
        <v>21</v>
      </c>
      <c r="H3609" s="5">
        <v>114943.69</v>
      </c>
      <c r="I3609" s="5">
        <v>40179.607668188997</v>
      </c>
      <c r="J3609" s="3" t="s">
        <v>22</v>
      </c>
      <c r="K3609" s="3" t="s">
        <v>23</v>
      </c>
      <c r="L3609" s="47">
        <f t="shared" ref="L3609:L3672" si="116">I3609*0.02784*94.6</f>
        <v>105819.5862498333</v>
      </c>
      <c r="M3609" s="63">
        <f t="shared" si="115"/>
        <v>7.8302019423766717E-2</v>
      </c>
      <c r="N3609" s="7">
        <v>43601</v>
      </c>
      <c r="O3609" s="6" t="b">
        <v>0</v>
      </c>
      <c r="P3609" s="6" t="b">
        <v>0</v>
      </c>
      <c r="Q3609" s="6" t="s">
        <v>65</v>
      </c>
    </row>
    <row r="3610" spans="1:17" x14ac:dyDescent="0.25">
      <c r="A3610" s="3">
        <v>2022</v>
      </c>
      <c r="B3610" s="3">
        <v>1</v>
      </c>
      <c r="C3610" s="4" t="s">
        <v>17</v>
      </c>
      <c r="D3610" s="4" t="s">
        <v>29</v>
      </c>
      <c r="E3610" s="4" t="s">
        <v>30</v>
      </c>
      <c r="F3610" s="4" t="s">
        <v>33</v>
      </c>
      <c r="G3610" s="11" t="s">
        <v>21</v>
      </c>
      <c r="H3610" s="5">
        <v>7849.88</v>
      </c>
      <c r="I3610" s="5">
        <v>3305.1085303937002</v>
      </c>
      <c r="J3610" s="3" t="s">
        <v>22</v>
      </c>
      <c r="K3610" s="3" t="s">
        <v>23</v>
      </c>
      <c r="L3610" s="47">
        <f t="shared" si="116"/>
        <v>8704.5453525907924</v>
      </c>
      <c r="M3610" s="63">
        <f t="shared" si="115"/>
        <v>6.4409955040312435E-3</v>
      </c>
      <c r="N3610" s="7">
        <v>35885</v>
      </c>
      <c r="O3610" s="6" t="b">
        <v>1</v>
      </c>
      <c r="P3610" s="6" t="b">
        <v>0</v>
      </c>
      <c r="Q3610" s="6" t="s">
        <v>24</v>
      </c>
    </row>
    <row r="3611" spans="1:17" x14ac:dyDescent="0.25">
      <c r="A3611" s="3">
        <v>2022</v>
      </c>
      <c r="B3611" s="3">
        <v>1</v>
      </c>
      <c r="C3611" s="4" t="s">
        <v>17</v>
      </c>
      <c r="D3611" s="4" t="s">
        <v>29</v>
      </c>
      <c r="E3611" s="4" t="s">
        <v>30</v>
      </c>
      <c r="F3611" s="4" t="s">
        <v>31</v>
      </c>
      <c r="G3611" s="11" t="s">
        <v>21</v>
      </c>
      <c r="H3611" s="5">
        <v>3894.991</v>
      </c>
      <c r="I3611" s="5">
        <v>1611.6675358268001</v>
      </c>
      <c r="J3611" s="3" t="s">
        <v>22</v>
      </c>
      <c r="K3611" s="3" t="s">
        <v>23</v>
      </c>
      <c r="L3611" s="47">
        <f t="shared" si="116"/>
        <v>4244.5907690757531</v>
      </c>
      <c r="M3611" s="63">
        <f t="shared" si="115"/>
        <v>3.1408176938192683E-3</v>
      </c>
      <c r="N3611" s="7">
        <v>35885</v>
      </c>
      <c r="O3611" s="6" t="b">
        <v>1</v>
      </c>
      <c r="P3611" s="6" t="b">
        <v>0</v>
      </c>
      <c r="Q3611" s="6" t="s">
        <v>24</v>
      </c>
    </row>
    <row r="3612" spans="1:17" x14ac:dyDescent="0.25">
      <c r="A3612" s="3">
        <v>2022</v>
      </c>
      <c r="B3612" s="3">
        <v>1</v>
      </c>
      <c r="C3612" s="4" t="s">
        <v>17</v>
      </c>
      <c r="D3612" s="4" t="s">
        <v>29</v>
      </c>
      <c r="E3612" s="4" t="s">
        <v>34</v>
      </c>
      <c r="F3612" s="4" t="s">
        <v>39</v>
      </c>
      <c r="G3612" s="11" t="s">
        <v>21</v>
      </c>
      <c r="H3612" s="5">
        <v>1983.39</v>
      </c>
      <c r="I3612" s="5">
        <v>824.0733357757</v>
      </c>
      <c r="J3612" s="3" t="s">
        <v>22</v>
      </c>
      <c r="K3612" s="3" t="s">
        <v>23</v>
      </c>
      <c r="L3612" s="47">
        <f t="shared" si="116"/>
        <v>2170.3322777923731</v>
      </c>
      <c r="M3612" s="63">
        <f t="shared" si="115"/>
        <v>1.6059541167596843E-3</v>
      </c>
      <c r="N3612" s="7">
        <v>33970</v>
      </c>
      <c r="O3612" s="6" t="b">
        <v>1</v>
      </c>
      <c r="P3612" s="6" t="b">
        <v>0</v>
      </c>
      <c r="Q3612" s="6" t="s">
        <v>24</v>
      </c>
    </row>
    <row r="3613" spans="1:17" x14ac:dyDescent="0.25">
      <c r="A3613" s="3">
        <v>2022</v>
      </c>
      <c r="B3613" s="3">
        <v>1</v>
      </c>
      <c r="C3613" s="4" t="s">
        <v>17</v>
      </c>
      <c r="D3613" s="4" t="s">
        <v>29</v>
      </c>
      <c r="E3613" s="4" t="s">
        <v>34</v>
      </c>
      <c r="F3613" s="4" t="s">
        <v>37</v>
      </c>
      <c r="G3613" s="11" t="s">
        <v>21</v>
      </c>
      <c r="H3613" s="5">
        <v>4007.05</v>
      </c>
      <c r="I3613" s="5">
        <v>1564.1217414421999</v>
      </c>
      <c r="J3613" s="3" t="s">
        <v>22</v>
      </c>
      <c r="K3613" s="3" t="s">
        <v>23</v>
      </c>
      <c r="L3613" s="47">
        <f t="shared" si="116"/>
        <v>4119.3711220536297</v>
      </c>
      <c r="M3613" s="63">
        <f t="shared" si="115"/>
        <v>3.0481604497225594E-3</v>
      </c>
      <c r="N3613" s="7">
        <v>33970</v>
      </c>
      <c r="O3613" s="6" t="b">
        <v>1</v>
      </c>
      <c r="P3613" s="6" t="b">
        <v>0</v>
      </c>
      <c r="Q3613" s="6" t="s">
        <v>24</v>
      </c>
    </row>
    <row r="3614" spans="1:17" x14ac:dyDescent="0.25">
      <c r="A3614" s="3">
        <v>2022</v>
      </c>
      <c r="B3614" s="3">
        <v>1</v>
      </c>
      <c r="C3614" s="4" t="s">
        <v>17</v>
      </c>
      <c r="D3614" s="4" t="s">
        <v>44</v>
      </c>
      <c r="E3614" s="4" t="s">
        <v>75</v>
      </c>
      <c r="F3614" s="4"/>
      <c r="G3614" s="11" t="s">
        <v>21</v>
      </c>
      <c r="H3614" s="5">
        <v>105133</v>
      </c>
      <c r="I3614" s="5">
        <v>39884.314488188997</v>
      </c>
      <c r="J3614" s="3" t="s">
        <v>22</v>
      </c>
      <c r="K3614" s="3" t="s">
        <v>42</v>
      </c>
      <c r="L3614" s="47">
        <f t="shared" si="116"/>
        <v>105041.88323222178</v>
      </c>
      <c r="M3614" s="63">
        <f t="shared" si="115"/>
        <v>7.7726552074582733E-2</v>
      </c>
      <c r="N3614" s="7">
        <v>41210</v>
      </c>
      <c r="O3614" s="6" t="b">
        <v>0</v>
      </c>
      <c r="P3614" s="6" t="b">
        <v>0</v>
      </c>
      <c r="Q3614" s="6" t="s">
        <v>65</v>
      </c>
    </row>
    <row r="3615" spans="1:17" x14ac:dyDescent="0.25">
      <c r="A3615" s="3">
        <v>2022</v>
      </c>
      <c r="B3615" s="3">
        <v>1</v>
      </c>
      <c r="C3615" s="4" t="s">
        <v>17</v>
      </c>
      <c r="D3615" s="4" t="s">
        <v>46</v>
      </c>
      <c r="E3615" s="4" t="s">
        <v>47</v>
      </c>
      <c r="F3615" s="4"/>
      <c r="G3615" s="11" t="s">
        <v>21</v>
      </c>
      <c r="H3615" s="5">
        <v>67720.934999999998</v>
      </c>
      <c r="I3615" s="5">
        <v>26898.542087716502</v>
      </c>
      <c r="J3615" s="3" t="s">
        <v>22</v>
      </c>
      <c r="K3615" s="3" t="s">
        <v>42</v>
      </c>
      <c r="L3615" s="47">
        <f t="shared" si="116"/>
        <v>70841.721948903782</v>
      </c>
      <c r="M3615" s="63">
        <f t="shared" si="115"/>
        <v>5.2419878820541922E-2</v>
      </c>
      <c r="N3615" s="7">
        <v>34700</v>
      </c>
      <c r="O3615" s="6" t="b">
        <v>1</v>
      </c>
      <c r="P3615" s="6" t="b">
        <v>0</v>
      </c>
      <c r="Q3615" s="6" t="s">
        <v>24</v>
      </c>
    </row>
    <row r="3616" spans="1:17" x14ac:dyDescent="0.25">
      <c r="A3616" s="3">
        <v>2022</v>
      </c>
      <c r="B3616" s="3">
        <v>1</v>
      </c>
      <c r="C3616" s="4" t="s">
        <v>17</v>
      </c>
      <c r="D3616" s="4" t="s">
        <v>46</v>
      </c>
      <c r="E3616" s="4" t="s">
        <v>48</v>
      </c>
      <c r="F3616" s="4"/>
      <c r="G3616" s="11" t="s">
        <v>21</v>
      </c>
      <c r="H3616" s="5">
        <v>40635.46</v>
      </c>
      <c r="I3616" s="5">
        <v>16417.3657685039</v>
      </c>
      <c r="J3616" s="3" t="s">
        <v>22</v>
      </c>
      <c r="K3616" s="3" t="s">
        <v>42</v>
      </c>
      <c r="L3616" s="47">
        <f t="shared" si="116"/>
        <v>43237.825199341052</v>
      </c>
      <c r="M3616" s="63">
        <f t="shared" si="115"/>
        <v>3.1994162409660402E-2</v>
      </c>
      <c r="N3616" s="7">
        <v>35065</v>
      </c>
      <c r="O3616" s="6" t="b">
        <v>1</v>
      </c>
      <c r="P3616" s="6" t="b">
        <v>0</v>
      </c>
      <c r="Q3616" s="6" t="s">
        <v>24</v>
      </c>
    </row>
    <row r="3617" spans="1:17" x14ac:dyDescent="0.25">
      <c r="A3617" s="3">
        <v>2022</v>
      </c>
      <c r="B3617" s="3">
        <v>1</v>
      </c>
      <c r="C3617" s="4" t="s">
        <v>17</v>
      </c>
      <c r="D3617" s="4" t="s">
        <v>46</v>
      </c>
      <c r="E3617" s="4" t="s">
        <v>58</v>
      </c>
      <c r="F3617" s="4"/>
      <c r="G3617" s="11" t="s">
        <v>21</v>
      </c>
      <c r="H3617" s="5">
        <v>70210.55</v>
      </c>
      <c r="I3617" s="5">
        <v>26210.095870078701</v>
      </c>
      <c r="J3617" s="3" t="s">
        <v>22</v>
      </c>
      <c r="K3617" s="3" t="s">
        <v>42</v>
      </c>
      <c r="L3617" s="47">
        <f t="shared" si="116"/>
        <v>69028.58592957494</v>
      </c>
      <c r="M3617" s="63">
        <f t="shared" si="115"/>
        <v>5.1078234831609379E-2</v>
      </c>
      <c r="N3617" s="7">
        <v>39814</v>
      </c>
      <c r="O3617" s="6" t="b">
        <v>1</v>
      </c>
      <c r="P3617" s="6" t="b">
        <v>0</v>
      </c>
      <c r="Q3617" s="6" t="s">
        <v>24</v>
      </c>
    </row>
    <row r="3618" spans="1:17" x14ac:dyDescent="0.25">
      <c r="A3618" s="3">
        <v>2022</v>
      </c>
      <c r="B3618" s="3">
        <v>1</v>
      </c>
      <c r="C3618" s="4" t="s">
        <v>17</v>
      </c>
      <c r="D3618" s="4" t="s">
        <v>46</v>
      </c>
      <c r="E3618" s="4" t="s">
        <v>61</v>
      </c>
      <c r="F3618" s="4"/>
      <c r="G3618" s="11" t="s">
        <v>21</v>
      </c>
      <c r="H3618" s="5">
        <v>73796.149999999994</v>
      </c>
      <c r="I3618" s="5">
        <v>27912.376861417299</v>
      </c>
      <c r="J3618" s="3" t="s">
        <v>22</v>
      </c>
      <c r="K3618" s="3" t="s">
        <v>42</v>
      </c>
      <c r="L3618" s="47">
        <f t="shared" si="116"/>
        <v>73511.822094347721</v>
      </c>
      <c r="M3618" s="63">
        <f t="shared" si="115"/>
        <v>5.4395640027530036E-2</v>
      </c>
      <c r="N3618" s="7">
        <v>40179</v>
      </c>
      <c r="O3618" s="6" t="b">
        <v>1</v>
      </c>
      <c r="P3618" s="6" t="b">
        <v>0</v>
      </c>
      <c r="Q3618" s="6" t="s">
        <v>24</v>
      </c>
    </row>
    <row r="3619" spans="1:17" x14ac:dyDescent="0.25">
      <c r="A3619" s="3">
        <v>2022</v>
      </c>
      <c r="B3619" s="3">
        <v>1</v>
      </c>
      <c r="C3619" s="4" t="s">
        <v>17</v>
      </c>
      <c r="D3619" s="4" t="s">
        <v>46</v>
      </c>
      <c r="E3619" s="4" t="s">
        <v>77</v>
      </c>
      <c r="F3619" s="4"/>
      <c r="G3619" s="11" t="s">
        <v>21</v>
      </c>
      <c r="H3619" s="5">
        <v>72831.009999999995</v>
      </c>
      <c r="I3619" s="5">
        <v>26346.474499370099</v>
      </c>
      <c r="J3619" s="3" t="s">
        <v>22</v>
      </c>
      <c r="K3619" s="3" t="s">
        <v>42</v>
      </c>
      <c r="L3619" s="47">
        <f t="shared" si="116"/>
        <v>69387.761415909044</v>
      </c>
      <c r="M3619" s="63">
        <f t="shared" si="115"/>
        <v>5.134400950437245E-2</v>
      </c>
      <c r="N3619" s="7">
        <v>42005</v>
      </c>
      <c r="O3619" s="6" t="b">
        <v>0</v>
      </c>
      <c r="P3619" s="6" t="b">
        <v>0</v>
      </c>
      <c r="Q3619" s="6" t="s">
        <v>65</v>
      </c>
    </row>
    <row r="3620" spans="1:17" x14ac:dyDescent="0.25">
      <c r="A3620" s="3">
        <v>2022</v>
      </c>
      <c r="B3620" s="3">
        <v>1</v>
      </c>
      <c r="C3620" s="4" t="s">
        <v>17</v>
      </c>
      <c r="D3620" s="4" t="s">
        <v>69</v>
      </c>
      <c r="E3620" s="4" t="s">
        <v>70</v>
      </c>
      <c r="F3620" s="4" t="s">
        <v>71</v>
      </c>
      <c r="G3620" s="11" t="s">
        <v>21</v>
      </c>
      <c r="H3620" s="5">
        <v>75138.66</v>
      </c>
      <c r="I3620" s="5">
        <v>28653.087799707799</v>
      </c>
      <c r="J3620" s="3" t="s">
        <v>22</v>
      </c>
      <c r="K3620" s="3" t="s">
        <v>23</v>
      </c>
      <c r="L3620" s="47">
        <f t="shared" si="116"/>
        <v>75462.605826929634</v>
      </c>
      <c r="M3620" s="63">
        <f t="shared" si="115"/>
        <v>5.5839137504070567E-2</v>
      </c>
      <c r="N3620" s="7">
        <v>40760</v>
      </c>
      <c r="O3620" s="6" t="b">
        <v>0</v>
      </c>
      <c r="P3620" s="6" t="b">
        <v>0</v>
      </c>
      <c r="Q3620" s="6" t="s">
        <v>65</v>
      </c>
    </row>
    <row r="3621" spans="1:17" x14ac:dyDescent="0.25">
      <c r="A3621" s="3">
        <v>2022</v>
      </c>
      <c r="B3621" s="3">
        <v>2</v>
      </c>
      <c r="C3621" s="4" t="s">
        <v>38</v>
      </c>
      <c r="D3621" s="4" t="s">
        <v>95</v>
      </c>
      <c r="E3621" s="4" t="s">
        <v>76</v>
      </c>
      <c r="F3621" s="4"/>
      <c r="G3621" s="11" t="s">
        <v>21</v>
      </c>
      <c r="H3621" s="5">
        <v>82291</v>
      </c>
      <c r="I3621" s="5">
        <v>31270.58</v>
      </c>
      <c r="J3621" s="3" t="s">
        <v>22</v>
      </c>
      <c r="K3621" s="3" t="s">
        <v>42</v>
      </c>
      <c r="L3621" s="47">
        <f t="shared" si="116"/>
        <v>82356.200805119995</v>
      </c>
      <c r="M3621" s="63">
        <f t="shared" si="115"/>
        <v>6.0940106304000013E-2</v>
      </c>
      <c r="N3621" s="7">
        <v>41348</v>
      </c>
      <c r="O3621" s="6" t="b">
        <v>0</v>
      </c>
      <c r="P3621" s="6" t="b">
        <v>0</v>
      </c>
      <c r="Q3621" s="6" t="s">
        <v>65</v>
      </c>
    </row>
    <row r="3622" spans="1:17" x14ac:dyDescent="0.25">
      <c r="A3622" s="3">
        <v>2022</v>
      </c>
      <c r="B3622" s="3">
        <v>2</v>
      </c>
      <c r="C3622" s="4" t="s">
        <v>38</v>
      </c>
      <c r="D3622" s="4" t="s">
        <v>95</v>
      </c>
      <c r="E3622" s="4" t="s">
        <v>60</v>
      </c>
      <c r="F3622" s="4"/>
      <c r="G3622" s="11" t="s">
        <v>21</v>
      </c>
      <c r="H3622" s="5">
        <v>81880</v>
      </c>
      <c r="I3622" s="5">
        <v>29765.636535433099</v>
      </c>
      <c r="J3622" s="3" t="s">
        <v>22</v>
      </c>
      <c r="K3622" s="3" t="s">
        <v>42</v>
      </c>
      <c r="L3622" s="47">
        <f t="shared" si="116"/>
        <v>78392.685380454874</v>
      </c>
      <c r="M3622" s="63">
        <f t="shared" si="115"/>
        <v>5.8007272480252024E-2</v>
      </c>
      <c r="N3622" s="7">
        <v>40220</v>
      </c>
      <c r="O3622" s="6" t="b">
        <v>1</v>
      </c>
      <c r="P3622" s="6" t="b">
        <v>0</v>
      </c>
      <c r="Q3622" s="6" t="s">
        <v>24</v>
      </c>
    </row>
    <row r="3623" spans="1:17" x14ac:dyDescent="0.25">
      <c r="A3623" s="3">
        <v>2022</v>
      </c>
      <c r="B3623" s="3">
        <v>2</v>
      </c>
      <c r="C3623" s="4" t="s">
        <v>38</v>
      </c>
      <c r="D3623" s="4" t="s">
        <v>95</v>
      </c>
      <c r="E3623" s="4" t="s">
        <v>19</v>
      </c>
      <c r="F3623" s="4" t="s">
        <v>25</v>
      </c>
      <c r="G3623" s="11" t="s">
        <v>21</v>
      </c>
      <c r="H3623" s="5">
        <v>60234.699399999998</v>
      </c>
      <c r="I3623" s="5">
        <v>24001.867699499198</v>
      </c>
      <c r="J3623" s="3" t="s">
        <v>22</v>
      </c>
      <c r="K3623" s="3" t="s">
        <v>23</v>
      </c>
      <c r="L3623" s="47">
        <f t="shared" si="116"/>
        <v>63212.854892933858</v>
      </c>
      <c r="M3623" s="63">
        <f t="shared" si="115"/>
        <v>4.6774839772784051E-2</v>
      </c>
      <c r="N3623" s="7">
        <v>35527</v>
      </c>
      <c r="O3623" s="6" t="b">
        <v>1</v>
      </c>
      <c r="P3623" s="6" t="b">
        <v>0</v>
      </c>
      <c r="Q3623" s="6" t="s">
        <v>24</v>
      </c>
    </row>
    <row r="3624" spans="1:17" x14ac:dyDescent="0.25">
      <c r="A3624" s="3">
        <v>2022</v>
      </c>
      <c r="B3624" s="3">
        <v>2</v>
      </c>
      <c r="C3624" s="4" t="s">
        <v>38</v>
      </c>
      <c r="D3624" s="4" t="s">
        <v>95</v>
      </c>
      <c r="E3624" s="4" t="s">
        <v>19</v>
      </c>
      <c r="F3624" s="4" t="s">
        <v>20</v>
      </c>
      <c r="G3624" s="11" t="s">
        <v>21</v>
      </c>
      <c r="H3624" s="5">
        <v>85840.115099999995</v>
      </c>
      <c r="I3624" s="5">
        <v>33407.350621516503</v>
      </c>
      <c r="J3624" s="3" t="s">
        <v>22</v>
      </c>
      <c r="K3624" s="3" t="s">
        <v>23</v>
      </c>
      <c r="L3624" s="47">
        <f t="shared" si="116"/>
        <v>87983.736667265635</v>
      </c>
      <c r="M3624" s="63">
        <f t="shared" si="115"/>
        <v>6.510424489121136E-2</v>
      </c>
      <c r="N3624" s="7">
        <v>35527</v>
      </c>
      <c r="O3624" s="6" t="b">
        <v>1</v>
      </c>
      <c r="P3624" s="6" t="b">
        <v>0</v>
      </c>
      <c r="Q3624" s="6" t="s">
        <v>24</v>
      </c>
    </row>
    <row r="3625" spans="1:17" x14ac:dyDescent="0.25">
      <c r="A3625" s="3">
        <v>2022</v>
      </c>
      <c r="B3625" s="3">
        <v>2</v>
      </c>
      <c r="C3625" s="4" t="s">
        <v>38</v>
      </c>
      <c r="D3625" s="4" t="s">
        <v>95</v>
      </c>
      <c r="E3625" s="4" t="s">
        <v>43</v>
      </c>
      <c r="F3625" s="4"/>
      <c r="G3625" s="11" t="s">
        <v>21</v>
      </c>
      <c r="H3625" s="5">
        <v>53003</v>
      </c>
      <c r="I3625" s="5">
        <v>21229.579559055099</v>
      </c>
      <c r="J3625" s="3" t="s">
        <v>22</v>
      </c>
      <c r="K3625" s="3" t="s">
        <v>42</v>
      </c>
      <c r="L3625" s="47">
        <f t="shared" si="116"/>
        <v>55911.579419819289</v>
      </c>
      <c r="M3625" s="63">
        <f t="shared" si="115"/>
        <v>4.1372204644686585E-2</v>
      </c>
      <c r="N3625" s="7">
        <v>28126</v>
      </c>
      <c r="O3625" s="6" t="b">
        <v>1</v>
      </c>
      <c r="P3625" s="6" t="b">
        <v>0</v>
      </c>
      <c r="Q3625" s="6" t="s">
        <v>24</v>
      </c>
    </row>
    <row r="3626" spans="1:17" x14ac:dyDescent="0.25">
      <c r="A3626" s="3">
        <v>2022</v>
      </c>
      <c r="B3626" s="3">
        <v>2</v>
      </c>
      <c r="C3626" s="4" t="s">
        <v>38</v>
      </c>
      <c r="D3626" s="4" t="s">
        <v>62</v>
      </c>
      <c r="E3626" s="4" t="s">
        <v>63</v>
      </c>
      <c r="F3626" s="4" t="s">
        <v>64</v>
      </c>
      <c r="G3626" s="11" t="s">
        <v>21</v>
      </c>
      <c r="H3626" s="5">
        <v>74419.539999999994</v>
      </c>
      <c r="I3626" s="5">
        <v>27956.605808490101</v>
      </c>
      <c r="J3626" s="3" t="s">
        <v>22</v>
      </c>
      <c r="K3626" s="3" t="s">
        <v>23</v>
      </c>
      <c r="L3626" s="47">
        <f t="shared" si="116"/>
        <v>73628.306280011268</v>
      </c>
      <c r="M3626" s="63">
        <f t="shared" si="115"/>
        <v>5.4481833399585511E-2</v>
      </c>
      <c r="N3626" s="7">
        <v>40739</v>
      </c>
      <c r="O3626" s="6" t="b">
        <v>0</v>
      </c>
      <c r="P3626" s="6" t="b">
        <v>0</v>
      </c>
      <c r="Q3626" s="6" t="s">
        <v>65</v>
      </c>
    </row>
    <row r="3627" spans="1:17" x14ac:dyDescent="0.25">
      <c r="A3627" s="3">
        <v>2022</v>
      </c>
      <c r="B3627" s="3">
        <v>2</v>
      </c>
      <c r="C3627" s="4" t="s">
        <v>38</v>
      </c>
      <c r="D3627" s="4" t="s">
        <v>66</v>
      </c>
      <c r="E3627" s="4" t="s">
        <v>67</v>
      </c>
      <c r="F3627" s="4" t="s">
        <v>68</v>
      </c>
      <c r="G3627" s="11" t="s">
        <v>21</v>
      </c>
      <c r="H3627" s="5">
        <v>145541.448</v>
      </c>
      <c r="I3627" s="5">
        <v>54370.617786708703</v>
      </c>
      <c r="J3627" s="3" t="s">
        <v>22</v>
      </c>
      <c r="K3627" s="3" t="s">
        <v>23</v>
      </c>
      <c r="L3627" s="47">
        <f t="shared" si="116"/>
        <v>143193.93872261437</v>
      </c>
      <c r="M3627" s="63">
        <f t="shared" si="115"/>
        <v>0.10595745994273793</v>
      </c>
      <c r="N3627" s="7">
        <v>40644</v>
      </c>
      <c r="O3627" s="6" t="b">
        <v>0</v>
      </c>
      <c r="P3627" s="6" t="b">
        <v>1</v>
      </c>
      <c r="Q3627" s="6" t="s">
        <v>15</v>
      </c>
    </row>
    <row r="3628" spans="1:17" x14ac:dyDescent="0.25">
      <c r="A3628" s="3">
        <v>2022</v>
      </c>
      <c r="B3628" s="3">
        <v>2</v>
      </c>
      <c r="C3628" s="4" t="s">
        <v>38</v>
      </c>
      <c r="D3628" s="4" t="s">
        <v>66</v>
      </c>
      <c r="E3628" s="4" t="s">
        <v>67</v>
      </c>
      <c r="F3628" s="4" t="s">
        <v>72</v>
      </c>
      <c r="G3628" s="11" t="s">
        <v>21</v>
      </c>
      <c r="H3628" s="5">
        <v>146149.35949999999</v>
      </c>
      <c r="I3628" s="5">
        <v>54597.718205653502</v>
      </c>
      <c r="J3628" s="3" t="s">
        <v>22</v>
      </c>
      <c r="K3628" s="3" t="s">
        <v>23</v>
      </c>
      <c r="L3628" s="47">
        <f t="shared" si="116"/>
        <v>143792.0449203742</v>
      </c>
      <c r="M3628" s="63">
        <f t="shared" si="115"/>
        <v>0.10640003323917754</v>
      </c>
      <c r="N3628" s="7">
        <v>40644</v>
      </c>
      <c r="O3628" s="6" t="b">
        <v>0</v>
      </c>
      <c r="P3628" s="6" t="b">
        <v>1</v>
      </c>
      <c r="Q3628" s="6" t="s">
        <v>15</v>
      </c>
    </row>
    <row r="3629" spans="1:17" x14ac:dyDescent="0.25">
      <c r="A3629" s="3">
        <v>2022</v>
      </c>
      <c r="B3629" s="3">
        <v>2</v>
      </c>
      <c r="C3629" s="4" t="s">
        <v>38</v>
      </c>
      <c r="D3629" s="4" t="s">
        <v>78</v>
      </c>
      <c r="E3629" s="4" t="s">
        <v>78</v>
      </c>
      <c r="F3629" s="4" t="s">
        <v>80</v>
      </c>
      <c r="G3629" s="11" t="s">
        <v>21</v>
      </c>
      <c r="H3629" s="5">
        <v>27800.6685</v>
      </c>
      <c r="I3629" s="5">
        <v>10030.1309501575</v>
      </c>
      <c r="J3629" s="3" t="s">
        <v>22</v>
      </c>
      <c r="K3629" s="3" t="s">
        <v>23</v>
      </c>
      <c r="L3629" s="47">
        <f t="shared" si="116"/>
        <v>26415.994798715597</v>
      </c>
      <c r="M3629" s="63">
        <f t="shared" si="115"/>
        <v>1.9546719195666938E-2</v>
      </c>
      <c r="N3629" s="7">
        <v>42560</v>
      </c>
      <c r="O3629" s="6" t="b">
        <v>0</v>
      </c>
      <c r="P3629" s="6" t="b">
        <v>0</v>
      </c>
      <c r="Q3629" s="6" t="s">
        <v>65</v>
      </c>
    </row>
    <row r="3630" spans="1:17" x14ac:dyDescent="0.25">
      <c r="A3630" s="3">
        <v>2022</v>
      </c>
      <c r="B3630" s="3">
        <v>2</v>
      </c>
      <c r="C3630" s="4" t="s">
        <v>38</v>
      </c>
      <c r="D3630" s="4" t="s">
        <v>78</v>
      </c>
      <c r="E3630" s="4" t="s">
        <v>78</v>
      </c>
      <c r="F3630" s="4" t="s">
        <v>79</v>
      </c>
      <c r="G3630" s="11" t="s">
        <v>21</v>
      </c>
      <c r="H3630" s="5">
        <v>87614.370299999995</v>
      </c>
      <c r="I3630" s="5">
        <v>31610.161001149601</v>
      </c>
      <c r="J3630" s="3" t="s">
        <v>22</v>
      </c>
      <c r="K3630" s="3" t="s">
        <v>23</v>
      </c>
      <c r="L3630" s="47">
        <f t="shared" si="116"/>
        <v>83250.543062931654</v>
      </c>
      <c r="M3630" s="63">
        <f t="shared" si="115"/>
        <v>6.1601881759040349E-2</v>
      </c>
      <c r="N3630" s="7">
        <v>42560</v>
      </c>
      <c r="O3630" s="6" t="b">
        <v>0</v>
      </c>
      <c r="P3630" s="6" t="b">
        <v>0</v>
      </c>
      <c r="Q3630" s="6" t="s">
        <v>65</v>
      </c>
    </row>
    <row r="3631" spans="1:17" x14ac:dyDescent="0.25">
      <c r="A3631" s="3">
        <v>2022</v>
      </c>
      <c r="B3631" s="3">
        <v>2</v>
      </c>
      <c r="C3631" s="4" t="s">
        <v>38</v>
      </c>
      <c r="D3631" s="4" t="s">
        <v>73</v>
      </c>
      <c r="E3631" s="4" t="s">
        <v>74</v>
      </c>
      <c r="F3631" s="4"/>
      <c r="G3631" s="11" t="s">
        <v>21</v>
      </c>
      <c r="H3631" s="5">
        <v>205377</v>
      </c>
      <c r="I3631" s="5">
        <v>69051.951968503898</v>
      </c>
      <c r="J3631" s="3" t="s">
        <v>22</v>
      </c>
      <c r="K3631" s="3" t="s">
        <v>42</v>
      </c>
      <c r="L3631" s="47">
        <f t="shared" si="116"/>
        <v>181859.64002917786</v>
      </c>
      <c r="M3631" s="63">
        <f t="shared" si="115"/>
        <v>0.13456844399622042</v>
      </c>
      <c r="N3631" s="7">
        <v>41136</v>
      </c>
      <c r="O3631" s="6" t="b">
        <v>0</v>
      </c>
      <c r="P3631" s="6" t="b">
        <v>0</v>
      </c>
      <c r="Q3631" s="6" t="s">
        <v>65</v>
      </c>
    </row>
    <row r="3632" spans="1:17" x14ac:dyDescent="0.25">
      <c r="A3632" s="3">
        <v>2022</v>
      </c>
      <c r="B3632" s="3">
        <v>2</v>
      </c>
      <c r="C3632" s="4" t="s">
        <v>38</v>
      </c>
      <c r="D3632" s="4" t="s">
        <v>29</v>
      </c>
      <c r="E3632" s="4" t="s">
        <v>92</v>
      </c>
      <c r="F3632" s="4" t="s">
        <v>92</v>
      </c>
      <c r="G3632" s="11" t="s">
        <v>21</v>
      </c>
      <c r="H3632" s="5">
        <v>123995.34</v>
      </c>
      <c r="I3632" s="5">
        <v>43343.693889448798</v>
      </c>
      <c r="J3632" s="3" t="s">
        <v>22</v>
      </c>
      <c r="K3632" s="3" t="s">
        <v>23</v>
      </c>
      <c r="L3632" s="47">
        <f t="shared" si="116"/>
        <v>114152.72622366126</v>
      </c>
      <c r="M3632" s="63">
        <f t="shared" si="115"/>
        <v>8.4468190651757827E-2</v>
      </c>
      <c r="N3632" s="7">
        <v>43601</v>
      </c>
      <c r="O3632" s="6" t="b">
        <v>0</v>
      </c>
      <c r="P3632" s="6" t="b">
        <v>0</v>
      </c>
      <c r="Q3632" s="6" t="s">
        <v>65</v>
      </c>
    </row>
    <row r="3633" spans="1:17" x14ac:dyDescent="0.25">
      <c r="A3633" s="3">
        <v>2022</v>
      </c>
      <c r="B3633" s="3">
        <v>2</v>
      </c>
      <c r="C3633" s="4" t="s">
        <v>38</v>
      </c>
      <c r="D3633" s="4" t="s">
        <v>29</v>
      </c>
      <c r="E3633" s="4" t="s">
        <v>30</v>
      </c>
      <c r="F3633" s="4" t="s">
        <v>33</v>
      </c>
      <c r="G3633" s="11" t="s">
        <v>21</v>
      </c>
      <c r="H3633" s="5">
        <v>7243.16</v>
      </c>
      <c r="I3633" s="5">
        <v>3049.6555237795001</v>
      </c>
      <c r="J3633" s="3" t="s">
        <v>22</v>
      </c>
      <c r="K3633" s="3" t="s">
        <v>23</v>
      </c>
      <c r="L3633" s="47">
        <f t="shared" si="116"/>
        <v>8031.7679653792129</v>
      </c>
      <c r="M3633" s="63">
        <f t="shared" si="115"/>
        <v>5.9431686847414905E-3</v>
      </c>
      <c r="N3633" s="7">
        <v>35885</v>
      </c>
      <c r="O3633" s="6" t="b">
        <v>1</v>
      </c>
      <c r="P3633" s="6" t="b">
        <v>0</v>
      </c>
      <c r="Q3633" s="6" t="s">
        <v>24</v>
      </c>
    </row>
    <row r="3634" spans="1:17" x14ac:dyDescent="0.25">
      <c r="A3634" s="3">
        <v>2022</v>
      </c>
      <c r="B3634" s="3">
        <v>2</v>
      </c>
      <c r="C3634" s="4" t="s">
        <v>38</v>
      </c>
      <c r="D3634" s="4" t="s">
        <v>29</v>
      </c>
      <c r="E3634" s="4" t="s">
        <v>30</v>
      </c>
      <c r="F3634" s="4" t="s">
        <v>31</v>
      </c>
      <c r="G3634" s="11" t="s">
        <v>21</v>
      </c>
      <c r="H3634" s="5">
        <v>5116.5600000000004</v>
      </c>
      <c r="I3634" s="5">
        <v>2117.1277795276001</v>
      </c>
      <c r="J3634" s="3" t="s">
        <v>22</v>
      </c>
      <c r="K3634" s="3" t="s">
        <v>23</v>
      </c>
      <c r="L3634" s="47">
        <f t="shared" si="116"/>
        <v>5575.8032163417765</v>
      </c>
      <c r="M3634" s="63">
        <f t="shared" si="115"/>
        <v>4.1258586167433869E-3</v>
      </c>
      <c r="N3634" s="7">
        <v>35885</v>
      </c>
      <c r="O3634" s="6" t="b">
        <v>1</v>
      </c>
      <c r="P3634" s="6" t="b">
        <v>0</v>
      </c>
      <c r="Q3634" s="6" t="s">
        <v>24</v>
      </c>
    </row>
    <row r="3635" spans="1:17" x14ac:dyDescent="0.25">
      <c r="A3635" s="3">
        <v>2022</v>
      </c>
      <c r="B3635" s="3">
        <v>2</v>
      </c>
      <c r="C3635" s="4" t="s">
        <v>38</v>
      </c>
      <c r="D3635" s="4" t="s">
        <v>29</v>
      </c>
      <c r="E3635" s="4" t="s">
        <v>34</v>
      </c>
      <c r="F3635" s="4" t="s">
        <v>39</v>
      </c>
      <c r="G3635" s="11" t="s">
        <v>21</v>
      </c>
      <c r="H3635" s="5">
        <v>7024.67</v>
      </c>
      <c r="I3635" s="5">
        <v>2918.6611002495001</v>
      </c>
      <c r="J3635" s="3" t="s">
        <v>22</v>
      </c>
      <c r="K3635" s="3" t="s">
        <v>23</v>
      </c>
      <c r="L3635" s="47">
        <f t="shared" si="116"/>
        <v>7686.7726679274992</v>
      </c>
      <c r="M3635" s="63">
        <f t="shared" si="115"/>
        <v>5.6878867521662265E-3</v>
      </c>
      <c r="N3635" s="7">
        <v>33970</v>
      </c>
      <c r="O3635" s="6" t="b">
        <v>1</v>
      </c>
      <c r="P3635" s="6" t="b">
        <v>0</v>
      </c>
      <c r="Q3635" s="6" t="s">
        <v>24</v>
      </c>
    </row>
    <row r="3636" spans="1:17" x14ac:dyDescent="0.25">
      <c r="A3636" s="3">
        <v>2022</v>
      </c>
      <c r="B3636" s="3">
        <v>2</v>
      </c>
      <c r="C3636" s="4" t="s">
        <v>38</v>
      </c>
      <c r="D3636" s="4" t="s">
        <v>29</v>
      </c>
      <c r="E3636" s="4" t="s">
        <v>34</v>
      </c>
      <c r="F3636" s="4" t="s">
        <v>37</v>
      </c>
      <c r="G3636" s="11" t="s">
        <v>21</v>
      </c>
      <c r="H3636" s="5">
        <v>15994.41</v>
      </c>
      <c r="I3636" s="5">
        <v>6243.2972941542002</v>
      </c>
      <c r="J3636" s="3" t="s">
        <v>22</v>
      </c>
      <c r="K3636" s="3" t="s">
        <v>23</v>
      </c>
      <c r="L3636" s="47">
        <f t="shared" si="116"/>
        <v>16442.747324911328</v>
      </c>
      <c r="M3636" s="63">
        <f t="shared" si="115"/>
        <v>1.2166937766847706E-2</v>
      </c>
      <c r="N3636" s="7">
        <v>33970</v>
      </c>
      <c r="O3636" s="6" t="b">
        <v>1</v>
      </c>
      <c r="P3636" s="6" t="b">
        <v>0</v>
      </c>
      <c r="Q3636" s="6" t="s">
        <v>24</v>
      </c>
    </row>
    <row r="3637" spans="1:17" x14ac:dyDescent="0.25">
      <c r="A3637" s="3">
        <v>2022</v>
      </c>
      <c r="B3637" s="3">
        <v>2</v>
      </c>
      <c r="C3637" s="4" t="s">
        <v>38</v>
      </c>
      <c r="D3637" s="4" t="s">
        <v>44</v>
      </c>
      <c r="E3637" s="4" t="s">
        <v>75</v>
      </c>
      <c r="F3637" s="4"/>
      <c r="G3637" s="11" t="s">
        <v>21</v>
      </c>
      <c r="H3637" s="5">
        <v>158735</v>
      </c>
      <c r="I3637" s="5">
        <v>60219.309448818902</v>
      </c>
      <c r="J3637" s="3" t="s">
        <v>22</v>
      </c>
      <c r="K3637" s="3" t="s">
        <v>42</v>
      </c>
      <c r="L3637" s="47">
        <f t="shared" si="116"/>
        <v>158597.42740021419</v>
      </c>
      <c r="M3637" s="63">
        <f t="shared" si="115"/>
        <v>0.11735539025385829</v>
      </c>
      <c r="N3637" s="7">
        <v>41210</v>
      </c>
      <c r="O3637" s="6" t="b">
        <v>0</v>
      </c>
      <c r="P3637" s="6" t="b">
        <v>0</v>
      </c>
      <c r="Q3637" s="6" t="s">
        <v>65</v>
      </c>
    </row>
    <row r="3638" spans="1:17" x14ac:dyDescent="0.25">
      <c r="A3638" s="3">
        <v>2022</v>
      </c>
      <c r="B3638" s="3">
        <v>2</v>
      </c>
      <c r="C3638" s="4" t="s">
        <v>38</v>
      </c>
      <c r="D3638" s="4" t="s">
        <v>46</v>
      </c>
      <c r="E3638" s="4" t="s">
        <v>47</v>
      </c>
      <c r="F3638" s="4"/>
      <c r="G3638" s="11" t="s">
        <v>21</v>
      </c>
      <c r="H3638" s="5">
        <v>67959.850000000006</v>
      </c>
      <c r="I3638" s="5">
        <v>26993.438373228299</v>
      </c>
      <c r="J3638" s="3" t="s">
        <v>22</v>
      </c>
      <c r="K3638" s="3" t="s">
        <v>42</v>
      </c>
      <c r="L3638" s="47">
        <f t="shared" si="116"/>
        <v>71091.646879789929</v>
      </c>
      <c r="M3638" s="63">
        <f t="shared" si="115"/>
        <v>5.2604812701747314E-2</v>
      </c>
      <c r="N3638" s="7">
        <v>34700</v>
      </c>
      <c r="O3638" s="6" t="b">
        <v>1</v>
      </c>
      <c r="P3638" s="6" t="b">
        <v>0</v>
      </c>
      <c r="Q3638" s="6" t="s">
        <v>24</v>
      </c>
    </row>
    <row r="3639" spans="1:17" x14ac:dyDescent="0.25">
      <c r="A3639" s="3">
        <v>2022</v>
      </c>
      <c r="B3639" s="3">
        <v>2</v>
      </c>
      <c r="C3639" s="4" t="s">
        <v>38</v>
      </c>
      <c r="D3639" s="4" t="s">
        <v>46</v>
      </c>
      <c r="E3639" s="4" t="s">
        <v>48</v>
      </c>
      <c r="F3639" s="4"/>
      <c r="G3639" s="11" t="s">
        <v>21</v>
      </c>
      <c r="H3639" s="5">
        <v>52511.89</v>
      </c>
      <c r="I3639" s="5">
        <v>21215.6305188976</v>
      </c>
      <c r="J3639" s="3" t="s">
        <v>22</v>
      </c>
      <c r="K3639" s="3" t="s">
        <v>42</v>
      </c>
      <c r="L3639" s="47">
        <f t="shared" si="116"/>
        <v>55874.84233492193</v>
      </c>
      <c r="M3639" s="63">
        <f t="shared" si="115"/>
        <v>4.1345020755227654E-2</v>
      </c>
      <c r="N3639" s="7">
        <v>35065</v>
      </c>
      <c r="O3639" s="6" t="b">
        <v>1</v>
      </c>
      <c r="P3639" s="6" t="b">
        <v>0</v>
      </c>
      <c r="Q3639" s="6" t="s">
        <v>24</v>
      </c>
    </row>
    <row r="3640" spans="1:17" x14ac:dyDescent="0.25">
      <c r="A3640" s="3">
        <v>2022</v>
      </c>
      <c r="B3640" s="3">
        <v>2</v>
      </c>
      <c r="C3640" s="4" t="s">
        <v>38</v>
      </c>
      <c r="D3640" s="4" t="s">
        <v>46</v>
      </c>
      <c r="E3640" s="4" t="s">
        <v>58</v>
      </c>
      <c r="F3640" s="4"/>
      <c r="G3640" s="11" t="s">
        <v>21</v>
      </c>
      <c r="H3640" s="5">
        <v>76248.34</v>
      </c>
      <c r="I3640" s="5">
        <v>28464.0456645669</v>
      </c>
      <c r="J3640" s="3" t="s">
        <v>22</v>
      </c>
      <c r="K3640" s="3" t="s">
        <v>42</v>
      </c>
      <c r="L3640" s="47">
        <f t="shared" si="116"/>
        <v>74964.73236112592</v>
      </c>
      <c r="M3640" s="63">
        <f t="shared" si="115"/>
        <v>5.5470732191107985E-2</v>
      </c>
      <c r="N3640" s="7">
        <v>39814</v>
      </c>
      <c r="O3640" s="6" t="b">
        <v>1</v>
      </c>
      <c r="P3640" s="6" t="b">
        <v>0</v>
      </c>
      <c r="Q3640" s="6" t="s">
        <v>24</v>
      </c>
    </row>
    <row r="3641" spans="1:17" x14ac:dyDescent="0.25">
      <c r="A3641" s="3">
        <v>2022</v>
      </c>
      <c r="B3641" s="3">
        <v>2</v>
      </c>
      <c r="C3641" s="4" t="s">
        <v>38</v>
      </c>
      <c r="D3641" s="4" t="s">
        <v>46</v>
      </c>
      <c r="E3641" s="4" t="s">
        <v>61</v>
      </c>
      <c r="F3641" s="4"/>
      <c r="G3641" s="11" t="s">
        <v>21</v>
      </c>
      <c r="H3641" s="5">
        <v>70473.100000000006</v>
      </c>
      <c r="I3641" s="5">
        <v>26655.4789889764</v>
      </c>
      <c r="J3641" s="3" t="s">
        <v>22</v>
      </c>
      <c r="K3641" s="3" t="s">
        <v>42</v>
      </c>
      <c r="L3641" s="47">
        <f t="shared" si="116"/>
        <v>70201.575416023537</v>
      </c>
      <c r="M3641" s="63">
        <f t="shared" si="115"/>
        <v>5.1946197453717209E-2</v>
      </c>
      <c r="N3641" s="7">
        <v>40179</v>
      </c>
      <c r="O3641" s="6" t="b">
        <v>1</v>
      </c>
      <c r="P3641" s="6" t="b">
        <v>0</v>
      </c>
      <c r="Q3641" s="6" t="s">
        <v>24</v>
      </c>
    </row>
    <row r="3642" spans="1:17" x14ac:dyDescent="0.25">
      <c r="A3642" s="3">
        <v>2022</v>
      </c>
      <c r="B3642" s="3">
        <v>2</v>
      </c>
      <c r="C3642" s="4" t="s">
        <v>38</v>
      </c>
      <c r="D3642" s="4" t="s">
        <v>46</v>
      </c>
      <c r="E3642" s="4" t="s">
        <v>77</v>
      </c>
      <c r="F3642" s="4"/>
      <c r="G3642" s="11" t="s">
        <v>21</v>
      </c>
      <c r="H3642" s="5">
        <v>67971.95</v>
      </c>
      <c r="I3642" s="5">
        <v>24588.719109448801</v>
      </c>
      <c r="J3642" s="3" t="s">
        <v>22</v>
      </c>
      <c r="K3642" s="3" t="s">
        <v>42</v>
      </c>
      <c r="L3642" s="47">
        <f t="shared" si="116"/>
        <v>64758.424324667365</v>
      </c>
      <c r="M3642" s="63">
        <f t="shared" si="115"/>
        <v>4.7918495800493829E-2</v>
      </c>
      <c r="N3642" s="7">
        <v>42005</v>
      </c>
      <c r="O3642" s="6" t="b">
        <v>0</v>
      </c>
      <c r="P3642" s="6" t="b">
        <v>0</v>
      </c>
      <c r="Q3642" s="6" t="s">
        <v>65</v>
      </c>
    </row>
    <row r="3643" spans="1:17" x14ac:dyDescent="0.25">
      <c r="A3643" s="3">
        <v>2022</v>
      </c>
      <c r="B3643" s="3">
        <v>2</v>
      </c>
      <c r="C3643" s="4" t="s">
        <v>38</v>
      </c>
      <c r="D3643" s="4" t="s">
        <v>69</v>
      </c>
      <c r="E3643" s="4" t="s">
        <v>70</v>
      </c>
      <c r="F3643" s="4" t="s">
        <v>71</v>
      </c>
      <c r="G3643" s="11" t="s">
        <v>21</v>
      </c>
      <c r="H3643" s="5">
        <v>81652.850000000006</v>
      </c>
      <c r="I3643" s="5">
        <v>31137.183976216402</v>
      </c>
      <c r="J3643" s="3" t="s">
        <v>22</v>
      </c>
      <c r="K3643" s="3" t="s">
        <v>23</v>
      </c>
      <c r="L3643" s="47">
        <f t="shared" si="116"/>
        <v>82004.880499537991</v>
      </c>
      <c r="M3643" s="63">
        <f t="shared" si="115"/>
        <v>6.0680144132850528E-2</v>
      </c>
      <c r="N3643" s="7">
        <v>40760</v>
      </c>
      <c r="O3643" s="6" t="b">
        <v>0</v>
      </c>
      <c r="P3643" s="6" t="b">
        <v>0</v>
      </c>
      <c r="Q3643" s="6" t="s">
        <v>65</v>
      </c>
    </row>
    <row r="3644" spans="1:17" x14ac:dyDescent="0.25">
      <c r="A3644" s="3">
        <v>2022</v>
      </c>
      <c r="B3644" s="3">
        <v>3</v>
      </c>
      <c r="C3644" s="4" t="s">
        <v>40</v>
      </c>
      <c r="D3644" s="4" t="s">
        <v>95</v>
      </c>
      <c r="E3644" s="4" t="s">
        <v>76</v>
      </c>
      <c r="F3644" s="4"/>
      <c r="G3644" s="11" t="s">
        <v>21</v>
      </c>
      <c r="H3644" s="5">
        <v>145971</v>
      </c>
      <c r="I3644" s="5">
        <v>55468.98</v>
      </c>
      <c r="J3644" s="3" t="s">
        <v>22</v>
      </c>
      <c r="K3644" s="3" t="s">
        <v>42</v>
      </c>
      <c r="L3644" s="47">
        <f t="shared" si="116"/>
        <v>146086.65574272</v>
      </c>
      <c r="M3644" s="63">
        <f t="shared" si="115"/>
        <v>0.10809794822400001</v>
      </c>
      <c r="N3644" s="7">
        <v>41348</v>
      </c>
      <c r="O3644" s="6" t="b">
        <v>0</v>
      </c>
      <c r="P3644" s="6" t="b">
        <v>0</v>
      </c>
      <c r="Q3644" s="6" t="s">
        <v>65</v>
      </c>
    </row>
    <row r="3645" spans="1:17" x14ac:dyDescent="0.25">
      <c r="A3645" s="3">
        <v>2022</v>
      </c>
      <c r="B3645" s="3">
        <v>3</v>
      </c>
      <c r="C3645" s="4" t="s">
        <v>40</v>
      </c>
      <c r="D3645" s="4" t="s">
        <v>95</v>
      </c>
      <c r="E3645" s="4" t="s">
        <v>60</v>
      </c>
      <c r="F3645" s="4"/>
      <c r="G3645" s="11" t="s">
        <v>21</v>
      </c>
      <c r="H3645" s="5">
        <v>112316</v>
      </c>
      <c r="I3645" s="5">
        <v>40829.961322834599</v>
      </c>
      <c r="J3645" s="3" t="s">
        <v>22</v>
      </c>
      <c r="K3645" s="3" t="s">
        <v>42</v>
      </c>
      <c r="L3645" s="47">
        <f t="shared" si="116"/>
        <v>107532.39925734185</v>
      </c>
      <c r="M3645" s="63">
        <f t="shared" si="115"/>
        <v>7.9569428625940061E-2</v>
      </c>
      <c r="N3645" s="7">
        <v>40220</v>
      </c>
      <c r="O3645" s="6" t="b">
        <v>1</v>
      </c>
      <c r="P3645" s="6" t="b">
        <v>0</v>
      </c>
      <c r="Q3645" s="6" t="s">
        <v>24</v>
      </c>
    </row>
    <row r="3646" spans="1:17" x14ac:dyDescent="0.25">
      <c r="A3646" s="3">
        <v>2022</v>
      </c>
      <c r="B3646" s="3">
        <v>3</v>
      </c>
      <c r="C3646" s="4" t="s">
        <v>40</v>
      </c>
      <c r="D3646" s="4" t="s">
        <v>95</v>
      </c>
      <c r="E3646" s="4" t="s">
        <v>19</v>
      </c>
      <c r="F3646" s="4" t="s">
        <v>25</v>
      </c>
      <c r="G3646" s="11" t="s">
        <v>21</v>
      </c>
      <c r="H3646" s="5">
        <v>80449.81</v>
      </c>
      <c r="I3646" s="5">
        <v>32057.032164251999</v>
      </c>
      <c r="J3646" s="3" t="s">
        <v>22</v>
      </c>
      <c r="K3646" s="3" t="s">
        <v>23</v>
      </c>
      <c r="L3646" s="47">
        <f t="shared" si="116"/>
        <v>84427.451557832566</v>
      </c>
      <c r="M3646" s="63">
        <f t="shared" si="115"/>
        <v>6.2472744281694303E-2</v>
      </c>
      <c r="N3646" s="7">
        <v>35527</v>
      </c>
      <c r="O3646" s="6" t="b">
        <v>1</v>
      </c>
      <c r="P3646" s="6" t="b">
        <v>0</v>
      </c>
      <c r="Q3646" s="6" t="s">
        <v>24</v>
      </c>
    </row>
    <row r="3647" spans="1:17" x14ac:dyDescent="0.25">
      <c r="A3647" s="3">
        <v>2022</v>
      </c>
      <c r="B3647" s="3">
        <v>3</v>
      </c>
      <c r="C3647" s="4" t="s">
        <v>40</v>
      </c>
      <c r="D3647" s="4" t="s">
        <v>95</v>
      </c>
      <c r="E3647" s="4" t="s">
        <v>19</v>
      </c>
      <c r="F3647" s="4" t="s">
        <v>20</v>
      </c>
      <c r="G3647" s="11" t="s">
        <v>21</v>
      </c>
      <c r="H3647" s="5">
        <v>76456.179999999993</v>
      </c>
      <c r="I3647" s="5">
        <v>29755.300414803201</v>
      </c>
      <c r="J3647" s="3" t="s">
        <v>22</v>
      </c>
      <c r="K3647" s="3" t="s">
        <v>23</v>
      </c>
      <c r="L3647" s="47">
        <f t="shared" si="116"/>
        <v>78365.463511652255</v>
      </c>
      <c r="M3647" s="63">
        <f t="shared" si="115"/>
        <v>5.798712944836848E-2</v>
      </c>
      <c r="N3647" s="7">
        <v>35527</v>
      </c>
      <c r="O3647" s="6" t="b">
        <v>1</v>
      </c>
      <c r="P3647" s="6" t="b">
        <v>0</v>
      </c>
      <c r="Q3647" s="6" t="s">
        <v>24</v>
      </c>
    </row>
    <row r="3648" spans="1:17" x14ac:dyDescent="0.25">
      <c r="A3648" s="3">
        <v>2022</v>
      </c>
      <c r="B3648" s="3">
        <v>3</v>
      </c>
      <c r="C3648" s="4" t="s">
        <v>40</v>
      </c>
      <c r="D3648" s="4" t="s">
        <v>95</v>
      </c>
      <c r="E3648" s="4" t="s">
        <v>43</v>
      </c>
      <c r="F3648" s="4"/>
      <c r="G3648" s="11" t="s">
        <v>21</v>
      </c>
      <c r="H3648" s="5">
        <v>27682</v>
      </c>
      <c r="I3648" s="5">
        <v>11087.621858267699</v>
      </c>
      <c r="J3648" s="3" t="s">
        <v>22</v>
      </c>
      <c r="K3648" s="3" t="s">
        <v>42</v>
      </c>
      <c r="L3648" s="47">
        <f t="shared" si="116"/>
        <v>29201.070533732738</v>
      </c>
      <c r="M3648" s="63">
        <f t="shared" si="115"/>
        <v>2.1607557477392091E-2</v>
      </c>
      <c r="N3648" s="7">
        <v>28126</v>
      </c>
      <c r="O3648" s="6" t="b">
        <v>1</v>
      </c>
      <c r="P3648" s="6" t="b">
        <v>0</v>
      </c>
      <c r="Q3648" s="6" t="s">
        <v>24</v>
      </c>
    </row>
    <row r="3649" spans="1:17" x14ac:dyDescent="0.25">
      <c r="A3649" s="3">
        <v>2022</v>
      </c>
      <c r="B3649" s="3">
        <v>3</v>
      </c>
      <c r="C3649" s="4" t="s">
        <v>40</v>
      </c>
      <c r="D3649" s="4" t="s">
        <v>62</v>
      </c>
      <c r="E3649" s="4" t="s">
        <v>63</v>
      </c>
      <c r="F3649" s="4" t="s">
        <v>64</v>
      </c>
      <c r="G3649" s="11" t="s">
        <v>21</v>
      </c>
      <c r="H3649" s="5">
        <v>64202.06</v>
      </c>
      <c r="I3649" s="5">
        <v>24118.285110510398</v>
      </c>
      <c r="J3649" s="3" t="s">
        <v>22</v>
      </c>
      <c r="K3649" s="3" t="s">
        <v>23</v>
      </c>
      <c r="L3649" s="47">
        <f t="shared" si="116"/>
        <v>63519.459237287258</v>
      </c>
      <c r="M3649" s="63">
        <f t="shared" si="115"/>
        <v>4.7001714023362666E-2</v>
      </c>
      <c r="N3649" s="7">
        <v>40739</v>
      </c>
      <c r="O3649" s="6" t="b">
        <v>0</v>
      </c>
      <c r="P3649" s="6" t="b">
        <v>0</v>
      </c>
      <c r="Q3649" s="6" t="s">
        <v>65</v>
      </c>
    </row>
    <row r="3650" spans="1:17" x14ac:dyDescent="0.25">
      <c r="A3650" s="3">
        <v>2022</v>
      </c>
      <c r="B3650" s="3">
        <v>3</v>
      </c>
      <c r="C3650" s="4" t="s">
        <v>40</v>
      </c>
      <c r="D3650" s="4" t="s">
        <v>66</v>
      </c>
      <c r="E3650" s="4" t="s">
        <v>67</v>
      </c>
      <c r="F3650" s="4" t="s">
        <v>68</v>
      </c>
      <c r="G3650" s="11" t="s">
        <v>21</v>
      </c>
      <c r="H3650" s="5">
        <v>149585.34</v>
      </c>
      <c r="I3650" s="5">
        <v>55881.3139445669</v>
      </c>
      <c r="J3650" s="3" t="s">
        <v>22</v>
      </c>
      <c r="K3650" s="3" t="s">
        <v>23</v>
      </c>
      <c r="L3650" s="47">
        <f t="shared" si="116"/>
        <v>147172.60480850385</v>
      </c>
      <c r="M3650" s="63">
        <f t="shared" ref="M3650:M3713" si="117">I3650*0.02784*0.07/1000</f>
        <v>0.10890150461517199</v>
      </c>
      <c r="N3650" s="7">
        <v>40644</v>
      </c>
      <c r="O3650" s="6" t="b">
        <v>0</v>
      </c>
      <c r="P3650" s="6" t="b">
        <v>1</v>
      </c>
      <c r="Q3650" s="6" t="s">
        <v>15</v>
      </c>
    </row>
    <row r="3651" spans="1:17" x14ac:dyDescent="0.25">
      <c r="A3651" s="3">
        <v>2022</v>
      </c>
      <c r="B3651" s="3">
        <v>3</v>
      </c>
      <c r="C3651" s="4" t="s">
        <v>40</v>
      </c>
      <c r="D3651" s="4" t="s">
        <v>66</v>
      </c>
      <c r="E3651" s="4" t="s">
        <v>67</v>
      </c>
      <c r="F3651" s="4" t="s">
        <v>72</v>
      </c>
      <c r="G3651" s="11" t="s">
        <v>21</v>
      </c>
      <c r="H3651" s="5">
        <v>107529.74</v>
      </c>
      <c r="I3651" s="5">
        <v>40170.401453228304</v>
      </c>
      <c r="J3651" s="3" t="s">
        <v>22</v>
      </c>
      <c r="K3651" s="3" t="s">
        <v>23</v>
      </c>
      <c r="L3651" s="47">
        <f t="shared" si="116"/>
        <v>105795.34017291505</v>
      </c>
      <c r="M3651" s="63">
        <f t="shared" si="117"/>
        <v>7.8284078352051326E-2</v>
      </c>
      <c r="N3651" s="7">
        <v>40644</v>
      </c>
      <c r="O3651" s="6" t="b">
        <v>0</v>
      </c>
      <c r="P3651" s="6" t="b">
        <v>1</v>
      </c>
      <c r="Q3651" s="6" t="s">
        <v>15</v>
      </c>
    </row>
    <row r="3652" spans="1:17" x14ac:dyDescent="0.25">
      <c r="A3652" s="3">
        <v>2022</v>
      </c>
      <c r="B3652" s="3">
        <v>3</v>
      </c>
      <c r="C3652" s="4" t="s">
        <v>40</v>
      </c>
      <c r="D3652" s="4" t="s">
        <v>78</v>
      </c>
      <c r="E3652" s="4" t="s">
        <v>78</v>
      </c>
      <c r="F3652" s="4" t="s">
        <v>80</v>
      </c>
      <c r="G3652" s="11" t="s">
        <v>21</v>
      </c>
      <c r="H3652" s="5">
        <v>146685.68</v>
      </c>
      <c r="I3652" s="5">
        <v>52922.3453354331</v>
      </c>
      <c r="J3652" s="3" t="s">
        <v>22</v>
      </c>
      <c r="K3652" s="3" t="s">
        <v>23</v>
      </c>
      <c r="L3652" s="47">
        <f t="shared" si="116"/>
        <v>139379.67570549808</v>
      </c>
      <c r="M3652" s="63">
        <f t="shared" si="117"/>
        <v>0.10313506658969204</v>
      </c>
      <c r="N3652" s="7">
        <v>42560</v>
      </c>
      <c r="O3652" s="6" t="b">
        <v>0</v>
      </c>
      <c r="P3652" s="6" t="b">
        <v>0</v>
      </c>
      <c r="Q3652" s="6" t="s">
        <v>65</v>
      </c>
    </row>
    <row r="3653" spans="1:17" x14ac:dyDescent="0.25">
      <c r="A3653" s="3">
        <v>2022</v>
      </c>
      <c r="B3653" s="3">
        <v>3</v>
      </c>
      <c r="C3653" s="4" t="s">
        <v>40</v>
      </c>
      <c r="D3653" s="4" t="s">
        <v>78</v>
      </c>
      <c r="E3653" s="4" t="s">
        <v>78</v>
      </c>
      <c r="F3653" s="4" t="s">
        <v>79</v>
      </c>
      <c r="G3653" s="11" t="s">
        <v>21</v>
      </c>
      <c r="H3653" s="5">
        <v>107714.02</v>
      </c>
      <c r="I3653" s="5">
        <v>38861.861388976402</v>
      </c>
      <c r="J3653" s="3" t="s">
        <v>22</v>
      </c>
      <c r="K3653" s="3" t="s">
        <v>23</v>
      </c>
      <c r="L3653" s="47">
        <f t="shared" si="116"/>
        <v>102349.08531313713</v>
      </c>
      <c r="M3653" s="63">
        <f t="shared" si="117"/>
        <v>7.573399547483721E-2</v>
      </c>
      <c r="N3653" s="7">
        <v>42560</v>
      </c>
      <c r="O3653" s="6" t="b">
        <v>0</v>
      </c>
      <c r="P3653" s="6" t="b">
        <v>0</v>
      </c>
      <c r="Q3653" s="6" t="s">
        <v>65</v>
      </c>
    </row>
    <row r="3654" spans="1:17" x14ac:dyDescent="0.25">
      <c r="A3654" s="3">
        <v>2022</v>
      </c>
      <c r="B3654" s="3">
        <v>3</v>
      </c>
      <c r="C3654" s="4" t="s">
        <v>40</v>
      </c>
      <c r="D3654" s="4" t="s">
        <v>73</v>
      </c>
      <c r="E3654" s="4" t="s">
        <v>74</v>
      </c>
      <c r="F3654" s="4"/>
      <c r="G3654" s="11" t="s">
        <v>21</v>
      </c>
      <c r="H3654" s="5">
        <v>197348</v>
      </c>
      <c r="I3654" s="5">
        <v>66352.437795275604</v>
      </c>
      <c r="J3654" s="3" t="s">
        <v>22</v>
      </c>
      <c r="K3654" s="3" t="s">
        <v>42</v>
      </c>
      <c r="L3654" s="47">
        <f t="shared" si="116"/>
        <v>174750.0267336567</v>
      </c>
      <c r="M3654" s="63">
        <f t="shared" si="117"/>
        <v>0.12930763077543309</v>
      </c>
      <c r="N3654" s="7">
        <v>41136</v>
      </c>
      <c r="O3654" s="6" t="b">
        <v>0</v>
      </c>
      <c r="P3654" s="6" t="b">
        <v>0</v>
      </c>
      <c r="Q3654" s="6" t="s">
        <v>65</v>
      </c>
    </row>
    <row r="3655" spans="1:17" x14ac:dyDescent="0.25">
      <c r="A3655" s="3">
        <v>2022</v>
      </c>
      <c r="B3655" s="3">
        <v>3</v>
      </c>
      <c r="C3655" s="4" t="s">
        <v>40</v>
      </c>
      <c r="D3655" s="4" t="s">
        <v>29</v>
      </c>
      <c r="E3655" s="4" t="s">
        <v>92</v>
      </c>
      <c r="F3655" s="4" t="s">
        <v>92</v>
      </c>
      <c r="G3655" s="11" t="s">
        <v>21</v>
      </c>
      <c r="H3655" s="5">
        <v>130047.88</v>
      </c>
      <c r="I3655" s="5">
        <v>45459.414052913402</v>
      </c>
      <c r="J3655" s="3" t="s">
        <v>22</v>
      </c>
      <c r="K3655" s="3" t="s">
        <v>23</v>
      </c>
      <c r="L3655" s="47">
        <f t="shared" si="116"/>
        <v>119724.82225225212</v>
      </c>
      <c r="M3655" s="63">
        <f t="shared" si="117"/>
        <v>8.8591306106317658E-2</v>
      </c>
      <c r="N3655" s="7">
        <v>43601</v>
      </c>
      <c r="O3655" s="6" t="b">
        <v>0</v>
      </c>
      <c r="P3655" s="6" t="b">
        <v>0</v>
      </c>
      <c r="Q3655" s="6" t="s">
        <v>65</v>
      </c>
    </row>
    <row r="3656" spans="1:17" x14ac:dyDescent="0.25">
      <c r="A3656" s="3">
        <v>2022</v>
      </c>
      <c r="B3656" s="3">
        <v>3</v>
      </c>
      <c r="C3656" s="4" t="s">
        <v>40</v>
      </c>
      <c r="D3656" s="4" t="s">
        <v>29</v>
      </c>
      <c r="E3656" s="4" t="s">
        <v>30</v>
      </c>
      <c r="F3656" s="4" t="s">
        <v>33</v>
      </c>
      <c r="G3656" s="11" t="s">
        <v>21</v>
      </c>
      <c r="H3656" s="5">
        <v>41421.9</v>
      </c>
      <c r="I3656" s="5">
        <v>17440.250683464601</v>
      </c>
      <c r="J3656" s="3" t="s">
        <v>22</v>
      </c>
      <c r="K3656" s="3" t="s">
        <v>23</v>
      </c>
      <c r="L3656" s="47">
        <f t="shared" si="116"/>
        <v>45931.760376016115</v>
      </c>
      <c r="M3656" s="63">
        <f t="shared" si="117"/>
        <v>3.3987560531935822E-2</v>
      </c>
      <c r="N3656" s="7">
        <v>35885</v>
      </c>
      <c r="O3656" s="6" t="b">
        <v>1</v>
      </c>
      <c r="P3656" s="6" t="b">
        <v>0</v>
      </c>
      <c r="Q3656" s="6" t="s">
        <v>24</v>
      </c>
    </row>
    <row r="3657" spans="1:17" x14ac:dyDescent="0.25">
      <c r="A3657" s="3">
        <v>2022</v>
      </c>
      <c r="B3657" s="3">
        <v>3</v>
      </c>
      <c r="C3657" s="4" t="s">
        <v>40</v>
      </c>
      <c r="D3657" s="4" t="s">
        <v>29</v>
      </c>
      <c r="E3657" s="4" t="s">
        <v>30</v>
      </c>
      <c r="F3657" s="4" t="s">
        <v>31</v>
      </c>
      <c r="G3657" s="11" t="s">
        <v>21</v>
      </c>
      <c r="H3657" s="5">
        <v>48188.959999999999</v>
      </c>
      <c r="I3657" s="5">
        <v>19939.605102362199</v>
      </c>
      <c r="J3657" s="3" t="s">
        <v>22</v>
      </c>
      <c r="K3657" s="3" t="s">
        <v>23</v>
      </c>
      <c r="L3657" s="47">
        <f t="shared" si="116"/>
        <v>52514.22013230763</v>
      </c>
      <c r="M3657" s="63">
        <f t="shared" si="117"/>
        <v>3.8858302423483454E-2</v>
      </c>
      <c r="N3657" s="7">
        <v>35885</v>
      </c>
      <c r="O3657" s="6" t="b">
        <v>1</v>
      </c>
      <c r="P3657" s="6" t="b">
        <v>0</v>
      </c>
      <c r="Q3657" s="6" t="s">
        <v>24</v>
      </c>
    </row>
    <row r="3658" spans="1:17" x14ac:dyDescent="0.25">
      <c r="A3658" s="3">
        <v>2022</v>
      </c>
      <c r="B3658" s="3">
        <v>3</v>
      </c>
      <c r="C3658" s="4" t="s">
        <v>40</v>
      </c>
      <c r="D3658" s="4" t="s">
        <v>29</v>
      </c>
      <c r="E3658" s="4" t="s">
        <v>34</v>
      </c>
      <c r="F3658" s="4" t="s">
        <v>39</v>
      </c>
      <c r="G3658" s="11" t="s">
        <v>21</v>
      </c>
      <c r="H3658" s="5">
        <v>3016.25</v>
      </c>
      <c r="I3658" s="5">
        <v>1253.2135379495001</v>
      </c>
      <c r="J3658" s="3" t="s">
        <v>22</v>
      </c>
      <c r="K3658" s="3" t="s">
        <v>23</v>
      </c>
      <c r="L3658" s="47">
        <f t="shared" si="116"/>
        <v>3300.5433792102322</v>
      </c>
      <c r="M3658" s="63">
        <f t="shared" si="117"/>
        <v>2.4422625427559862E-3</v>
      </c>
      <c r="N3658" s="7">
        <v>33970</v>
      </c>
      <c r="O3658" s="6" t="b">
        <v>1</v>
      </c>
      <c r="P3658" s="6" t="b">
        <v>0</v>
      </c>
      <c r="Q3658" s="6" t="s">
        <v>24</v>
      </c>
    </row>
    <row r="3659" spans="1:17" x14ac:dyDescent="0.25">
      <c r="A3659" s="3">
        <v>2022</v>
      </c>
      <c r="B3659" s="3">
        <v>3</v>
      </c>
      <c r="C3659" s="4" t="s">
        <v>40</v>
      </c>
      <c r="D3659" s="4" t="s">
        <v>29</v>
      </c>
      <c r="E3659" s="4" t="s">
        <v>34</v>
      </c>
      <c r="F3659" s="4" t="s">
        <v>37</v>
      </c>
      <c r="G3659" s="11" t="s">
        <v>21</v>
      </c>
      <c r="H3659" s="5">
        <v>36283.199999999997</v>
      </c>
      <c r="I3659" s="5">
        <v>14162.873427857299</v>
      </c>
      <c r="J3659" s="3" t="s">
        <v>22</v>
      </c>
      <c r="K3659" s="3" t="s">
        <v>23</v>
      </c>
      <c r="L3659" s="47">
        <f t="shared" si="116"/>
        <v>37300.249883504366</v>
      </c>
      <c r="M3659" s="63">
        <f t="shared" si="117"/>
        <v>2.7600607736208309E-2</v>
      </c>
      <c r="N3659" s="7">
        <v>33970</v>
      </c>
      <c r="O3659" s="6" t="b">
        <v>1</v>
      </c>
      <c r="P3659" s="6" t="b">
        <v>0</v>
      </c>
      <c r="Q3659" s="6" t="s">
        <v>24</v>
      </c>
    </row>
    <row r="3660" spans="1:17" x14ac:dyDescent="0.25">
      <c r="A3660" s="3">
        <v>2022</v>
      </c>
      <c r="B3660" s="3">
        <v>3</v>
      </c>
      <c r="C3660" s="4" t="s">
        <v>40</v>
      </c>
      <c r="D3660" s="4" t="s">
        <v>44</v>
      </c>
      <c r="E3660" s="4" t="s">
        <v>75</v>
      </c>
      <c r="F3660" s="4"/>
      <c r="G3660" s="11" t="s">
        <v>21</v>
      </c>
      <c r="H3660" s="5">
        <v>216222</v>
      </c>
      <c r="I3660" s="5">
        <v>82028.157165354307</v>
      </c>
      <c r="J3660" s="3" t="s">
        <v>22</v>
      </c>
      <c r="K3660" s="3" t="s">
        <v>42</v>
      </c>
      <c r="L3660" s="47">
        <f t="shared" si="116"/>
        <v>216034.60451273568</v>
      </c>
      <c r="M3660" s="63">
        <f t="shared" si="117"/>
        <v>0.15985647268384251</v>
      </c>
      <c r="N3660" s="7">
        <v>41210</v>
      </c>
      <c r="O3660" s="6" t="b">
        <v>0</v>
      </c>
      <c r="P3660" s="6" t="b">
        <v>0</v>
      </c>
      <c r="Q3660" s="6" t="s">
        <v>65</v>
      </c>
    </row>
    <row r="3661" spans="1:17" x14ac:dyDescent="0.25">
      <c r="A3661" s="3">
        <v>2022</v>
      </c>
      <c r="B3661" s="3">
        <v>3</v>
      </c>
      <c r="C3661" s="4" t="s">
        <v>40</v>
      </c>
      <c r="D3661" s="4" t="s">
        <v>46</v>
      </c>
      <c r="E3661" s="4" t="s">
        <v>47</v>
      </c>
      <c r="F3661" s="4"/>
      <c r="G3661" s="11" t="s">
        <v>21</v>
      </c>
      <c r="H3661" s="5">
        <v>86061.48</v>
      </c>
      <c r="I3661" s="5">
        <v>34183.348796220504</v>
      </c>
      <c r="J3661" s="3" t="s">
        <v>22</v>
      </c>
      <c r="K3661" s="3" t="s">
        <v>42</v>
      </c>
      <c r="L3661" s="47">
        <f t="shared" si="116"/>
        <v>90027.455124049273</v>
      </c>
      <c r="M3661" s="63">
        <f t="shared" si="117"/>
        <v>6.6616510134074519E-2</v>
      </c>
      <c r="N3661" s="7">
        <v>34700</v>
      </c>
      <c r="O3661" s="6" t="b">
        <v>1</v>
      </c>
      <c r="P3661" s="6" t="b">
        <v>0</v>
      </c>
      <c r="Q3661" s="6" t="s">
        <v>24</v>
      </c>
    </row>
    <row r="3662" spans="1:17" x14ac:dyDescent="0.25">
      <c r="A3662" s="3">
        <v>2022</v>
      </c>
      <c r="B3662" s="3">
        <v>3</v>
      </c>
      <c r="C3662" s="4" t="s">
        <v>40</v>
      </c>
      <c r="D3662" s="4" t="s">
        <v>46</v>
      </c>
      <c r="E3662" s="4" t="s">
        <v>48</v>
      </c>
      <c r="F3662" s="4"/>
      <c r="G3662" s="11" t="s">
        <v>21</v>
      </c>
      <c r="H3662" s="5">
        <v>64347.49</v>
      </c>
      <c r="I3662" s="5">
        <v>25997.399306299201</v>
      </c>
      <c r="J3662" s="3" t="s">
        <v>22</v>
      </c>
      <c r="K3662" s="3" t="s">
        <v>42</v>
      </c>
      <c r="L3662" s="47">
        <f t="shared" si="116"/>
        <v>68468.41464662517</v>
      </c>
      <c r="M3662" s="63">
        <f t="shared" si="117"/>
        <v>5.0663731768115887E-2</v>
      </c>
      <c r="N3662" s="7">
        <v>35065</v>
      </c>
      <c r="O3662" s="6" t="b">
        <v>1</v>
      </c>
      <c r="P3662" s="6" t="b">
        <v>0</v>
      </c>
      <c r="Q3662" s="6" t="s">
        <v>24</v>
      </c>
    </row>
    <row r="3663" spans="1:17" x14ac:dyDescent="0.25">
      <c r="A3663" s="3">
        <v>2022</v>
      </c>
      <c r="B3663" s="3">
        <v>3</v>
      </c>
      <c r="C3663" s="4" t="s">
        <v>40</v>
      </c>
      <c r="D3663" s="4" t="s">
        <v>46</v>
      </c>
      <c r="E3663" s="4" t="s">
        <v>58</v>
      </c>
      <c r="F3663" s="4"/>
      <c r="G3663" s="11" t="s">
        <v>21</v>
      </c>
      <c r="H3663" s="5">
        <v>87186.61</v>
      </c>
      <c r="I3663" s="5">
        <v>32547.3793708661</v>
      </c>
      <c r="J3663" s="3" t="s">
        <v>22</v>
      </c>
      <c r="K3663" s="3" t="s">
        <v>42</v>
      </c>
      <c r="L3663" s="47">
        <f t="shared" si="116"/>
        <v>85718.861343392695</v>
      </c>
      <c r="M3663" s="63">
        <f t="shared" si="117"/>
        <v>6.3428332917943864E-2</v>
      </c>
      <c r="N3663" s="7">
        <v>39814</v>
      </c>
      <c r="O3663" s="6" t="b">
        <v>1</v>
      </c>
      <c r="P3663" s="6" t="b">
        <v>0</v>
      </c>
      <c r="Q3663" s="6" t="s">
        <v>24</v>
      </c>
    </row>
    <row r="3664" spans="1:17" x14ac:dyDescent="0.25">
      <c r="A3664" s="3">
        <v>2022</v>
      </c>
      <c r="B3664" s="3">
        <v>3</v>
      </c>
      <c r="C3664" s="4" t="s">
        <v>40</v>
      </c>
      <c r="D3664" s="4" t="s">
        <v>46</v>
      </c>
      <c r="E3664" s="4" t="s">
        <v>61</v>
      </c>
      <c r="F3664" s="4"/>
      <c r="G3664" s="11" t="s">
        <v>21</v>
      </c>
      <c r="H3664" s="5">
        <v>82152.09</v>
      </c>
      <c r="I3664" s="5">
        <v>31072.8960255118</v>
      </c>
      <c r="J3664" s="3" t="s">
        <v>22</v>
      </c>
      <c r="K3664" s="3" t="s">
        <v>42</v>
      </c>
      <c r="L3664" s="47">
        <f t="shared" si="116"/>
        <v>81835.567638133507</v>
      </c>
      <c r="M3664" s="63">
        <f t="shared" si="117"/>
        <v>6.0554859774517397E-2</v>
      </c>
      <c r="N3664" s="7">
        <v>40179</v>
      </c>
      <c r="O3664" s="6" t="b">
        <v>1</v>
      </c>
      <c r="P3664" s="6" t="b">
        <v>0</v>
      </c>
      <c r="Q3664" s="6" t="s">
        <v>24</v>
      </c>
    </row>
    <row r="3665" spans="1:17" x14ac:dyDescent="0.25">
      <c r="A3665" s="3">
        <v>2022</v>
      </c>
      <c r="B3665" s="3">
        <v>3</v>
      </c>
      <c r="C3665" s="4" t="s">
        <v>40</v>
      </c>
      <c r="D3665" s="4" t="s">
        <v>46</v>
      </c>
      <c r="E3665" s="4" t="s">
        <v>77</v>
      </c>
      <c r="F3665" s="4"/>
      <c r="G3665" s="11" t="s">
        <v>21</v>
      </c>
      <c r="H3665" s="5">
        <v>79868.22</v>
      </c>
      <c r="I3665" s="5">
        <v>28892.171364094502</v>
      </c>
      <c r="J3665" s="3" t="s">
        <v>22</v>
      </c>
      <c r="K3665" s="3" t="s">
        <v>42</v>
      </c>
      <c r="L3665" s="47">
        <f t="shared" si="116"/>
        <v>76092.27160344657</v>
      </c>
      <c r="M3665" s="63">
        <f t="shared" si="117"/>
        <v>5.6305063554347369E-2</v>
      </c>
      <c r="N3665" s="7">
        <v>42005</v>
      </c>
      <c r="O3665" s="6" t="b">
        <v>0</v>
      </c>
      <c r="P3665" s="6" t="b">
        <v>0</v>
      </c>
      <c r="Q3665" s="6" t="s">
        <v>65</v>
      </c>
    </row>
    <row r="3666" spans="1:17" x14ac:dyDescent="0.25">
      <c r="A3666" s="3">
        <v>2022</v>
      </c>
      <c r="B3666" s="3">
        <v>3</v>
      </c>
      <c r="C3666" s="4" t="s">
        <v>40</v>
      </c>
      <c r="D3666" s="4" t="s">
        <v>69</v>
      </c>
      <c r="E3666" s="4" t="s">
        <v>70</v>
      </c>
      <c r="F3666" s="4" t="s">
        <v>71</v>
      </c>
      <c r="G3666" s="11" t="s">
        <v>21</v>
      </c>
      <c r="H3666" s="5">
        <v>67983.350000000006</v>
      </c>
      <c r="I3666" s="5">
        <v>25924.5093866229</v>
      </c>
      <c r="J3666" s="3" t="s">
        <v>22</v>
      </c>
      <c r="K3666" s="3" t="s">
        <v>23</v>
      </c>
      <c r="L3666" s="47">
        <f t="shared" si="116"/>
        <v>68276.447089210807</v>
      </c>
      <c r="M3666" s="63">
        <f t="shared" si="117"/>
        <v>5.0521683892650708E-2</v>
      </c>
      <c r="N3666" s="7">
        <v>40760</v>
      </c>
      <c r="O3666" s="6" t="b">
        <v>0</v>
      </c>
      <c r="P3666" s="6" t="b">
        <v>0</v>
      </c>
      <c r="Q3666" s="6" t="s">
        <v>65</v>
      </c>
    </row>
    <row r="3667" spans="1:17" x14ac:dyDescent="0.25">
      <c r="A3667" s="3">
        <v>2022</v>
      </c>
      <c r="B3667" s="3">
        <v>4</v>
      </c>
      <c r="C3667" s="4" t="s">
        <v>49</v>
      </c>
      <c r="D3667" s="4" t="s">
        <v>95</v>
      </c>
      <c r="E3667" s="4" t="s">
        <v>76</v>
      </c>
      <c r="F3667" s="4"/>
      <c r="G3667" s="11" t="s">
        <v>21</v>
      </c>
      <c r="H3667" s="5">
        <v>153584</v>
      </c>
      <c r="I3667" s="5">
        <v>58361.919999999998</v>
      </c>
      <c r="J3667" s="3" t="s">
        <v>22</v>
      </c>
      <c r="K3667" s="3" t="s">
        <v>42</v>
      </c>
      <c r="L3667" s="47">
        <f t="shared" si="116"/>
        <v>153705.68767487997</v>
      </c>
      <c r="M3667" s="63">
        <f t="shared" si="117"/>
        <v>0.113735709696</v>
      </c>
      <c r="N3667" s="7">
        <v>41348</v>
      </c>
      <c r="O3667" s="6" t="b">
        <v>0</v>
      </c>
      <c r="P3667" s="6" t="b">
        <v>0</v>
      </c>
      <c r="Q3667" s="6" t="s">
        <v>65</v>
      </c>
    </row>
    <row r="3668" spans="1:17" x14ac:dyDescent="0.25">
      <c r="A3668" s="3">
        <v>2022</v>
      </c>
      <c r="B3668" s="3">
        <v>4</v>
      </c>
      <c r="C3668" s="4" t="s">
        <v>49</v>
      </c>
      <c r="D3668" s="4" t="s">
        <v>95</v>
      </c>
      <c r="E3668" s="4" t="s">
        <v>60</v>
      </c>
      <c r="F3668" s="4"/>
      <c r="G3668" s="11" t="s">
        <v>21</v>
      </c>
      <c r="H3668" s="5">
        <v>138345</v>
      </c>
      <c r="I3668" s="5">
        <v>50292.220157480297</v>
      </c>
      <c r="J3668" s="3" t="s">
        <v>22</v>
      </c>
      <c r="K3668" s="3" t="s">
        <v>42</v>
      </c>
      <c r="L3668" s="47">
        <f t="shared" si="116"/>
        <v>132452.8097088302</v>
      </c>
      <c r="M3668" s="63">
        <f t="shared" si="117"/>
        <v>9.8009478642897621E-2</v>
      </c>
      <c r="N3668" s="7">
        <v>40220</v>
      </c>
      <c r="O3668" s="6" t="b">
        <v>1</v>
      </c>
      <c r="P3668" s="6" t="b">
        <v>0</v>
      </c>
      <c r="Q3668" s="6" t="s">
        <v>24</v>
      </c>
    </row>
    <row r="3669" spans="1:17" x14ac:dyDescent="0.25">
      <c r="A3669" s="3">
        <v>2022</v>
      </c>
      <c r="B3669" s="3">
        <v>4</v>
      </c>
      <c r="C3669" s="4" t="s">
        <v>49</v>
      </c>
      <c r="D3669" s="4" t="s">
        <v>95</v>
      </c>
      <c r="E3669" s="4" t="s">
        <v>19</v>
      </c>
      <c r="F3669" s="4" t="s">
        <v>25</v>
      </c>
      <c r="G3669" s="11" t="s">
        <v>21</v>
      </c>
      <c r="H3669" s="5">
        <v>75510.899999999994</v>
      </c>
      <c r="I3669" s="5">
        <v>30089.0126409449</v>
      </c>
      <c r="J3669" s="3" t="s">
        <v>22</v>
      </c>
      <c r="K3669" s="3" t="s">
        <v>23</v>
      </c>
      <c r="L3669" s="47">
        <f t="shared" si="116"/>
        <v>79244.349388001501</v>
      </c>
      <c r="M3669" s="63">
        <f t="shared" si="117"/>
        <v>5.8637467834673433E-2</v>
      </c>
      <c r="N3669" s="7">
        <v>35527</v>
      </c>
      <c r="O3669" s="6" t="b">
        <v>1</v>
      </c>
      <c r="P3669" s="6" t="b">
        <v>0</v>
      </c>
      <c r="Q3669" s="6" t="s">
        <v>24</v>
      </c>
    </row>
    <row r="3670" spans="1:17" x14ac:dyDescent="0.25">
      <c r="A3670" s="3">
        <v>2022</v>
      </c>
      <c r="B3670" s="3">
        <v>4</v>
      </c>
      <c r="C3670" s="4" t="s">
        <v>49</v>
      </c>
      <c r="D3670" s="4" t="s">
        <v>95</v>
      </c>
      <c r="E3670" s="4" t="s">
        <v>19</v>
      </c>
      <c r="F3670" s="4" t="s">
        <v>20</v>
      </c>
      <c r="G3670" s="11" t="s">
        <v>21</v>
      </c>
      <c r="H3670" s="5">
        <v>78028.11</v>
      </c>
      <c r="I3670" s="5">
        <v>30367.0658650394</v>
      </c>
      <c r="J3670" s="3" t="s">
        <v>22</v>
      </c>
      <c r="K3670" s="3" t="s">
        <v>23</v>
      </c>
      <c r="L3670" s="47">
        <f t="shared" si="116"/>
        <v>79976.648154383118</v>
      </c>
      <c r="M3670" s="63">
        <f t="shared" si="117"/>
        <v>5.9179337957788791E-2</v>
      </c>
      <c r="N3670" s="7">
        <v>35527</v>
      </c>
      <c r="O3670" s="6" t="b">
        <v>1</v>
      </c>
      <c r="P3670" s="6" t="b">
        <v>0</v>
      </c>
      <c r="Q3670" s="6" t="s">
        <v>24</v>
      </c>
    </row>
    <row r="3671" spans="1:17" x14ac:dyDescent="0.25">
      <c r="A3671" s="3">
        <v>2022</v>
      </c>
      <c r="B3671" s="3">
        <v>4</v>
      </c>
      <c r="C3671" s="4" t="s">
        <v>49</v>
      </c>
      <c r="D3671" s="4" t="s">
        <v>62</v>
      </c>
      <c r="E3671" s="4" t="s">
        <v>63</v>
      </c>
      <c r="F3671" s="4" t="s">
        <v>64</v>
      </c>
      <c r="G3671" s="11" t="s">
        <v>21</v>
      </c>
      <c r="H3671" s="5">
        <v>89043.44</v>
      </c>
      <c r="I3671" s="5">
        <v>33450.251800964397</v>
      </c>
      <c r="J3671" s="3" t="s">
        <v>22</v>
      </c>
      <c r="K3671" s="3" t="s">
        <v>23</v>
      </c>
      <c r="L3671" s="47">
        <f t="shared" si="116"/>
        <v>88096.723959135095</v>
      </c>
      <c r="M3671" s="63">
        <f t="shared" si="117"/>
        <v>6.5187850709719428E-2</v>
      </c>
      <c r="N3671" s="7">
        <v>40739</v>
      </c>
      <c r="O3671" s="6" t="b">
        <v>0</v>
      </c>
      <c r="P3671" s="6" t="b">
        <v>0</v>
      </c>
      <c r="Q3671" s="6" t="s">
        <v>65</v>
      </c>
    </row>
    <row r="3672" spans="1:17" x14ac:dyDescent="0.25">
      <c r="A3672" s="3">
        <v>2022</v>
      </c>
      <c r="B3672" s="3">
        <v>4</v>
      </c>
      <c r="C3672" s="4" t="s">
        <v>49</v>
      </c>
      <c r="D3672" s="4" t="s">
        <v>66</v>
      </c>
      <c r="E3672" s="4" t="s">
        <v>67</v>
      </c>
      <c r="F3672" s="4" t="s">
        <v>68</v>
      </c>
      <c r="G3672" s="11" t="s">
        <v>21</v>
      </c>
      <c r="H3672" s="5">
        <v>144561.68</v>
      </c>
      <c r="I3672" s="5">
        <v>54004.601148976399</v>
      </c>
      <c r="J3672" s="3" t="s">
        <v>22</v>
      </c>
      <c r="K3672" s="3" t="s">
        <v>23</v>
      </c>
      <c r="L3672" s="47">
        <f t="shared" si="116"/>
        <v>142229.97388041776</v>
      </c>
      <c r="M3672" s="63">
        <f t="shared" si="117"/>
        <v>0.10524416671912522</v>
      </c>
      <c r="N3672" s="7">
        <v>40644</v>
      </c>
      <c r="O3672" s="6" t="b">
        <v>0</v>
      </c>
      <c r="P3672" s="6" t="b">
        <v>1</v>
      </c>
      <c r="Q3672" s="6" t="s">
        <v>15</v>
      </c>
    </row>
    <row r="3673" spans="1:17" x14ac:dyDescent="0.25">
      <c r="A3673" s="3">
        <v>2022</v>
      </c>
      <c r="B3673" s="3">
        <v>4</v>
      </c>
      <c r="C3673" s="4" t="s">
        <v>49</v>
      </c>
      <c r="D3673" s="4" t="s">
        <v>78</v>
      </c>
      <c r="E3673" s="4" t="s">
        <v>78</v>
      </c>
      <c r="F3673" s="4" t="s">
        <v>80</v>
      </c>
      <c r="G3673" s="11" t="s">
        <v>21</v>
      </c>
      <c r="H3673" s="5">
        <v>145641.53</v>
      </c>
      <c r="I3673" s="5">
        <v>52545.629170078697</v>
      </c>
      <c r="J3673" s="3" t="s">
        <v>22</v>
      </c>
      <c r="K3673" s="3" t="s">
        <v>23</v>
      </c>
      <c r="L3673" s="47">
        <f t="shared" ref="L3673:L3728" si="118">I3673*0.02784*94.6</f>
        <v>138387.53190258614</v>
      </c>
      <c r="M3673" s="63">
        <f t="shared" si="117"/>
        <v>0.10240092212664938</v>
      </c>
      <c r="N3673" s="7">
        <v>42560</v>
      </c>
      <c r="O3673" s="6" t="b">
        <v>0</v>
      </c>
      <c r="P3673" s="6" t="b">
        <v>0</v>
      </c>
      <c r="Q3673" s="6" t="s">
        <v>65</v>
      </c>
    </row>
    <row r="3674" spans="1:17" x14ac:dyDescent="0.25">
      <c r="A3674" s="3">
        <v>2022</v>
      </c>
      <c r="B3674" s="3">
        <v>4</v>
      </c>
      <c r="C3674" s="4" t="s">
        <v>49</v>
      </c>
      <c r="D3674" s="4" t="s">
        <v>78</v>
      </c>
      <c r="E3674" s="4" t="s">
        <v>78</v>
      </c>
      <c r="F3674" s="4" t="s">
        <v>79</v>
      </c>
      <c r="G3674" s="11" t="s">
        <v>21</v>
      </c>
      <c r="H3674" s="5">
        <v>120552.17</v>
      </c>
      <c r="I3674" s="5">
        <v>43493.7041685039</v>
      </c>
      <c r="J3674" s="3" t="s">
        <v>22</v>
      </c>
      <c r="K3674" s="3" t="s">
        <v>23</v>
      </c>
      <c r="L3674" s="47">
        <f t="shared" si="118"/>
        <v>114547.80289523865</v>
      </c>
      <c r="M3674" s="63">
        <f t="shared" si="117"/>
        <v>8.4760530683580415E-2</v>
      </c>
      <c r="N3674" s="7">
        <v>42560</v>
      </c>
      <c r="O3674" s="6" t="b">
        <v>0</v>
      </c>
      <c r="P3674" s="6" t="b">
        <v>0</v>
      </c>
      <c r="Q3674" s="6" t="s">
        <v>65</v>
      </c>
    </row>
    <row r="3675" spans="1:17" x14ac:dyDescent="0.25">
      <c r="A3675" s="3">
        <v>2022</v>
      </c>
      <c r="B3675" s="3">
        <v>4</v>
      </c>
      <c r="C3675" s="4" t="s">
        <v>49</v>
      </c>
      <c r="D3675" s="4" t="s">
        <v>73</v>
      </c>
      <c r="E3675" s="4" t="s">
        <v>74</v>
      </c>
      <c r="F3675" s="4"/>
      <c r="G3675" s="11" t="s">
        <v>21</v>
      </c>
      <c r="H3675" s="5">
        <v>211762</v>
      </c>
      <c r="I3675" s="5">
        <v>71198.719685039396</v>
      </c>
      <c r="J3675" s="3" t="s">
        <v>22</v>
      </c>
      <c r="K3675" s="3" t="s">
        <v>42</v>
      </c>
      <c r="L3675" s="47">
        <f t="shared" si="118"/>
        <v>187513.50488057957</v>
      </c>
      <c r="M3675" s="63">
        <f t="shared" si="117"/>
        <v>0.13875206492220479</v>
      </c>
      <c r="N3675" s="7">
        <v>41136</v>
      </c>
      <c r="O3675" s="6" t="b">
        <v>0</v>
      </c>
      <c r="P3675" s="6" t="b">
        <v>0</v>
      </c>
      <c r="Q3675" s="6" t="s">
        <v>65</v>
      </c>
    </row>
    <row r="3676" spans="1:17" x14ac:dyDescent="0.25">
      <c r="A3676" s="3">
        <v>2022</v>
      </c>
      <c r="B3676" s="3">
        <v>4</v>
      </c>
      <c r="C3676" s="4" t="s">
        <v>49</v>
      </c>
      <c r="D3676" s="4" t="s">
        <v>29</v>
      </c>
      <c r="E3676" s="4" t="s">
        <v>92</v>
      </c>
      <c r="F3676" s="4" t="s">
        <v>92</v>
      </c>
      <c r="G3676" s="11" t="s">
        <v>21</v>
      </c>
      <c r="H3676" s="5">
        <v>140315.46</v>
      </c>
      <c r="I3676" s="5">
        <v>49048.539616062997</v>
      </c>
      <c r="J3676" s="3" t="s">
        <v>22</v>
      </c>
      <c r="K3676" s="3" t="s">
        <v>23</v>
      </c>
      <c r="L3676" s="47">
        <f t="shared" si="118"/>
        <v>129177.37303939894</v>
      </c>
      <c r="M3676" s="63">
        <f t="shared" si="117"/>
        <v>9.5585794003783572E-2</v>
      </c>
      <c r="N3676" s="7">
        <v>43601</v>
      </c>
      <c r="O3676" s="6" t="b">
        <v>0</v>
      </c>
      <c r="P3676" s="6" t="b">
        <v>0</v>
      </c>
      <c r="Q3676" s="6" t="s">
        <v>65</v>
      </c>
    </row>
    <row r="3677" spans="1:17" x14ac:dyDescent="0.25">
      <c r="A3677" s="3">
        <v>2022</v>
      </c>
      <c r="B3677" s="3">
        <v>4</v>
      </c>
      <c r="C3677" s="4" t="s">
        <v>49</v>
      </c>
      <c r="D3677" s="4" t="s">
        <v>29</v>
      </c>
      <c r="E3677" s="4" t="s">
        <v>30</v>
      </c>
      <c r="F3677" s="4" t="s">
        <v>33</v>
      </c>
      <c r="G3677" s="11" t="s">
        <v>21</v>
      </c>
      <c r="H3677" s="5">
        <v>16834.13</v>
      </c>
      <c r="I3677" s="5">
        <v>7087.8314910236004</v>
      </c>
      <c r="J3677" s="3" t="s">
        <v>22</v>
      </c>
      <c r="K3677" s="3" t="s">
        <v>23</v>
      </c>
      <c r="L3677" s="47">
        <f t="shared" si="118"/>
        <v>18666.966635975179</v>
      </c>
      <c r="M3677" s="63">
        <f t="shared" si="117"/>
        <v>1.3812766009706793E-2</v>
      </c>
      <c r="N3677" s="7">
        <v>35885</v>
      </c>
      <c r="O3677" s="6" t="b">
        <v>1</v>
      </c>
      <c r="P3677" s="6" t="b">
        <v>0</v>
      </c>
      <c r="Q3677" s="6" t="s">
        <v>24</v>
      </c>
    </row>
    <row r="3678" spans="1:17" x14ac:dyDescent="0.25">
      <c r="A3678" s="3">
        <v>2022</v>
      </c>
      <c r="B3678" s="3">
        <v>4</v>
      </c>
      <c r="C3678" s="4" t="s">
        <v>49</v>
      </c>
      <c r="D3678" s="4" t="s">
        <v>29</v>
      </c>
      <c r="E3678" s="4" t="s">
        <v>30</v>
      </c>
      <c r="F3678" s="4" t="s">
        <v>31</v>
      </c>
      <c r="G3678" s="11" t="s">
        <v>21</v>
      </c>
      <c r="H3678" s="5">
        <v>65868.02</v>
      </c>
      <c r="I3678" s="5">
        <v>27254.8381968504</v>
      </c>
      <c r="J3678" s="3" t="s">
        <v>22</v>
      </c>
      <c r="K3678" s="3" t="s">
        <v>23</v>
      </c>
      <c r="L3678" s="47">
        <f t="shared" si="118"/>
        <v>71780.086184869811</v>
      </c>
      <c r="M3678" s="63">
        <f t="shared" si="117"/>
        <v>5.3114228678022068E-2</v>
      </c>
      <c r="N3678" s="7">
        <v>35885</v>
      </c>
      <c r="O3678" s="6" t="b">
        <v>1</v>
      </c>
      <c r="P3678" s="6" t="b">
        <v>0</v>
      </c>
      <c r="Q3678" s="6" t="s">
        <v>24</v>
      </c>
    </row>
    <row r="3679" spans="1:17" x14ac:dyDescent="0.25">
      <c r="A3679" s="3">
        <v>2022</v>
      </c>
      <c r="B3679" s="3">
        <v>4</v>
      </c>
      <c r="C3679" s="4" t="s">
        <v>49</v>
      </c>
      <c r="D3679" s="4" t="s">
        <v>29</v>
      </c>
      <c r="E3679" s="4" t="s">
        <v>34</v>
      </c>
      <c r="F3679" s="4" t="s">
        <v>37</v>
      </c>
      <c r="G3679" s="11" t="s">
        <v>21</v>
      </c>
      <c r="H3679" s="5">
        <v>19332.68</v>
      </c>
      <c r="I3679" s="5">
        <v>7546.3658073507004</v>
      </c>
      <c r="J3679" s="3" t="s">
        <v>22</v>
      </c>
      <c r="K3679" s="3" t="s">
        <v>23</v>
      </c>
      <c r="L3679" s="47">
        <f t="shared" si="118"/>
        <v>19874.591957650471</v>
      </c>
      <c r="M3679" s="63">
        <f t="shared" si="117"/>
        <v>1.4706357685365046E-2</v>
      </c>
      <c r="N3679" s="7">
        <v>33970</v>
      </c>
      <c r="O3679" s="6" t="b">
        <v>1</v>
      </c>
      <c r="P3679" s="6" t="b">
        <v>0</v>
      </c>
      <c r="Q3679" s="6" t="s">
        <v>24</v>
      </c>
    </row>
    <row r="3680" spans="1:17" x14ac:dyDescent="0.25">
      <c r="A3680" s="3">
        <v>2022</v>
      </c>
      <c r="B3680" s="3">
        <v>4</v>
      </c>
      <c r="C3680" s="4" t="s">
        <v>49</v>
      </c>
      <c r="D3680" s="4" t="s">
        <v>44</v>
      </c>
      <c r="E3680" s="4" t="s">
        <v>75</v>
      </c>
      <c r="F3680" s="4"/>
      <c r="G3680" s="11" t="s">
        <v>21</v>
      </c>
      <c r="H3680" s="5">
        <v>87112</v>
      </c>
      <c r="I3680" s="5">
        <v>33047.686299212597</v>
      </c>
      <c r="J3680" s="3" t="s">
        <v>22</v>
      </c>
      <c r="K3680" s="3" t="s">
        <v>42</v>
      </c>
      <c r="L3680" s="47">
        <f t="shared" si="118"/>
        <v>87036.501689529439</v>
      </c>
      <c r="M3680" s="63">
        <f t="shared" si="117"/>
        <v>6.4403331059905505E-2</v>
      </c>
      <c r="N3680" s="7">
        <v>41210</v>
      </c>
      <c r="O3680" s="6" t="b">
        <v>0</v>
      </c>
      <c r="P3680" s="6" t="b">
        <v>0</v>
      </c>
      <c r="Q3680" s="6" t="s">
        <v>65</v>
      </c>
    </row>
    <row r="3681" spans="1:17" x14ac:dyDescent="0.25">
      <c r="A3681" s="3">
        <v>2022</v>
      </c>
      <c r="B3681" s="3">
        <v>4</v>
      </c>
      <c r="C3681" s="4" t="s">
        <v>49</v>
      </c>
      <c r="D3681" s="4" t="s">
        <v>46</v>
      </c>
      <c r="E3681" s="4" t="s">
        <v>47</v>
      </c>
      <c r="F3681" s="4"/>
      <c r="G3681" s="11" t="s">
        <v>21</v>
      </c>
      <c r="H3681" s="5">
        <v>76240.98</v>
      </c>
      <c r="I3681" s="5">
        <v>30282.677126929098</v>
      </c>
      <c r="J3681" s="3" t="s">
        <v>22</v>
      </c>
      <c r="K3681" s="3" t="s">
        <v>42</v>
      </c>
      <c r="L3681" s="47">
        <f t="shared" si="118"/>
        <v>79754.396572816593</v>
      </c>
      <c r="M3681" s="63">
        <f t="shared" si="117"/>
        <v>5.9014881184959428E-2</v>
      </c>
      <c r="N3681" s="7">
        <v>34700</v>
      </c>
      <c r="O3681" s="6" t="b">
        <v>1</v>
      </c>
      <c r="P3681" s="6" t="b">
        <v>0</v>
      </c>
      <c r="Q3681" s="6" t="s">
        <v>24</v>
      </c>
    </row>
    <row r="3682" spans="1:17" x14ac:dyDescent="0.25">
      <c r="A3682" s="3">
        <v>2022</v>
      </c>
      <c r="B3682" s="3">
        <v>4</v>
      </c>
      <c r="C3682" s="4" t="s">
        <v>49</v>
      </c>
      <c r="D3682" s="4" t="s">
        <v>46</v>
      </c>
      <c r="E3682" s="4" t="s">
        <v>48</v>
      </c>
      <c r="F3682" s="4"/>
      <c r="G3682" s="11" t="s">
        <v>21</v>
      </c>
      <c r="H3682" s="5">
        <v>74219</v>
      </c>
      <c r="I3682" s="5">
        <v>29985.6448031496</v>
      </c>
      <c r="J3682" s="3" t="s">
        <v>22</v>
      </c>
      <c r="K3682" s="3" t="s">
        <v>42</v>
      </c>
      <c r="L3682" s="47">
        <f t="shared" si="118"/>
        <v>78972.113234842182</v>
      </c>
      <c r="M3682" s="63">
        <f t="shared" si="117"/>
        <v>5.8436024592377948E-2</v>
      </c>
      <c r="N3682" s="7">
        <v>35065</v>
      </c>
      <c r="O3682" s="6" t="b">
        <v>1</v>
      </c>
      <c r="P3682" s="6" t="b">
        <v>0</v>
      </c>
      <c r="Q3682" s="6" t="s">
        <v>24</v>
      </c>
    </row>
    <row r="3683" spans="1:17" x14ac:dyDescent="0.25">
      <c r="A3683" s="3">
        <v>2022</v>
      </c>
      <c r="B3683" s="3">
        <v>4</v>
      </c>
      <c r="C3683" s="4" t="s">
        <v>49</v>
      </c>
      <c r="D3683" s="4" t="s">
        <v>46</v>
      </c>
      <c r="E3683" s="4" t="s">
        <v>58</v>
      </c>
      <c r="F3683" s="4"/>
      <c r="G3683" s="11" t="s">
        <v>21</v>
      </c>
      <c r="H3683" s="5">
        <v>64483.88</v>
      </c>
      <c r="I3683" s="5">
        <v>24072.289376378001</v>
      </c>
      <c r="J3683" s="3" t="s">
        <v>22</v>
      </c>
      <c r="K3683" s="3" t="s">
        <v>42</v>
      </c>
      <c r="L3683" s="47">
        <f t="shared" si="118"/>
        <v>63398.321928149191</v>
      </c>
      <c r="M3683" s="63">
        <f t="shared" si="117"/>
        <v>4.6912077536685456E-2</v>
      </c>
      <c r="N3683" s="7">
        <v>39814</v>
      </c>
      <c r="O3683" s="6" t="b">
        <v>1</v>
      </c>
      <c r="P3683" s="6" t="b">
        <v>0</v>
      </c>
      <c r="Q3683" s="6" t="s">
        <v>24</v>
      </c>
    </row>
    <row r="3684" spans="1:17" x14ac:dyDescent="0.25">
      <c r="A3684" s="3">
        <v>2022</v>
      </c>
      <c r="B3684" s="3">
        <v>4</v>
      </c>
      <c r="C3684" s="4" t="s">
        <v>49</v>
      </c>
      <c r="D3684" s="4" t="s">
        <v>46</v>
      </c>
      <c r="E3684" s="4" t="s">
        <v>61</v>
      </c>
      <c r="F3684" s="4"/>
      <c r="G3684" s="11" t="s">
        <v>21</v>
      </c>
      <c r="H3684" s="5">
        <v>58016.18</v>
      </c>
      <c r="I3684" s="5">
        <v>21943.8206494488</v>
      </c>
      <c r="J3684" s="3" t="s">
        <v>22</v>
      </c>
      <c r="K3684" s="3" t="s">
        <v>42</v>
      </c>
      <c r="L3684" s="47">
        <f t="shared" si="118"/>
        <v>57792.650466909923</v>
      </c>
      <c r="M3684" s="63">
        <f t="shared" si="117"/>
        <v>4.2764117681645827E-2</v>
      </c>
      <c r="N3684" s="7">
        <v>40179</v>
      </c>
      <c r="O3684" s="6" t="b">
        <v>1</v>
      </c>
      <c r="P3684" s="6" t="b">
        <v>0</v>
      </c>
      <c r="Q3684" s="6" t="s">
        <v>24</v>
      </c>
    </row>
    <row r="3685" spans="1:17" x14ac:dyDescent="0.25">
      <c r="A3685" s="3">
        <v>2022</v>
      </c>
      <c r="B3685" s="3">
        <v>4</v>
      </c>
      <c r="C3685" s="4" t="s">
        <v>49</v>
      </c>
      <c r="D3685" s="4" t="s">
        <v>46</v>
      </c>
      <c r="E3685" s="4" t="s">
        <v>77</v>
      </c>
      <c r="F3685" s="4"/>
      <c r="G3685" s="11" t="s">
        <v>21</v>
      </c>
      <c r="H3685" s="5">
        <v>76710.880000000005</v>
      </c>
      <c r="I3685" s="5">
        <v>27750.0098343307</v>
      </c>
      <c r="J3685" s="3" t="s">
        <v>22</v>
      </c>
      <c r="K3685" s="3" t="s">
        <v>42</v>
      </c>
      <c r="L3685" s="47">
        <f t="shared" si="118"/>
        <v>73084.201900322732</v>
      </c>
      <c r="M3685" s="63">
        <f t="shared" si="117"/>
        <v>5.4079219165143674E-2</v>
      </c>
      <c r="N3685" s="7">
        <v>42005</v>
      </c>
      <c r="O3685" s="6" t="b">
        <v>0</v>
      </c>
      <c r="P3685" s="6" t="b">
        <v>0</v>
      </c>
      <c r="Q3685" s="6" t="s">
        <v>65</v>
      </c>
    </row>
    <row r="3686" spans="1:17" x14ac:dyDescent="0.25">
      <c r="A3686" s="3">
        <v>2022</v>
      </c>
      <c r="B3686" s="3">
        <v>4</v>
      </c>
      <c r="C3686" s="4" t="s">
        <v>49</v>
      </c>
      <c r="D3686" s="4" t="s">
        <v>69</v>
      </c>
      <c r="E3686" s="4" t="s">
        <v>70</v>
      </c>
      <c r="F3686" s="4" t="s">
        <v>71</v>
      </c>
      <c r="G3686" s="11" t="s">
        <v>21</v>
      </c>
      <c r="H3686" s="5">
        <v>53331.18</v>
      </c>
      <c r="I3686" s="5">
        <v>20337.107196242501</v>
      </c>
      <c r="J3686" s="3" t="s">
        <v>22</v>
      </c>
      <c r="K3686" s="3" t="s">
        <v>23</v>
      </c>
      <c r="L3686" s="47">
        <f t="shared" si="118"/>
        <v>53561.107086884804</v>
      </c>
      <c r="M3686" s="63">
        <f t="shared" si="117"/>
        <v>3.9632954504037386E-2</v>
      </c>
      <c r="N3686" s="7">
        <v>40760</v>
      </c>
      <c r="O3686" s="6" t="b">
        <v>0</v>
      </c>
      <c r="P3686" s="6" t="b">
        <v>0</v>
      </c>
      <c r="Q3686" s="6" t="s">
        <v>65</v>
      </c>
    </row>
    <row r="3687" spans="1:17" x14ac:dyDescent="0.25">
      <c r="A3687" s="3">
        <v>2022</v>
      </c>
      <c r="B3687" s="3">
        <v>5</v>
      </c>
      <c r="C3687" s="4" t="s">
        <v>50</v>
      </c>
      <c r="D3687" s="4" t="s">
        <v>95</v>
      </c>
      <c r="E3687" s="4" t="s">
        <v>76</v>
      </c>
      <c r="F3687" s="4"/>
      <c r="G3687" s="11" t="s">
        <v>21</v>
      </c>
      <c r="H3687" s="5">
        <v>149716</v>
      </c>
      <c r="I3687" s="5">
        <v>56892.08</v>
      </c>
      <c r="J3687" s="3" t="s">
        <v>22</v>
      </c>
      <c r="K3687" s="3" t="s">
        <v>42</v>
      </c>
      <c r="L3687" s="47">
        <f t="shared" si="118"/>
        <v>149834.62298112002</v>
      </c>
      <c r="M3687" s="63">
        <f t="shared" si="117"/>
        <v>0.11087128550400001</v>
      </c>
      <c r="N3687" s="7">
        <v>41348</v>
      </c>
      <c r="O3687" s="6" t="b">
        <v>0</v>
      </c>
      <c r="P3687" s="6" t="b">
        <v>0</v>
      </c>
      <c r="Q3687" s="6" t="s">
        <v>65</v>
      </c>
    </row>
    <row r="3688" spans="1:17" x14ac:dyDescent="0.25">
      <c r="A3688" s="3">
        <v>2022</v>
      </c>
      <c r="B3688" s="3">
        <v>5</v>
      </c>
      <c r="C3688" s="4" t="s">
        <v>50</v>
      </c>
      <c r="D3688" s="4" t="s">
        <v>95</v>
      </c>
      <c r="E3688" s="4" t="s">
        <v>60</v>
      </c>
      <c r="F3688" s="4"/>
      <c r="G3688" s="11" t="s">
        <v>21</v>
      </c>
      <c r="H3688" s="5">
        <v>167844</v>
      </c>
      <c r="I3688" s="5">
        <v>61015.919622047302</v>
      </c>
      <c r="J3688" s="3" t="s">
        <v>22</v>
      </c>
      <c r="K3688" s="3" t="s">
        <v>42</v>
      </c>
      <c r="L3688" s="47">
        <f t="shared" si="118"/>
        <v>160695.43093547958</v>
      </c>
      <c r="M3688" s="63">
        <f t="shared" si="117"/>
        <v>0.1189078241594458</v>
      </c>
      <c r="N3688" s="7">
        <v>40220</v>
      </c>
      <c r="O3688" s="6" t="b">
        <v>1</v>
      </c>
      <c r="P3688" s="6" t="b">
        <v>0</v>
      </c>
      <c r="Q3688" s="6" t="s">
        <v>24</v>
      </c>
    </row>
    <row r="3689" spans="1:17" x14ac:dyDescent="0.25">
      <c r="A3689" s="3">
        <v>2022</v>
      </c>
      <c r="B3689" s="3">
        <v>5</v>
      </c>
      <c r="C3689" s="4" t="s">
        <v>50</v>
      </c>
      <c r="D3689" s="4" t="s">
        <v>95</v>
      </c>
      <c r="E3689" s="4" t="s">
        <v>19</v>
      </c>
      <c r="F3689" s="4" t="s">
        <v>25</v>
      </c>
      <c r="G3689" s="11" t="s">
        <v>21</v>
      </c>
      <c r="H3689" s="5">
        <v>74700.149999999994</v>
      </c>
      <c r="I3689" s="5">
        <v>29765.951109448801</v>
      </c>
      <c r="J3689" s="3" t="s">
        <v>22</v>
      </c>
      <c r="K3689" s="3" t="s">
        <v>23</v>
      </c>
      <c r="L3689" s="47">
        <f t="shared" si="118"/>
        <v>78393.513862715365</v>
      </c>
      <c r="M3689" s="63">
        <f t="shared" si="117"/>
        <v>5.8007885522093829E-2</v>
      </c>
      <c r="N3689" s="7">
        <v>35527</v>
      </c>
      <c r="O3689" s="6" t="b">
        <v>1</v>
      </c>
      <c r="P3689" s="6" t="b">
        <v>0</v>
      </c>
      <c r="Q3689" s="6" t="s">
        <v>24</v>
      </c>
    </row>
    <row r="3690" spans="1:17" x14ac:dyDescent="0.25">
      <c r="A3690" s="3">
        <v>2022</v>
      </c>
      <c r="B3690" s="3">
        <v>5</v>
      </c>
      <c r="C3690" s="4" t="s">
        <v>50</v>
      </c>
      <c r="D3690" s="4" t="s">
        <v>95</v>
      </c>
      <c r="E3690" s="4" t="s">
        <v>19</v>
      </c>
      <c r="F3690" s="4" t="s">
        <v>20</v>
      </c>
      <c r="G3690" s="11" t="s">
        <v>21</v>
      </c>
      <c r="H3690" s="5">
        <v>78413.89</v>
      </c>
      <c r="I3690" s="5">
        <v>30517.204150708701</v>
      </c>
      <c r="J3690" s="3" t="s">
        <v>22</v>
      </c>
      <c r="K3690" s="3" t="s">
        <v>23</v>
      </c>
      <c r="L3690" s="47">
        <f t="shared" si="118"/>
        <v>80372.061952372082</v>
      </c>
      <c r="M3690" s="63">
        <f t="shared" si="117"/>
        <v>5.9471927448901125E-2</v>
      </c>
      <c r="N3690" s="7">
        <v>35527</v>
      </c>
      <c r="O3690" s="6" t="b">
        <v>1</v>
      </c>
      <c r="P3690" s="6" t="b">
        <v>0</v>
      </c>
      <c r="Q3690" s="6" t="s">
        <v>24</v>
      </c>
    </row>
    <row r="3691" spans="1:17" x14ac:dyDescent="0.25">
      <c r="A3691" s="3">
        <v>2022</v>
      </c>
      <c r="B3691" s="3">
        <v>5</v>
      </c>
      <c r="C3691" s="4" t="s">
        <v>50</v>
      </c>
      <c r="D3691" s="4" t="s">
        <v>95</v>
      </c>
      <c r="E3691" s="4" t="s">
        <v>43</v>
      </c>
      <c r="F3691" s="4"/>
      <c r="G3691" s="11" t="s">
        <v>21</v>
      </c>
      <c r="H3691" s="5">
        <v>24234</v>
      </c>
      <c r="I3691" s="5">
        <v>9706.5756850393991</v>
      </c>
      <c r="J3691" s="3" t="s">
        <v>22</v>
      </c>
      <c r="K3691" s="3" t="s">
        <v>42</v>
      </c>
      <c r="L3691" s="47">
        <f t="shared" si="118"/>
        <v>25563.858944963602</v>
      </c>
      <c r="M3691" s="63">
        <f t="shared" si="117"/>
        <v>1.891617469500478E-2</v>
      </c>
      <c r="N3691" s="7">
        <v>28126</v>
      </c>
      <c r="O3691" s="6" t="b">
        <v>1</v>
      </c>
      <c r="P3691" s="6" t="b">
        <v>0</v>
      </c>
      <c r="Q3691" s="6" t="s">
        <v>24</v>
      </c>
    </row>
    <row r="3692" spans="1:17" x14ac:dyDescent="0.25">
      <c r="A3692" s="3">
        <v>2022</v>
      </c>
      <c r="B3692" s="3">
        <v>5</v>
      </c>
      <c r="C3692" s="4" t="s">
        <v>50</v>
      </c>
      <c r="D3692" s="4" t="s">
        <v>62</v>
      </c>
      <c r="E3692" s="4" t="s">
        <v>63</v>
      </c>
      <c r="F3692" s="4" t="s">
        <v>64</v>
      </c>
      <c r="G3692" s="11" t="s">
        <v>21</v>
      </c>
      <c r="H3692" s="5">
        <v>88721.9</v>
      </c>
      <c r="I3692" s="5">
        <v>33329.461387160904</v>
      </c>
      <c r="J3692" s="3" t="s">
        <v>22</v>
      </c>
      <c r="K3692" s="3" t="s">
        <v>23</v>
      </c>
      <c r="L3692" s="47">
        <f t="shared" si="118"/>
        <v>87778.602594755735</v>
      </c>
      <c r="M3692" s="63">
        <f t="shared" si="117"/>
        <v>6.4952454351299177E-2</v>
      </c>
      <c r="N3692" s="7">
        <v>40739</v>
      </c>
      <c r="O3692" s="6" t="b">
        <v>0</v>
      </c>
      <c r="P3692" s="6" t="b">
        <v>0</v>
      </c>
      <c r="Q3692" s="6" t="s">
        <v>65</v>
      </c>
    </row>
    <row r="3693" spans="1:17" x14ac:dyDescent="0.25">
      <c r="A3693" s="3">
        <v>2022</v>
      </c>
      <c r="B3693" s="3">
        <v>5</v>
      </c>
      <c r="C3693" s="4" t="s">
        <v>50</v>
      </c>
      <c r="D3693" s="4" t="s">
        <v>66</v>
      </c>
      <c r="E3693" s="4" t="s">
        <v>67</v>
      </c>
      <c r="F3693" s="4" t="s">
        <v>68</v>
      </c>
      <c r="G3693" s="11" t="s">
        <v>21</v>
      </c>
      <c r="H3693" s="5">
        <v>175352.51</v>
      </c>
      <c r="I3693" s="5">
        <v>65507.2794050394</v>
      </c>
      <c r="J3693" s="3" t="s">
        <v>22</v>
      </c>
      <c r="K3693" s="3" t="s">
        <v>23</v>
      </c>
      <c r="L3693" s="47">
        <f t="shared" si="118"/>
        <v>172524.16350699367</v>
      </c>
      <c r="M3693" s="63">
        <f t="shared" si="117"/>
        <v>0.12766058610454079</v>
      </c>
      <c r="N3693" s="7">
        <v>40644</v>
      </c>
      <c r="O3693" s="6" t="b">
        <v>0</v>
      </c>
      <c r="P3693" s="6" t="b">
        <v>1</v>
      </c>
      <c r="Q3693" s="6" t="s">
        <v>15</v>
      </c>
    </row>
    <row r="3694" spans="1:17" x14ac:dyDescent="0.25">
      <c r="A3694" s="3">
        <v>2022</v>
      </c>
      <c r="B3694" s="3">
        <v>5</v>
      </c>
      <c r="C3694" s="4" t="s">
        <v>50</v>
      </c>
      <c r="D3694" s="4" t="s">
        <v>78</v>
      </c>
      <c r="E3694" s="4" t="s">
        <v>78</v>
      </c>
      <c r="F3694" s="4" t="s">
        <v>80</v>
      </c>
      <c r="G3694" s="11" t="s">
        <v>21</v>
      </c>
      <c r="H3694" s="5">
        <v>141524.09</v>
      </c>
      <c r="I3694" s="5">
        <v>51060.108691338603</v>
      </c>
      <c r="J3694" s="3" t="s">
        <v>22</v>
      </c>
      <c r="K3694" s="3" t="s">
        <v>23</v>
      </c>
      <c r="L3694" s="47">
        <f t="shared" si="118"/>
        <v>134475.17009646556</v>
      </c>
      <c r="M3694" s="63">
        <f t="shared" si="117"/>
        <v>9.9505939817680675E-2</v>
      </c>
      <c r="N3694" s="7">
        <v>42560</v>
      </c>
      <c r="O3694" s="6" t="b">
        <v>0</v>
      </c>
      <c r="P3694" s="6" t="b">
        <v>0</v>
      </c>
      <c r="Q3694" s="6" t="s">
        <v>65</v>
      </c>
    </row>
    <row r="3695" spans="1:17" x14ac:dyDescent="0.25">
      <c r="A3695" s="3">
        <v>2022</v>
      </c>
      <c r="B3695" s="3">
        <v>5</v>
      </c>
      <c r="C3695" s="4" t="s">
        <v>50</v>
      </c>
      <c r="D3695" s="4" t="s">
        <v>78</v>
      </c>
      <c r="E3695" s="4" t="s">
        <v>78</v>
      </c>
      <c r="F3695" s="4" t="s">
        <v>79</v>
      </c>
      <c r="G3695" s="11" t="s">
        <v>21</v>
      </c>
      <c r="H3695" s="5">
        <v>144119.84</v>
      </c>
      <c r="I3695" s="5">
        <v>51996.622588976403</v>
      </c>
      <c r="J3695" s="3" t="s">
        <v>22</v>
      </c>
      <c r="K3695" s="3" t="s">
        <v>23</v>
      </c>
      <c r="L3695" s="47">
        <f t="shared" si="118"/>
        <v>136941.63303417395</v>
      </c>
      <c r="M3695" s="63">
        <f t="shared" si="117"/>
        <v>0.10133101810139723</v>
      </c>
      <c r="N3695" s="7">
        <v>42560</v>
      </c>
      <c r="O3695" s="6" t="b">
        <v>0</v>
      </c>
      <c r="P3695" s="6" t="b">
        <v>0</v>
      </c>
      <c r="Q3695" s="6" t="s">
        <v>65</v>
      </c>
    </row>
    <row r="3696" spans="1:17" x14ac:dyDescent="0.25">
      <c r="A3696" s="3">
        <v>2022</v>
      </c>
      <c r="B3696" s="3">
        <v>5</v>
      </c>
      <c r="C3696" s="4" t="s">
        <v>50</v>
      </c>
      <c r="D3696" s="4" t="s">
        <v>73</v>
      </c>
      <c r="E3696" s="4" t="s">
        <v>74</v>
      </c>
      <c r="F3696" s="4"/>
      <c r="G3696" s="11" t="s">
        <v>21</v>
      </c>
      <c r="H3696" s="5">
        <v>248075</v>
      </c>
      <c r="I3696" s="5">
        <v>83407.893700787405</v>
      </c>
      <c r="J3696" s="3" t="s">
        <v>22</v>
      </c>
      <c r="K3696" s="3" t="s">
        <v>42</v>
      </c>
      <c r="L3696" s="47">
        <f t="shared" si="118"/>
        <v>219668.36695559052</v>
      </c>
      <c r="M3696" s="63">
        <f t="shared" si="117"/>
        <v>0.1625453032440945</v>
      </c>
      <c r="N3696" s="7">
        <v>41136</v>
      </c>
      <c r="O3696" s="6" t="b">
        <v>0</v>
      </c>
      <c r="P3696" s="6" t="b">
        <v>0</v>
      </c>
      <c r="Q3696" s="6" t="s">
        <v>65</v>
      </c>
    </row>
    <row r="3697" spans="1:17" x14ac:dyDescent="0.25">
      <c r="A3697" s="3">
        <v>2022</v>
      </c>
      <c r="B3697" s="3">
        <v>5</v>
      </c>
      <c r="C3697" s="4" t="s">
        <v>50</v>
      </c>
      <c r="D3697" s="4" t="s">
        <v>29</v>
      </c>
      <c r="E3697" s="4" t="s">
        <v>92</v>
      </c>
      <c r="F3697" s="4" t="s">
        <v>92</v>
      </c>
      <c r="G3697" s="11" t="s">
        <v>21</v>
      </c>
      <c r="H3697" s="5">
        <v>106027.7</v>
      </c>
      <c r="I3697" s="5">
        <v>37062.9426283465</v>
      </c>
      <c r="J3697" s="3" t="s">
        <v>22</v>
      </c>
      <c r="K3697" s="3" t="s">
        <v>23</v>
      </c>
      <c r="L3697" s="47">
        <f t="shared" si="118"/>
        <v>97611.337734341563</v>
      </c>
      <c r="M3697" s="63">
        <f t="shared" si="117"/>
        <v>7.222826259412167E-2</v>
      </c>
      <c r="N3697" s="7">
        <v>43601</v>
      </c>
      <c r="O3697" s="6" t="b">
        <v>0</v>
      </c>
      <c r="P3697" s="6" t="b">
        <v>0</v>
      </c>
      <c r="Q3697" s="6" t="s">
        <v>65</v>
      </c>
    </row>
    <row r="3698" spans="1:17" x14ac:dyDescent="0.25">
      <c r="A3698" s="3">
        <v>2022</v>
      </c>
      <c r="B3698" s="3">
        <v>5</v>
      </c>
      <c r="C3698" s="4" t="s">
        <v>50</v>
      </c>
      <c r="D3698" s="4" t="s">
        <v>29</v>
      </c>
      <c r="E3698" s="4" t="s">
        <v>30</v>
      </c>
      <c r="F3698" s="4" t="s">
        <v>33</v>
      </c>
      <c r="G3698" s="11" t="s">
        <v>21</v>
      </c>
      <c r="H3698" s="5">
        <v>47058.400000000001</v>
      </c>
      <c r="I3698" s="5">
        <v>19813.439092913399</v>
      </c>
      <c r="J3698" s="3" t="s">
        <v>22</v>
      </c>
      <c r="K3698" s="3" t="s">
        <v>23</v>
      </c>
      <c r="L3698" s="47">
        <f t="shared" si="118"/>
        <v>52181.941255198668</v>
      </c>
      <c r="M3698" s="63">
        <f t="shared" si="117"/>
        <v>3.8612430104269638E-2</v>
      </c>
      <c r="N3698" s="7">
        <v>35885</v>
      </c>
      <c r="O3698" s="6" t="b">
        <v>1</v>
      </c>
      <c r="P3698" s="6" t="b">
        <v>0</v>
      </c>
      <c r="Q3698" s="6" t="s">
        <v>24</v>
      </c>
    </row>
    <row r="3699" spans="1:17" x14ac:dyDescent="0.25">
      <c r="A3699" s="3">
        <v>2022</v>
      </c>
      <c r="B3699" s="3">
        <v>5</v>
      </c>
      <c r="C3699" s="4" t="s">
        <v>50</v>
      </c>
      <c r="D3699" s="4" t="s">
        <v>29</v>
      </c>
      <c r="E3699" s="4" t="s">
        <v>30</v>
      </c>
      <c r="F3699" s="4" t="s">
        <v>31</v>
      </c>
      <c r="G3699" s="11" t="s">
        <v>21</v>
      </c>
      <c r="H3699" s="5">
        <v>55694.3</v>
      </c>
      <c r="I3699" s="5">
        <v>23045.1611417323</v>
      </c>
      <c r="J3699" s="3" t="s">
        <v>22</v>
      </c>
      <c r="K3699" s="3" t="s">
        <v>23</v>
      </c>
      <c r="L3699" s="47">
        <f t="shared" si="118"/>
        <v>60693.211273179251</v>
      </c>
      <c r="M3699" s="63">
        <f t="shared" si="117"/>
        <v>4.4910410033007914E-2</v>
      </c>
      <c r="N3699" s="7">
        <v>35885</v>
      </c>
      <c r="O3699" s="6" t="b">
        <v>1</v>
      </c>
      <c r="P3699" s="6" t="b">
        <v>0</v>
      </c>
      <c r="Q3699" s="6" t="s">
        <v>24</v>
      </c>
    </row>
    <row r="3700" spans="1:17" x14ac:dyDescent="0.25">
      <c r="A3700" s="3">
        <v>2022</v>
      </c>
      <c r="B3700" s="3">
        <v>5</v>
      </c>
      <c r="C3700" s="4" t="s">
        <v>50</v>
      </c>
      <c r="D3700" s="4" t="s">
        <v>29</v>
      </c>
      <c r="E3700" s="4" t="s">
        <v>34</v>
      </c>
      <c r="F3700" s="4" t="s">
        <v>37</v>
      </c>
      <c r="G3700" s="11" t="s">
        <v>21</v>
      </c>
      <c r="H3700" s="5">
        <v>41475.599999999999</v>
      </c>
      <c r="I3700" s="5">
        <v>16189.6876004443</v>
      </c>
      <c r="J3700" s="3" t="s">
        <v>22</v>
      </c>
      <c r="K3700" s="3" t="s">
        <v>23</v>
      </c>
      <c r="L3700" s="47">
        <f t="shared" si="118"/>
        <v>42638.197404536535</v>
      </c>
      <c r="M3700" s="63">
        <f t="shared" si="117"/>
        <v>3.1550463195745858E-2</v>
      </c>
      <c r="N3700" s="7">
        <v>33970</v>
      </c>
      <c r="O3700" s="6" t="b">
        <v>1</v>
      </c>
      <c r="P3700" s="6" t="b">
        <v>0</v>
      </c>
      <c r="Q3700" s="6" t="s">
        <v>24</v>
      </c>
    </row>
    <row r="3701" spans="1:17" x14ac:dyDescent="0.25">
      <c r="A3701" s="3">
        <v>2022</v>
      </c>
      <c r="B3701" s="3">
        <v>5</v>
      </c>
      <c r="C3701" s="4" t="s">
        <v>50</v>
      </c>
      <c r="D3701" s="4" t="s">
        <v>44</v>
      </c>
      <c r="E3701" s="4" t="s">
        <v>75</v>
      </c>
      <c r="F3701" s="4"/>
      <c r="G3701" s="11" t="s">
        <v>21</v>
      </c>
      <c r="H3701" s="5">
        <v>211528</v>
      </c>
      <c r="I3701" s="5">
        <v>80247.394015747996</v>
      </c>
      <c r="J3701" s="3" t="s">
        <v>22</v>
      </c>
      <c r="K3701" s="3" t="s">
        <v>42</v>
      </c>
      <c r="L3701" s="47">
        <f t="shared" si="118"/>
        <v>211344.67271309093</v>
      </c>
      <c r="M3701" s="63">
        <f t="shared" si="117"/>
        <v>0.15638612145788972</v>
      </c>
      <c r="N3701" s="7">
        <v>41210</v>
      </c>
      <c r="O3701" s="6" t="b">
        <v>0</v>
      </c>
      <c r="P3701" s="6" t="b">
        <v>0</v>
      </c>
      <c r="Q3701" s="6" t="s">
        <v>65</v>
      </c>
    </row>
    <row r="3702" spans="1:17" x14ac:dyDescent="0.25">
      <c r="A3702" s="3">
        <v>2022</v>
      </c>
      <c r="B3702" s="3">
        <v>5</v>
      </c>
      <c r="C3702" s="4" t="s">
        <v>50</v>
      </c>
      <c r="D3702" s="4" t="s">
        <v>46</v>
      </c>
      <c r="E3702" s="4" t="s">
        <v>47</v>
      </c>
      <c r="F3702" s="4"/>
      <c r="G3702" s="11" t="s">
        <v>21</v>
      </c>
      <c r="H3702" s="5">
        <v>39122.400000000001</v>
      </c>
      <c r="I3702" s="5">
        <v>15539.294059842499</v>
      </c>
      <c r="J3702" s="3" t="s">
        <v>22</v>
      </c>
      <c r="K3702" s="3" t="s">
        <v>42</v>
      </c>
      <c r="L3702" s="47">
        <f t="shared" si="118"/>
        <v>40925.279350821038</v>
      </c>
      <c r="M3702" s="63">
        <f t="shared" si="117"/>
        <v>3.0282976263821065E-2</v>
      </c>
      <c r="N3702" s="7">
        <v>34700</v>
      </c>
      <c r="O3702" s="6" t="b">
        <v>1</v>
      </c>
      <c r="P3702" s="6" t="b">
        <v>0</v>
      </c>
      <c r="Q3702" s="6" t="s">
        <v>24</v>
      </c>
    </row>
    <row r="3703" spans="1:17" x14ac:dyDescent="0.25">
      <c r="A3703" s="3">
        <v>2022</v>
      </c>
      <c r="B3703" s="3">
        <v>5</v>
      </c>
      <c r="C3703" s="4" t="s">
        <v>50</v>
      </c>
      <c r="D3703" s="4" t="s">
        <v>46</v>
      </c>
      <c r="E3703" s="4" t="s">
        <v>48</v>
      </c>
      <c r="F3703" s="4"/>
      <c r="G3703" s="11" t="s">
        <v>21</v>
      </c>
      <c r="H3703" s="5">
        <v>65730.12</v>
      </c>
      <c r="I3703" s="5">
        <v>26556.0036</v>
      </c>
      <c r="J3703" s="3" t="s">
        <v>22</v>
      </c>
      <c r="K3703" s="3" t="s">
        <v>42</v>
      </c>
      <c r="L3703" s="47">
        <f t="shared" si="118"/>
        <v>69939.590665190393</v>
      </c>
      <c r="M3703" s="63">
        <f t="shared" si="117"/>
        <v>5.1752339815680004E-2</v>
      </c>
      <c r="N3703" s="7">
        <v>35065</v>
      </c>
      <c r="O3703" s="6" t="b">
        <v>1</v>
      </c>
      <c r="P3703" s="6" t="b">
        <v>0</v>
      </c>
      <c r="Q3703" s="6" t="s">
        <v>24</v>
      </c>
    </row>
    <row r="3704" spans="1:17" x14ac:dyDescent="0.25">
      <c r="A3704" s="3">
        <v>2022</v>
      </c>
      <c r="B3704" s="3">
        <v>5</v>
      </c>
      <c r="C3704" s="4" t="s">
        <v>50</v>
      </c>
      <c r="D3704" s="4" t="s">
        <v>46</v>
      </c>
      <c r="E3704" s="4" t="s">
        <v>58</v>
      </c>
      <c r="F3704" s="4"/>
      <c r="G3704" s="11" t="s">
        <v>21</v>
      </c>
      <c r="H3704" s="5">
        <v>86250.31</v>
      </c>
      <c r="I3704" s="5">
        <v>32197.851945669299</v>
      </c>
      <c r="J3704" s="3" t="s">
        <v>22</v>
      </c>
      <c r="K3704" s="3" t="s">
        <v>42</v>
      </c>
      <c r="L3704" s="47">
        <f t="shared" si="118"/>
        <v>84798.323546639193</v>
      </c>
      <c r="M3704" s="63">
        <f t="shared" si="117"/>
        <v>6.2747173871720338E-2</v>
      </c>
      <c r="N3704" s="7">
        <v>39814</v>
      </c>
      <c r="O3704" s="6" t="b">
        <v>1</v>
      </c>
      <c r="P3704" s="6" t="b">
        <v>0</v>
      </c>
      <c r="Q3704" s="6" t="s">
        <v>24</v>
      </c>
    </row>
    <row r="3705" spans="1:17" x14ac:dyDescent="0.25">
      <c r="A3705" s="3">
        <v>2022</v>
      </c>
      <c r="B3705" s="3">
        <v>5</v>
      </c>
      <c r="C3705" s="4" t="s">
        <v>50</v>
      </c>
      <c r="D3705" s="4" t="s">
        <v>46</v>
      </c>
      <c r="E3705" s="4" t="s">
        <v>61</v>
      </c>
      <c r="F3705" s="4"/>
      <c r="G3705" s="11" t="s">
        <v>21</v>
      </c>
      <c r="H3705" s="5">
        <v>67443.73</v>
      </c>
      <c r="I3705" s="5">
        <v>25509.661529763802</v>
      </c>
      <c r="J3705" s="3" t="s">
        <v>22</v>
      </c>
      <c r="K3705" s="3" t="s">
        <v>42</v>
      </c>
      <c r="L3705" s="47">
        <f t="shared" si="118"/>
        <v>67183.877223123854</v>
      </c>
      <c r="M3705" s="63">
        <f t="shared" si="117"/>
        <v>4.9713228389203709E-2</v>
      </c>
      <c r="N3705" s="7">
        <v>40179</v>
      </c>
      <c r="O3705" s="6" t="b">
        <v>1</v>
      </c>
      <c r="P3705" s="6" t="b">
        <v>0</v>
      </c>
      <c r="Q3705" s="6" t="s">
        <v>24</v>
      </c>
    </row>
    <row r="3706" spans="1:17" x14ac:dyDescent="0.25">
      <c r="A3706" s="3">
        <v>2022</v>
      </c>
      <c r="B3706" s="3">
        <v>5</v>
      </c>
      <c r="C3706" s="4" t="s">
        <v>50</v>
      </c>
      <c r="D3706" s="4" t="s">
        <v>46</v>
      </c>
      <c r="E3706" s="4" t="s">
        <v>77</v>
      </c>
      <c r="F3706" s="4"/>
      <c r="G3706" s="11" t="s">
        <v>21</v>
      </c>
      <c r="H3706" s="5">
        <v>72931.61</v>
      </c>
      <c r="I3706" s="5">
        <v>26382.866351338602</v>
      </c>
      <c r="J3706" s="3" t="s">
        <v>22</v>
      </c>
      <c r="K3706" s="3" t="s">
        <v>42</v>
      </c>
      <c r="L3706" s="47">
        <f t="shared" si="118"/>
        <v>69483.605326331817</v>
      </c>
      <c r="M3706" s="63">
        <f t="shared" si="117"/>
        <v>5.1414929945488672E-2</v>
      </c>
      <c r="N3706" s="7">
        <v>42005</v>
      </c>
      <c r="O3706" s="6" t="b">
        <v>0</v>
      </c>
      <c r="P3706" s="6" t="b">
        <v>0</v>
      </c>
      <c r="Q3706" s="6" t="s">
        <v>65</v>
      </c>
    </row>
    <row r="3707" spans="1:17" x14ac:dyDescent="0.25">
      <c r="A3707" s="3">
        <v>2022</v>
      </c>
      <c r="B3707" s="3">
        <v>5</v>
      </c>
      <c r="C3707" s="4" t="s">
        <v>50</v>
      </c>
      <c r="D3707" s="4" t="s">
        <v>69</v>
      </c>
      <c r="E3707" s="4" t="s">
        <v>70</v>
      </c>
      <c r="F3707" s="4" t="s">
        <v>71</v>
      </c>
      <c r="G3707" s="11" t="s">
        <v>21</v>
      </c>
      <c r="H3707" s="5">
        <v>55878.5</v>
      </c>
      <c r="I3707" s="5">
        <v>21308.492414104399</v>
      </c>
      <c r="J3707" s="3" t="s">
        <v>22</v>
      </c>
      <c r="K3707" s="3" t="s">
        <v>23</v>
      </c>
      <c r="L3707" s="47">
        <f t="shared" si="118"/>
        <v>56119.409365299849</v>
      </c>
      <c r="M3707" s="63">
        <f t="shared" si="117"/>
        <v>4.1525990016606666E-2</v>
      </c>
      <c r="N3707" s="7">
        <v>40760</v>
      </c>
      <c r="O3707" s="6" t="b">
        <v>0</v>
      </c>
      <c r="P3707" s="6" t="b">
        <v>0</v>
      </c>
      <c r="Q3707" s="6" t="s">
        <v>65</v>
      </c>
    </row>
    <row r="3708" spans="1:17" x14ac:dyDescent="0.25">
      <c r="A3708" s="8">
        <v>2022</v>
      </c>
      <c r="B3708" s="8">
        <v>6</v>
      </c>
      <c r="C3708" s="9" t="s">
        <v>51</v>
      </c>
      <c r="D3708" s="9" t="s">
        <v>95</v>
      </c>
      <c r="E3708" s="9" t="s">
        <v>76</v>
      </c>
      <c r="F3708" s="9"/>
      <c r="G3708" s="16" t="s">
        <v>21</v>
      </c>
      <c r="H3708" s="10">
        <v>143580</v>
      </c>
      <c r="I3708" s="10">
        <v>54560.4</v>
      </c>
      <c r="J3708" s="8" t="s">
        <v>22</v>
      </c>
      <c r="K3708" s="8" t="s">
        <v>42</v>
      </c>
      <c r="L3708" s="47">
        <f t="shared" si="118"/>
        <v>143693.7613056</v>
      </c>
      <c r="M3708" s="63">
        <f t="shared" si="117"/>
        <v>0.10632730752000001</v>
      </c>
      <c r="N3708" s="7">
        <v>41348</v>
      </c>
      <c r="O3708" s="6" t="b">
        <v>0</v>
      </c>
      <c r="P3708" s="6" t="b">
        <v>0</v>
      </c>
      <c r="Q3708" s="6" t="s">
        <v>65</v>
      </c>
    </row>
    <row r="3709" spans="1:17" x14ac:dyDescent="0.25">
      <c r="A3709" s="8">
        <v>2022</v>
      </c>
      <c r="B3709" s="8">
        <v>6</v>
      </c>
      <c r="C3709" s="9" t="s">
        <v>51</v>
      </c>
      <c r="D3709" s="9" t="s">
        <v>95</v>
      </c>
      <c r="E3709" s="9" t="s">
        <v>60</v>
      </c>
      <c r="F3709" s="9"/>
      <c r="G3709" s="16" t="s">
        <v>21</v>
      </c>
      <c r="H3709" s="10">
        <v>135071</v>
      </c>
      <c r="I3709" s="10">
        <v>49102.0309291339</v>
      </c>
      <c r="J3709" s="8" t="s">
        <v>22</v>
      </c>
      <c r="K3709" s="8" t="s">
        <v>42</v>
      </c>
      <c r="L3709" s="47">
        <f t="shared" si="118"/>
        <v>129318.25118494651</v>
      </c>
      <c r="M3709" s="63">
        <f t="shared" si="117"/>
        <v>9.5690037874696154E-2</v>
      </c>
      <c r="N3709" s="7">
        <v>40220</v>
      </c>
      <c r="O3709" s="6" t="b">
        <v>1</v>
      </c>
      <c r="P3709" s="6" t="b">
        <v>0</v>
      </c>
      <c r="Q3709" s="6" t="s">
        <v>24</v>
      </c>
    </row>
    <row r="3710" spans="1:17" x14ac:dyDescent="0.25">
      <c r="A3710" s="8">
        <v>2022</v>
      </c>
      <c r="B3710" s="8">
        <v>6</v>
      </c>
      <c r="C3710" s="9" t="s">
        <v>51</v>
      </c>
      <c r="D3710" s="9" t="s">
        <v>95</v>
      </c>
      <c r="E3710" s="9" t="s">
        <v>19</v>
      </c>
      <c r="F3710" s="9" t="s">
        <v>25</v>
      </c>
      <c r="G3710" s="16" t="s">
        <v>21</v>
      </c>
      <c r="H3710" s="10">
        <v>80194.45</v>
      </c>
      <c r="I3710" s="10">
        <v>31955.2782417323</v>
      </c>
      <c r="J3710" s="8" t="s">
        <v>22</v>
      </c>
      <c r="K3710" s="8" t="s">
        <v>23</v>
      </c>
      <c r="L3710" s="47">
        <f t="shared" si="118"/>
        <v>84159.465915233639</v>
      </c>
      <c r="M3710" s="63">
        <f t="shared" si="117"/>
        <v>6.2274446237487908E-2</v>
      </c>
      <c r="N3710" s="7">
        <v>35527</v>
      </c>
      <c r="O3710" s="6" t="b">
        <v>1</v>
      </c>
      <c r="P3710" s="6" t="b">
        <v>0</v>
      </c>
      <c r="Q3710" s="6" t="s">
        <v>24</v>
      </c>
    </row>
    <row r="3711" spans="1:17" x14ac:dyDescent="0.25">
      <c r="A3711" s="8">
        <v>2022</v>
      </c>
      <c r="B3711" s="8">
        <v>6</v>
      </c>
      <c r="C3711" s="9" t="s">
        <v>51</v>
      </c>
      <c r="D3711" s="9" t="s">
        <v>95</v>
      </c>
      <c r="E3711" s="9" t="s">
        <v>19</v>
      </c>
      <c r="F3711" s="9" t="s">
        <v>20</v>
      </c>
      <c r="G3711" s="16" t="s">
        <v>21</v>
      </c>
      <c r="H3711" s="10">
        <v>83672.86</v>
      </c>
      <c r="I3711" s="10">
        <v>32563.895892598401</v>
      </c>
      <c r="J3711" s="8" t="s">
        <v>22</v>
      </c>
      <c r="K3711" s="8" t="s">
        <v>23</v>
      </c>
      <c r="L3711" s="47">
        <f t="shared" si="118"/>
        <v>85762.36031208426</v>
      </c>
      <c r="M3711" s="63">
        <f t="shared" si="117"/>
        <v>6.3460520315495761E-2</v>
      </c>
      <c r="N3711" s="7">
        <v>35527</v>
      </c>
      <c r="O3711" s="6" t="b">
        <v>1</v>
      </c>
      <c r="P3711" s="6" t="b">
        <v>0</v>
      </c>
      <c r="Q3711" s="6" t="s">
        <v>24</v>
      </c>
    </row>
    <row r="3712" spans="1:17" x14ac:dyDescent="0.25">
      <c r="A3712" s="8">
        <v>2022</v>
      </c>
      <c r="B3712" s="8">
        <v>6</v>
      </c>
      <c r="C3712" s="9" t="s">
        <v>51</v>
      </c>
      <c r="D3712" s="9" t="s">
        <v>95</v>
      </c>
      <c r="E3712" s="9" t="s">
        <v>43</v>
      </c>
      <c r="F3712" s="9"/>
      <c r="G3712" s="16" t="s">
        <v>21</v>
      </c>
      <c r="H3712" s="10">
        <v>43664</v>
      </c>
      <c r="I3712" s="10">
        <v>17488.979149606301</v>
      </c>
      <c r="J3712" s="8" t="s">
        <v>22</v>
      </c>
      <c r="K3712" s="8" t="s">
        <v>42</v>
      </c>
      <c r="L3712" s="47">
        <f t="shared" si="118"/>
        <v>46060.094783068729</v>
      </c>
      <c r="M3712" s="63">
        <f t="shared" si="117"/>
        <v>3.4082522566752767E-2</v>
      </c>
      <c r="N3712" s="7">
        <v>28126</v>
      </c>
      <c r="O3712" s="6" t="b">
        <v>1</v>
      </c>
      <c r="P3712" s="6" t="b">
        <v>0</v>
      </c>
      <c r="Q3712" s="6" t="s">
        <v>24</v>
      </c>
    </row>
    <row r="3713" spans="1:17" x14ac:dyDescent="0.25">
      <c r="A3713" s="8">
        <v>2022</v>
      </c>
      <c r="B3713" s="8">
        <v>6</v>
      </c>
      <c r="C3713" s="9" t="s">
        <v>51</v>
      </c>
      <c r="D3713" s="9" t="s">
        <v>62</v>
      </c>
      <c r="E3713" s="9" t="s">
        <v>63</v>
      </c>
      <c r="F3713" s="9" t="s">
        <v>64</v>
      </c>
      <c r="G3713" s="16" t="s">
        <v>21</v>
      </c>
      <c r="H3713" s="10">
        <v>95144.08</v>
      </c>
      <c r="I3713" s="10">
        <v>35742.031455333497</v>
      </c>
      <c r="J3713" s="8" t="s">
        <v>22</v>
      </c>
      <c r="K3713" s="8" t="s">
        <v>23</v>
      </c>
      <c r="L3713" s="47">
        <f t="shared" si="118"/>
        <v>94132.501530779424</v>
      </c>
      <c r="M3713" s="63">
        <f t="shared" si="117"/>
        <v>6.9654070900153922E-2</v>
      </c>
      <c r="N3713" s="7">
        <v>40739</v>
      </c>
      <c r="O3713" s="6" t="b">
        <v>0</v>
      </c>
      <c r="P3713" s="6" t="b">
        <v>0</v>
      </c>
      <c r="Q3713" s="6" t="s">
        <v>65</v>
      </c>
    </row>
    <row r="3714" spans="1:17" x14ac:dyDescent="0.25">
      <c r="A3714" s="8">
        <v>2022</v>
      </c>
      <c r="B3714" s="8">
        <v>6</v>
      </c>
      <c r="C3714" s="9" t="s">
        <v>51</v>
      </c>
      <c r="D3714" s="9" t="s">
        <v>66</v>
      </c>
      <c r="E3714" s="9" t="s">
        <v>67</v>
      </c>
      <c r="F3714" s="9" t="s">
        <v>68</v>
      </c>
      <c r="G3714" s="16" t="s">
        <v>21</v>
      </c>
      <c r="H3714" s="10">
        <v>167134.48000000001</v>
      </c>
      <c r="I3714" s="10">
        <v>62437.230465511799</v>
      </c>
      <c r="J3714" s="8" t="s">
        <v>22</v>
      </c>
      <c r="K3714" s="8" t="s">
        <v>23</v>
      </c>
      <c r="L3714" s="47">
        <f t="shared" si="118"/>
        <v>164438.68613672166</v>
      </c>
      <c r="M3714" s="63">
        <f t="shared" ref="M3714:M3728" si="119">I3714*0.02784*0.07/1000</f>
        <v>0.12167767473118941</v>
      </c>
      <c r="N3714" s="7">
        <v>40644</v>
      </c>
      <c r="O3714" s="6" t="b">
        <v>0</v>
      </c>
      <c r="P3714" s="6" t="b">
        <v>1</v>
      </c>
      <c r="Q3714" s="6" t="s">
        <v>15</v>
      </c>
    </row>
    <row r="3715" spans="1:17" x14ac:dyDescent="0.25">
      <c r="A3715" s="8">
        <v>2022</v>
      </c>
      <c r="B3715" s="8">
        <v>6</v>
      </c>
      <c r="C3715" s="9" t="s">
        <v>51</v>
      </c>
      <c r="D3715" s="9" t="s">
        <v>78</v>
      </c>
      <c r="E3715" s="9" t="s">
        <v>78</v>
      </c>
      <c r="F3715" s="9" t="s">
        <v>80</v>
      </c>
      <c r="G3715" s="16" t="s">
        <v>21</v>
      </c>
      <c r="H3715" s="10">
        <v>153578.57</v>
      </c>
      <c r="I3715" s="10">
        <v>55409.213207874003</v>
      </c>
      <c r="J3715" s="8" t="s">
        <v>22</v>
      </c>
      <c r="K3715" s="8" t="s">
        <v>23</v>
      </c>
      <c r="L3715" s="47">
        <f t="shared" si="118"/>
        <v>145929.25009390226</v>
      </c>
      <c r="M3715" s="63">
        <f t="shared" si="119"/>
        <v>0.10798147469950488</v>
      </c>
      <c r="N3715" s="7">
        <v>42560</v>
      </c>
      <c r="O3715" s="6" t="b">
        <v>0</v>
      </c>
      <c r="P3715" s="6" t="b">
        <v>0</v>
      </c>
      <c r="Q3715" s="6" t="s">
        <v>65</v>
      </c>
    </row>
    <row r="3716" spans="1:17" x14ac:dyDescent="0.25">
      <c r="A3716" s="8">
        <v>2022</v>
      </c>
      <c r="B3716" s="8">
        <v>6</v>
      </c>
      <c r="C3716" s="9" t="s">
        <v>51</v>
      </c>
      <c r="D3716" s="9" t="s">
        <v>78</v>
      </c>
      <c r="E3716" s="9" t="s">
        <v>78</v>
      </c>
      <c r="F3716" s="9" t="s">
        <v>79</v>
      </c>
      <c r="G3716" s="16" t="s">
        <v>21</v>
      </c>
      <c r="H3716" s="10">
        <v>143080.51</v>
      </c>
      <c r="I3716" s="10">
        <v>51621.645418897599</v>
      </c>
      <c r="J3716" s="8" t="s">
        <v>22</v>
      </c>
      <c r="K3716" s="8" t="s">
        <v>23</v>
      </c>
      <c r="L3716" s="47">
        <f t="shared" si="118"/>
        <v>135954.0691605155</v>
      </c>
      <c r="M3716" s="63">
        <f t="shared" si="119"/>
        <v>0.10060026259234765</v>
      </c>
      <c r="N3716" s="7">
        <v>42560</v>
      </c>
      <c r="O3716" s="6" t="b">
        <v>0</v>
      </c>
      <c r="P3716" s="6" t="b">
        <v>0</v>
      </c>
      <c r="Q3716" s="6" t="s">
        <v>65</v>
      </c>
    </row>
    <row r="3717" spans="1:17" x14ac:dyDescent="0.25">
      <c r="A3717" s="8">
        <v>2022</v>
      </c>
      <c r="B3717" s="8">
        <v>6</v>
      </c>
      <c r="C3717" s="9" t="s">
        <v>51</v>
      </c>
      <c r="D3717" s="9" t="s">
        <v>73</v>
      </c>
      <c r="E3717" s="9" t="s">
        <v>74</v>
      </c>
      <c r="F3717" s="9"/>
      <c r="G3717" s="16" t="s">
        <v>21</v>
      </c>
      <c r="H3717" s="10">
        <v>193414</v>
      </c>
      <c r="I3717" s="10">
        <v>65029.746456692897</v>
      </c>
      <c r="J3717" s="8" t="s">
        <v>22</v>
      </c>
      <c r="K3717" s="8" t="s">
        <v>42</v>
      </c>
      <c r="L3717" s="47">
        <f t="shared" si="118"/>
        <v>171266.50217211965</v>
      </c>
      <c r="M3717" s="63">
        <f t="shared" si="119"/>
        <v>0.12672996989480315</v>
      </c>
      <c r="N3717" s="7">
        <v>41136</v>
      </c>
      <c r="O3717" s="6" t="b">
        <v>0</v>
      </c>
      <c r="P3717" s="6" t="b">
        <v>0</v>
      </c>
      <c r="Q3717" s="6" t="s">
        <v>65</v>
      </c>
    </row>
    <row r="3718" spans="1:17" x14ac:dyDescent="0.25">
      <c r="A3718" s="8">
        <v>2022</v>
      </c>
      <c r="B3718" s="8">
        <v>6</v>
      </c>
      <c r="C3718" s="9" t="s">
        <v>51</v>
      </c>
      <c r="D3718" s="9" t="s">
        <v>29</v>
      </c>
      <c r="E3718" s="9" t="s">
        <v>92</v>
      </c>
      <c r="F3718" s="9" t="s">
        <v>92</v>
      </c>
      <c r="G3718" s="16" t="s">
        <v>21</v>
      </c>
      <c r="H3718" s="10">
        <v>8027.05</v>
      </c>
      <c r="I3718" s="10">
        <v>2805.9280133858001</v>
      </c>
      <c r="J3718" s="8" t="s">
        <v>22</v>
      </c>
      <c r="K3718" s="8" t="s">
        <v>23</v>
      </c>
      <c r="L3718" s="47">
        <f t="shared" si="118"/>
        <v>7389.8715954457002</v>
      </c>
      <c r="M3718" s="63">
        <f t="shared" si="119"/>
        <v>5.4681925124862481E-3</v>
      </c>
      <c r="N3718" s="7">
        <v>43601</v>
      </c>
      <c r="O3718" s="6" t="b">
        <v>0</v>
      </c>
      <c r="P3718" s="6" t="b">
        <v>0</v>
      </c>
      <c r="Q3718" s="6" t="s">
        <v>65</v>
      </c>
    </row>
    <row r="3719" spans="1:17" x14ac:dyDescent="0.25">
      <c r="A3719" s="8">
        <v>2022</v>
      </c>
      <c r="B3719" s="8">
        <v>6</v>
      </c>
      <c r="C3719" s="9" t="s">
        <v>51</v>
      </c>
      <c r="D3719" s="9" t="s">
        <v>29</v>
      </c>
      <c r="E3719" s="9" t="s">
        <v>30</v>
      </c>
      <c r="F3719" s="9" t="s">
        <v>33</v>
      </c>
      <c r="G3719" s="16" t="s">
        <v>21</v>
      </c>
      <c r="H3719" s="10">
        <v>38981.699999999997</v>
      </c>
      <c r="I3719" s="10">
        <v>16412.8304125984</v>
      </c>
      <c r="J3719" s="8" t="s">
        <v>22</v>
      </c>
      <c r="K3719" s="8" t="s">
        <v>23</v>
      </c>
      <c r="L3719" s="47">
        <f t="shared" si="118"/>
        <v>43225.88059576555</v>
      </c>
      <c r="M3719" s="63">
        <f t="shared" si="119"/>
        <v>3.198532390807176E-2</v>
      </c>
      <c r="N3719" s="7">
        <v>35885</v>
      </c>
      <c r="O3719" s="6" t="b">
        <v>1</v>
      </c>
      <c r="P3719" s="6" t="b">
        <v>0</v>
      </c>
      <c r="Q3719" s="6" t="s">
        <v>24</v>
      </c>
    </row>
    <row r="3720" spans="1:17" x14ac:dyDescent="0.25">
      <c r="A3720" s="8">
        <v>2022</v>
      </c>
      <c r="B3720" s="8">
        <v>6</v>
      </c>
      <c r="C3720" s="9" t="s">
        <v>51</v>
      </c>
      <c r="D3720" s="9" t="s">
        <v>29</v>
      </c>
      <c r="E3720" s="9" t="s">
        <v>30</v>
      </c>
      <c r="F3720" s="9" t="s">
        <v>31</v>
      </c>
      <c r="G3720" s="16" t="s">
        <v>21</v>
      </c>
      <c r="H3720" s="10">
        <v>51273</v>
      </c>
      <c r="I3720" s="10">
        <v>21215.717716535401</v>
      </c>
      <c r="J3720" s="8" t="s">
        <v>22</v>
      </c>
      <c r="K3720" s="8" t="s">
        <v>23</v>
      </c>
      <c r="L3720" s="47">
        <f t="shared" si="118"/>
        <v>55875.071984201488</v>
      </c>
      <c r="M3720" s="63">
        <f t="shared" si="119"/>
        <v>4.134519068598419E-2</v>
      </c>
      <c r="N3720" s="7">
        <v>35885</v>
      </c>
      <c r="O3720" s="6" t="b">
        <v>1</v>
      </c>
      <c r="P3720" s="6" t="b">
        <v>0</v>
      </c>
      <c r="Q3720" s="6" t="s">
        <v>24</v>
      </c>
    </row>
    <row r="3721" spans="1:17" x14ac:dyDescent="0.25">
      <c r="A3721" s="8">
        <v>2022</v>
      </c>
      <c r="B3721" s="8">
        <v>6</v>
      </c>
      <c r="C3721" s="9" t="s">
        <v>51</v>
      </c>
      <c r="D3721" s="9" t="s">
        <v>29</v>
      </c>
      <c r="E3721" s="9" t="s">
        <v>34</v>
      </c>
      <c r="F3721" s="9" t="s">
        <v>37</v>
      </c>
      <c r="G3721" s="16" t="s">
        <v>21</v>
      </c>
      <c r="H3721" s="10">
        <v>46347.5</v>
      </c>
      <c r="I3721" s="10">
        <v>18091.397015633102</v>
      </c>
      <c r="J3721" s="8" t="s">
        <v>22</v>
      </c>
      <c r="K3721" s="8" t="s">
        <v>23</v>
      </c>
      <c r="L3721" s="47">
        <f t="shared" si="118"/>
        <v>47646.661029780335</v>
      </c>
      <c r="M3721" s="63">
        <f t="shared" si="119"/>
        <v>3.5256514504065792E-2</v>
      </c>
      <c r="N3721" s="7">
        <v>33970</v>
      </c>
      <c r="O3721" s="6" t="b">
        <v>1</v>
      </c>
      <c r="P3721" s="6" t="b">
        <v>0</v>
      </c>
      <c r="Q3721" s="6" t="s">
        <v>24</v>
      </c>
    </row>
    <row r="3722" spans="1:17" x14ac:dyDescent="0.25">
      <c r="A3722" s="8">
        <v>2022</v>
      </c>
      <c r="B3722" s="8">
        <v>6</v>
      </c>
      <c r="C3722" s="9" t="s">
        <v>51</v>
      </c>
      <c r="D3722" s="9" t="s">
        <v>44</v>
      </c>
      <c r="E3722" s="9" t="s">
        <v>75</v>
      </c>
      <c r="F3722" s="9"/>
      <c r="G3722" s="16" t="s">
        <v>21</v>
      </c>
      <c r="H3722" s="10">
        <v>150483</v>
      </c>
      <c r="I3722" s="10">
        <v>57088.747559055097</v>
      </c>
      <c r="J3722" s="8" t="s">
        <v>22</v>
      </c>
      <c r="K3722" s="8" t="s">
        <v>42</v>
      </c>
      <c r="L3722" s="47">
        <f t="shared" si="118"/>
        <v>150352.57925137129</v>
      </c>
      <c r="M3722" s="63">
        <f t="shared" si="119"/>
        <v>0.1112545512430866</v>
      </c>
      <c r="N3722" s="7">
        <v>41210</v>
      </c>
      <c r="O3722" s="6" t="b">
        <v>0</v>
      </c>
      <c r="P3722" s="6" t="b">
        <v>0</v>
      </c>
      <c r="Q3722" s="6" t="s">
        <v>65</v>
      </c>
    </row>
    <row r="3723" spans="1:17" x14ac:dyDescent="0.25">
      <c r="A3723" s="8">
        <v>2022</v>
      </c>
      <c r="B3723" s="8">
        <v>6</v>
      </c>
      <c r="C3723" s="9" t="s">
        <v>51</v>
      </c>
      <c r="D3723" s="9" t="s">
        <v>46</v>
      </c>
      <c r="E3723" s="9" t="s">
        <v>47</v>
      </c>
      <c r="F3723" s="9"/>
      <c r="G3723" s="16" t="s">
        <v>21</v>
      </c>
      <c r="H3723" s="10">
        <v>87259.39</v>
      </c>
      <c r="I3723" s="10">
        <v>34659.154875275599</v>
      </c>
      <c r="J3723" s="8" t="s">
        <v>22</v>
      </c>
      <c r="K3723" s="8" t="s">
        <v>42</v>
      </c>
      <c r="L3723" s="47">
        <f t="shared" si="118"/>
        <v>91280.568465437827</v>
      </c>
      <c r="M3723" s="63">
        <f t="shared" si="119"/>
        <v>6.7543761020937093E-2</v>
      </c>
      <c r="N3723" s="7">
        <v>34700</v>
      </c>
      <c r="O3723" s="6" t="b">
        <v>1</v>
      </c>
      <c r="P3723" s="6" t="b">
        <v>0</v>
      </c>
      <c r="Q3723" s="6" t="s">
        <v>24</v>
      </c>
    </row>
    <row r="3724" spans="1:17" x14ac:dyDescent="0.25">
      <c r="A3724" s="8">
        <v>2022</v>
      </c>
      <c r="B3724" s="8">
        <v>6</v>
      </c>
      <c r="C3724" s="9" t="s">
        <v>51</v>
      </c>
      <c r="D3724" s="9" t="s">
        <v>46</v>
      </c>
      <c r="E3724" s="9" t="s">
        <v>48</v>
      </c>
      <c r="F3724" s="9"/>
      <c r="G3724" s="16" t="s">
        <v>21</v>
      </c>
      <c r="H3724" s="10">
        <v>71723.679999999993</v>
      </c>
      <c r="I3724" s="10">
        <v>28977.4962267716</v>
      </c>
      <c r="J3724" s="8" t="s">
        <v>22</v>
      </c>
      <c r="K3724" s="8" t="s">
        <v>42</v>
      </c>
      <c r="L3724" s="47">
        <f t="shared" si="118"/>
        <v>76316.988622584191</v>
      </c>
      <c r="M3724" s="63">
        <f t="shared" si="119"/>
        <v>5.6471344646732508E-2</v>
      </c>
      <c r="N3724" s="7">
        <v>35065</v>
      </c>
      <c r="O3724" s="6" t="b">
        <v>1</v>
      </c>
      <c r="P3724" s="6" t="b">
        <v>0</v>
      </c>
      <c r="Q3724" s="6" t="s">
        <v>24</v>
      </c>
    </row>
    <row r="3725" spans="1:17" x14ac:dyDescent="0.25">
      <c r="A3725" s="8">
        <v>2022</v>
      </c>
      <c r="B3725" s="8">
        <v>6</v>
      </c>
      <c r="C3725" s="9" t="s">
        <v>51</v>
      </c>
      <c r="D3725" s="9" t="s">
        <v>46</v>
      </c>
      <c r="E3725" s="9" t="s">
        <v>58</v>
      </c>
      <c r="F3725" s="9"/>
      <c r="G3725" s="16" t="s">
        <v>21</v>
      </c>
      <c r="H3725" s="10">
        <v>89552.84</v>
      </c>
      <c r="I3725" s="10">
        <v>33430.709798425203</v>
      </c>
      <c r="J3725" s="8" t="s">
        <v>22</v>
      </c>
      <c r="K3725" s="8" t="s">
        <v>42</v>
      </c>
      <c r="L3725" s="47">
        <f t="shared" si="118"/>
        <v>88045.256890559715</v>
      </c>
      <c r="M3725" s="63">
        <f t="shared" si="119"/>
        <v>6.5149767255171048E-2</v>
      </c>
      <c r="N3725" s="7">
        <v>39814</v>
      </c>
      <c r="O3725" s="6" t="b">
        <v>1</v>
      </c>
      <c r="P3725" s="6" t="b">
        <v>0</v>
      </c>
      <c r="Q3725" s="6" t="s">
        <v>24</v>
      </c>
    </row>
    <row r="3726" spans="1:17" x14ac:dyDescent="0.25">
      <c r="A3726" s="8">
        <v>2022</v>
      </c>
      <c r="B3726" s="8">
        <v>6</v>
      </c>
      <c r="C3726" s="9" t="s">
        <v>51</v>
      </c>
      <c r="D3726" s="9" t="s">
        <v>46</v>
      </c>
      <c r="E3726" s="9" t="s">
        <v>61</v>
      </c>
      <c r="F3726" s="9"/>
      <c r="G3726" s="16" t="s">
        <v>21</v>
      </c>
      <c r="H3726" s="10">
        <v>84354.2</v>
      </c>
      <c r="I3726" s="10">
        <v>31905.8137889764</v>
      </c>
      <c r="J3726" s="8" t="s">
        <v>22</v>
      </c>
      <c r="K3726" s="8" t="s">
        <v>42</v>
      </c>
      <c r="L3726" s="47">
        <f t="shared" si="118"/>
        <v>84029.193166730736</v>
      </c>
      <c r="M3726" s="63">
        <f t="shared" si="119"/>
        <v>6.2178049911957217E-2</v>
      </c>
      <c r="N3726" s="7">
        <v>40179</v>
      </c>
      <c r="O3726" s="6" t="b">
        <v>1</v>
      </c>
      <c r="P3726" s="6" t="b">
        <v>0</v>
      </c>
      <c r="Q3726" s="6" t="s">
        <v>24</v>
      </c>
    </row>
    <row r="3727" spans="1:17" x14ac:dyDescent="0.25">
      <c r="A3727" s="8">
        <v>2022</v>
      </c>
      <c r="B3727" s="8">
        <v>6</v>
      </c>
      <c r="C3727" s="9" t="s">
        <v>51</v>
      </c>
      <c r="D3727" s="9" t="s">
        <v>46</v>
      </c>
      <c r="E3727" s="9" t="s">
        <v>77</v>
      </c>
      <c r="F3727" s="9"/>
      <c r="G3727" s="16" t="s">
        <v>21</v>
      </c>
      <c r="H3727" s="10">
        <v>85218.64</v>
      </c>
      <c r="I3727" s="10">
        <v>30827.675266771599</v>
      </c>
      <c r="J3727" s="8" t="s">
        <v>22</v>
      </c>
      <c r="K3727" s="8" t="s">
        <v>42</v>
      </c>
      <c r="L3727" s="47">
        <f t="shared" si="118"/>
        <v>81189.738553786752</v>
      </c>
      <c r="M3727" s="63">
        <f t="shared" si="119"/>
        <v>6.0076973559884499E-2</v>
      </c>
      <c r="N3727" s="7">
        <v>42005</v>
      </c>
      <c r="O3727" s="6" t="b">
        <v>0</v>
      </c>
      <c r="P3727" s="6" t="b">
        <v>0</v>
      </c>
      <c r="Q3727" s="6" t="s">
        <v>65</v>
      </c>
    </row>
    <row r="3728" spans="1:17" x14ac:dyDescent="0.25">
      <c r="A3728" s="8">
        <v>2022</v>
      </c>
      <c r="B3728" s="8">
        <v>6</v>
      </c>
      <c r="C3728" s="9" t="s">
        <v>51</v>
      </c>
      <c r="D3728" s="9" t="s">
        <v>69</v>
      </c>
      <c r="E3728" s="9" t="s">
        <v>70</v>
      </c>
      <c r="F3728" s="9" t="s">
        <v>71</v>
      </c>
      <c r="G3728" s="16" t="s">
        <v>21</v>
      </c>
      <c r="H3728" s="10">
        <v>65981.7</v>
      </c>
      <c r="I3728" s="10">
        <v>25161.207869211099</v>
      </c>
      <c r="J3728" s="8" t="s">
        <v>22</v>
      </c>
      <c r="K3728" s="8" t="s">
        <v>23</v>
      </c>
      <c r="L3728" s="47">
        <f t="shared" si="118"/>
        <v>66266.167361657979</v>
      </c>
      <c r="M3728" s="63">
        <f t="shared" si="119"/>
        <v>4.9034161895518596E-2</v>
      </c>
      <c r="N3728" s="18">
        <v>40760</v>
      </c>
      <c r="O3728" s="17" t="b">
        <v>0</v>
      </c>
      <c r="P3728" s="17" t="b">
        <v>0</v>
      </c>
      <c r="Q3728" s="1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6E06-7731-4102-8FAA-639AB84C151E}">
  <sheetPr>
    <tabColor rgb="FF5B9BD5"/>
  </sheetPr>
  <dimension ref="A2:V45"/>
  <sheetViews>
    <sheetView topLeftCell="A4" zoomScale="130" zoomScaleNormal="130" workbookViewId="0">
      <selection activeCell="I15" sqref="I15"/>
    </sheetView>
  </sheetViews>
  <sheetFormatPr baseColWidth="10" defaultColWidth="11.42578125" defaultRowHeight="15" x14ac:dyDescent="0.25"/>
  <cols>
    <col min="1" max="1" width="19.85546875" bestFit="1" customWidth="1"/>
    <col min="2" max="2" width="21.28515625" bestFit="1" customWidth="1"/>
    <col min="3" max="3" width="12.85546875" bestFit="1" customWidth="1"/>
    <col min="4" max="4" width="11.7109375" customWidth="1"/>
    <col min="5" max="5" width="13.140625" customWidth="1"/>
    <col min="6" max="6" width="12.140625" customWidth="1"/>
    <col min="7" max="7" width="12.28515625" customWidth="1"/>
    <col min="8" max="13" width="12.7109375" customWidth="1"/>
    <col min="14" max="15" width="19.7109375" customWidth="1"/>
    <col min="16" max="16" width="32.140625" customWidth="1"/>
    <col min="17" max="17" width="28.140625" bestFit="1" customWidth="1"/>
    <col min="18" max="18" width="12.5703125" bestFit="1" customWidth="1"/>
    <col min="19" max="19" width="38.7109375" customWidth="1"/>
    <col min="20" max="20" width="12.5703125" bestFit="1" customWidth="1"/>
    <col min="21" max="21" width="10.7109375" customWidth="1"/>
    <col min="22" max="22" width="12.5703125" bestFit="1" customWidth="1"/>
    <col min="23" max="23" width="28.140625" bestFit="1" customWidth="1"/>
    <col min="24" max="24" width="12.5703125" bestFit="1" customWidth="1"/>
    <col min="25" max="25" width="28.140625" bestFit="1" customWidth="1"/>
    <col min="26" max="26" width="12.5703125" bestFit="1" customWidth="1"/>
    <col min="27" max="27" width="28.140625" bestFit="1" customWidth="1"/>
    <col min="28" max="28" width="12.5703125" bestFit="1" customWidth="1"/>
    <col min="29" max="29" width="28.140625" bestFit="1" customWidth="1"/>
    <col min="30" max="30" width="12.5703125" bestFit="1" customWidth="1"/>
    <col min="31" max="31" width="28.140625" bestFit="1" customWidth="1"/>
    <col min="32" max="32" width="12.5703125" bestFit="1" customWidth="1"/>
    <col min="33" max="33" width="28.140625" bestFit="1" customWidth="1"/>
    <col min="34" max="34" width="12.5703125" bestFit="1" customWidth="1"/>
    <col min="35" max="35" width="33.140625" bestFit="1" customWidth="1"/>
    <col min="36" max="36" width="17.5703125" bestFit="1" customWidth="1"/>
  </cols>
  <sheetData>
    <row r="2" spans="1:22" x14ac:dyDescent="0.25">
      <c r="A2" s="65" t="s">
        <v>16</v>
      </c>
      <c r="B2" s="66" t="s">
        <v>15</v>
      </c>
    </row>
    <row r="4" spans="1:22" ht="92.25" customHeight="1" x14ac:dyDescent="0.25">
      <c r="A4" s="54" t="s">
        <v>96</v>
      </c>
      <c r="B4" s="55" t="s">
        <v>97</v>
      </c>
      <c r="C4" s="67" t="s">
        <v>98</v>
      </c>
      <c r="D4" s="33" t="s">
        <v>99</v>
      </c>
      <c r="E4" s="33" t="s">
        <v>100</v>
      </c>
      <c r="F4" s="33" t="s">
        <v>101</v>
      </c>
      <c r="G4" s="33" t="s">
        <v>102</v>
      </c>
      <c r="H4" s="33" t="s">
        <v>103</v>
      </c>
      <c r="I4" s="33" t="s">
        <v>104</v>
      </c>
      <c r="J4" s="33" t="s">
        <v>105</v>
      </c>
      <c r="K4" s="33" t="s">
        <v>106</v>
      </c>
      <c r="L4" s="33" t="s">
        <v>107</v>
      </c>
      <c r="M4" s="33" t="s">
        <v>108</v>
      </c>
      <c r="N4" s="33" t="s">
        <v>109</v>
      </c>
      <c r="O4" s="61" t="s">
        <v>110</v>
      </c>
    </row>
    <row r="5" spans="1:22" x14ac:dyDescent="0.25">
      <c r="A5" s="51">
        <v>2010</v>
      </c>
      <c r="B5" s="30">
        <v>249.94900000000001</v>
      </c>
      <c r="C5" s="70">
        <v>264.68323199999998</v>
      </c>
      <c r="D5" s="25">
        <f>C5/1000000</f>
        <v>2.6468323199999998E-4</v>
      </c>
      <c r="E5" s="25">
        <f>+D5</f>
        <v>2.6468323199999998E-4</v>
      </c>
      <c r="F5" s="25">
        <f>+D5-E5</f>
        <v>0</v>
      </c>
      <c r="G5" s="25"/>
      <c r="H5" s="22"/>
      <c r="I5" s="25"/>
      <c r="J5" s="25"/>
      <c r="K5" s="25"/>
      <c r="L5" s="25"/>
      <c r="M5" s="25"/>
      <c r="N5" s="25"/>
      <c r="O5" s="25"/>
      <c r="P5" s="35" t="s">
        <v>111</v>
      </c>
      <c r="Q5" s="34">
        <v>39508</v>
      </c>
    </row>
    <row r="6" spans="1:22" x14ac:dyDescent="0.25">
      <c r="A6" s="52">
        <v>2011</v>
      </c>
      <c r="B6" s="31">
        <v>1988025.7280999999</v>
      </c>
      <c r="C6" s="69">
        <v>2002612.8224256001</v>
      </c>
      <c r="D6" s="26">
        <f>(C6+D5)/1000000+D5</f>
        <v>2.0028775059222834</v>
      </c>
      <c r="E6" s="26">
        <f t="shared" ref="E6:E19" si="0">+D6</f>
        <v>2.0028775059222834</v>
      </c>
      <c r="F6" s="26">
        <f t="shared" ref="F6:F31" si="1">+D6-E6</f>
        <v>0</v>
      </c>
      <c r="G6" s="26">
        <v>29.638999999999999</v>
      </c>
      <c r="H6" s="23">
        <f>(C6/1000000)/G6</f>
        <v>6.7566814751698775E-2</v>
      </c>
      <c r="I6" s="26"/>
      <c r="J6" s="26"/>
      <c r="K6" s="26"/>
      <c r="L6" s="26"/>
      <c r="M6" s="26"/>
      <c r="N6" s="26"/>
      <c r="O6" s="26"/>
      <c r="P6" s="35" t="s">
        <v>112</v>
      </c>
      <c r="Q6" s="34">
        <v>40644</v>
      </c>
      <c r="R6" s="20"/>
      <c r="S6" s="19"/>
    </row>
    <row r="7" spans="1:22" x14ac:dyDescent="0.25">
      <c r="A7" s="52">
        <v>2012</v>
      </c>
      <c r="B7" s="31">
        <v>3359148.0455999998</v>
      </c>
      <c r="C7" s="69">
        <v>3337463.0921096513</v>
      </c>
      <c r="D7" s="26">
        <f t="shared" ref="D7:D31" si="2">(C7+D6)/1000000+D6</f>
        <v>5.340342600909441</v>
      </c>
      <c r="E7" s="26">
        <f t="shared" si="0"/>
        <v>5.340342600909441</v>
      </c>
      <c r="F7" s="26">
        <f t="shared" si="1"/>
        <v>0</v>
      </c>
      <c r="G7" s="26">
        <v>32.040999999999997</v>
      </c>
      <c r="H7" s="23">
        <f t="shared" ref="H7:H13" si="3">(C7/1000000)/G7</f>
        <v>0.10416226372802508</v>
      </c>
      <c r="I7" s="26"/>
      <c r="J7" s="26"/>
      <c r="K7" s="26"/>
      <c r="L7" s="26"/>
      <c r="M7" s="26"/>
      <c r="N7" s="26"/>
      <c r="O7" s="26"/>
      <c r="P7" s="35" t="s">
        <v>113</v>
      </c>
      <c r="Q7" s="34">
        <v>45658</v>
      </c>
      <c r="R7" s="45"/>
      <c r="S7" s="37" t="s">
        <v>114</v>
      </c>
    </row>
    <row r="8" spans="1:22" x14ac:dyDescent="0.25">
      <c r="A8" s="52">
        <v>2013</v>
      </c>
      <c r="B8" s="31">
        <v>3596635.9041999998</v>
      </c>
      <c r="C8" s="69">
        <v>3599366.1709632003</v>
      </c>
      <c r="D8" s="26">
        <f t="shared" si="2"/>
        <v>8.9397141122152419</v>
      </c>
      <c r="E8" s="26">
        <f t="shared" si="0"/>
        <v>8.9397141122152419</v>
      </c>
      <c r="F8" s="26">
        <f t="shared" si="1"/>
        <v>0</v>
      </c>
      <c r="G8" s="26">
        <v>29.9619</v>
      </c>
      <c r="H8" s="23">
        <f t="shared" si="3"/>
        <v>0.12013143929334255</v>
      </c>
      <c r="I8" s="26"/>
      <c r="J8" s="26"/>
      <c r="K8" s="26"/>
      <c r="L8" s="26"/>
      <c r="M8" s="26"/>
      <c r="N8" s="26"/>
      <c r="O8" s="26"/>
      <c r="P8" s="35" t="s">
        <v>115</v>
      </c>
      <c r="Q8" s="34">
        <f>365*30+Q5</f>
        <v>50458</v>
      </c>
      <c r="R8" s="21">
        <v>50406</v>
      </c>
      <c r="S8" s="46">
        <f>+(Q8-R8)/365</f>
        <v>0.14246575342465753</v>
      </c>
    </row>
    <row r="9" spans="1:22" x14ac:dyDescent="0.25">
      <c r="A9" s="52">
        <v>2014</v>
      </c>
      <c r="B9" s="31">
        <v>3944511.7456999999</v>
      </c>
      <c r="C9" s="69">
        <v>3918711.0992831988</v>
      </c>
      <c r="D9" s="26">
        <f t="shared" si="2"/>
        <v>12.858434151212553</v>
      </c>
      <c r="E9" s="26">
        <f t="shared" si="0"/>
        <v>12.858434151212553</v>
      </c>
      <c r="F9" s="26">
        <f t="shared" si="1"/>
        <v>0</v>
      </c>
      <c r="G9" s="26">
        <v>28.222999999999999</v>
      </c>
      <c r="H9" s="23">
        <f t="shared" si="3"/>
        <v>0.13884814156125141</v>
      </c>
      <c r="I9" s="26"/>
      <c r="J9" s="26"/>
      <c r="K9" s="26"/>
      <c r="L9" s="26"/>
      <c r="M9" s="26"/>
      <c r="N9" s="26"/>
      <c r="O9" s="26"/>
    </row>
    <row r="10" spans="1:22" x14ac:dyDescent="0.25">
      <c r="A10" s="52">
        <v>2015</v>
      </c>
      <c r="B10" s="31">
        <v>3871453.0156999994</v>
      </c>
      <c r="C10" s="69">
        <v>3853666.1826431993</v>
      </c>
      <c r="D10" s="26">
        <f t="shared" si="2"/>
        <v>16.712113192289905</v>
      </c>
      <c r="E10" s="26">
        <f t="shared" si="0"/>
        <v>16.712113192289905</v>
      </c>
      <c r="F10" s="26">
        <f t="shared" si="1"/>
        <v>0</v>
      </c>
      <c r="G10" s="26">
        <v>32.697499999999998</v>
      </c>
      <c r="H10" s="23">
        <f t="shared" si="3"/>
        <v>0.11785812929560974</v>
      </c>
      <c r="I10" s="26"/>
      <c r="J10" s="26"/>
      <c r="K10" s="26"/>
      <c r="L10" s="26"/>
      <c r="M10" s="26"/>
      <c r="N10" s="26"/>
      <c r="O10" s="26"/>
      <c r="Q10" s="38" t="s">
        <v>11</v>
      </c>
      <c r="U10" s="42" t="s">
        <v>116</v>
      </c>
    </row>
    <row r="11" spans="1:22" x14ac:dyDescent="0.25">
      <c r="A11" s="52">
        <v>2016</v>
      </c>
      <c r="B11" s="31">
        <v>4403722.0782000003</v>
      </c>
      <c r="C11" s="69">
        <v>4320047.598944352</v>
      </c>
      <c r="D11" s="26">
        <f t="shared" si="2"/>
        <v>21.032177503347448</v>
      </c>
      <c r="E11" s="26">
        <f t="shared" si="0"/>
        <v>21.032177503347448</v>
      </c>
      <c r="F11" s="26">
        <f t="shared" si="1"/>
        <v>0</v>
      </c>
      <c r="G11" s="26">
        <v>34.514499999999998</v>
      </c>
      <c r="H11" s="23">
        <f t="shared" si="3"/>
        <v>0.12516616491458232</v>
      </c>
      <c r="I11" s="26"/>
      <c r="J11" s="26"/>
      <c r="K11" s="26"/>
      <c r="L11" s="26"/>
      <c r="M11" s="26"/>
      <c r="N11" s="26"/>
      <c r="O11" s="26"/>
      <c r="P11" s="35" t="s">
        <v>117</v>
      </c>
      <c r="Q11" s="36">
        <f>+SUM(C5:C19)</f>
        <v>48974005.324166372</v>
      </c>
      <c r="S11" s="41" t="s">
        <v>118</v>
      </c>
      <c r="T11" s="39">
        <f>+F25</f>
        <v>20.956751493650827</v>
      </c>
      <c r="U11" s="44">
        <f>+J25</f>
        <v>10.654183612217444</v>
      </c>
      <c r="V11" s="40">
        <f>+T11/U11</f>
        <v>1.9669974027497654</v>
      </c>
    </row>
    <row r="12" spans="1:22" x14ac:dyDescent="0.25">
      <c r="A12" s="52">
        <v>2017</v>
      </c>
      <c r="B12" s="31">
        <v>3831020.4557000003</v>
      </c>
      <c r="C12" s="69">
        <v>3591936.7230230174</v>
      </c>
      <c r="D12" s="26">
        <f t="shared" si="2"/>
        <v>24.62413525854797</v>
      </c>
      <c r="E12" s="26">
        <f t="shared" si="0"/>
        <v>24.62413525854797</v>
      </c>
      <c r="F12" s="26">
        <f t="shared" si="1"/>
        <v>0</v>
      </c>
      <c r="G12" s="26">
        <v>34.191000000000003</v>
      </c>
      <c r="H12" s="23">
        <f t="shared" si="3"/>
        <v>0.10505503562408286</v>
      </c>
      <c r="I12" s="26"/>
      <c r="J12" s="26"/>
      <c r="K12" s="26"/>
      <c r="L12" s="26"/>
      <c r="M12" s="26"/>
      <c r="N12" s="26"/>
      <c r="O12" s="26"/>
      <c r="P12" s="35" t="s">
        <v>119</v>
      </c>
      <c r="Q12" s="36">
        <f>+SUM(C5:C33)</f>
        <v>94877145.055977762</v>
      </c>
      <c r="R12" t="s">
        <v>120</v>
      </c>
      <c r="S12" s="41" t="s">
        <v>121</v>
      </c>
      <c r="T12" s="39">
        <f>+F32</f>
        <v>45.40645382539256</v>
      </c>
      <c r="U12" s="44">
        <f>+J45</f>
        <v>112.48110567382439</v>
      </c>
      <c r="V12" s="40">
        <f>+T12/U12</f>
        <v>0.40368072089425727</v>
      </c>
    </row>
    <row r="13" spans="1:22" x14ac:dyDescent="0.25">
      <c r="A13" s="52">
        <v>2018</v>
      </c>
      <c r="B13" s="31">
        <v>3680763.1237999992</v>
      </c>
      <c r="C13" s="69">
        <v>3293609.2255959678</v>
      </c>
      <c r="D13" s="26">
        <f t="shared" si="2"/>
        <v>27.917769108279195</v>
      </c>
      <c r="E13" s="26">
        <f t="shared" si="0"/>
        <v>27.917769108279195</v>
      </c>
      <c r="F13" s="26">
        <f t="shared" si="1"/>
        <v>0</v>
      </c>
      <c r="G13" s="26">
        <v>32.646999999999998</v>
      </c>
      <c r="H13" s="23">
        <f t="shared" si="3"/>
        <v>0.1008855094065601</v>
      </c>
      <c r="I13" s="26"/>
      <c r="J13" s="26"/>
      <c r="K13" s="26"/>
      <c r="L13" s="26"/>
      <c r="M13" s="26"/>
      <c r="N13" s="26"/>
      <c r="O13" s="26"/>
      <c r="P13" s="35" t="s">
        <v>122</v>
      </c>
      <c r="Q13" s="36">
        <f>+Q11-Q12</f>
        <v>-45903139.731811389</v>
      </c>
    </row>
    <row r="14" spans="1:22" x14ac:dyDescent="0.25">
      <c r="A14" s="52">
        <v>2019</v>
      </c>
      <c r="B14" s="31">
        <v>4189029.4225999992</v>
      </c>
      <c r="C14" s="69">
        <v>3907354.5788234361</v>
      </c>
      <c r="D14" s="26">
        <f t="shared" si="2"/>
        <v>31.825151604871738</v>
      </c>
      <c r="E14" s="26">
        <f t="shared" si="0"/>
        <v>31.825151604871738</v>
      </c>
      <c r="F14" s="26">
        <f t="shared" si="1"/>
        <v>0</v>
      </c>
      <c r="G14" s="26"/>
      <c r="H14" s="23"/>
      <c r="I14" s="26"/>
      <c r="J14" s="26"/>
      <c r="K14" s="26"/>
      <c r="L14" s="26"/>
      <c r="M14" s="26"/>
      <c r="N14" s="26"/>
      <c r="O14" s="26"/>
      <c r="P14" s="35" t="s">
        <v>123</v>
      </c>
      <c r="Q14" s="43">
        <f>+AVERAGE(H9:H13)</f>
        <v>0.11756259616041728</v>
      </c>
    </row>
    <row r="15" spans="1:22" x14ac:dyDescent="0.25">
      <c r="A15" s="52">
        <v>2020</v>
      </c>
      <c r="B15" s="31">
        <v>3999772.7020000005</v>
      </c>
      <c r="C15" s="69">
        <v>3853838.154771917</v>
      </c>
      <c r="D15" s="26">
        <f t="shared" si="2"/>
        <v>35.679021584795258</v>
      </c>
      <c r="E15" s="26">
        <f t="shared" si="0"/>
        <v>35.679021584795258</v>
      </c>
      <c r="F15" s="26">
        <f t="shared" si="1"/>
        <v>0</v>
      </c>
      <c r="G15" s="26"/>
      <c r="H15" s="23"/>
      <c r="I15" s="26">
        <v>0.22713156806300105</v>
      </c>
      <c r="J15" s="26">
        <f>+I15</f>
        <v>0.22713156806300105</v>
      </c>
      <c r="K15" s="26">
        <f>+J15-L15</f>
        <v>0.20042939125152814</v>
      </c>
      <c r="L15" s="26">
        <f t="shared" ref="L15:L45" si="4">+J15*$Q$14</f>
        <v>2.6702176811472925E-2</v>
      </c>
      <c r="M15" s="26">
        <f>+F15-L15</f>
        <v>-2.6702176811472925E-2</v>
      </c>
      <c r="N15" s="56">
        <f>+F15/J15</f>
        <v>0</v>
      </c>
      <c r="O15" s="56"/>
    </row>
    <row r="16" spans="1:22" x14ac:dyDescent="0.25">
      <c r="A16" s="53">
        <v>2021</v>
      </c>
      <c r="B16" s="32">
        <v>3085596.3554000002</v>
      </c>
      <c r="C16" s="71">
        <v>2816932.364388891</v>
      </c>
      <c r="D16" s="27">
        <f t="shared" si="2"/>
        <v>38.495989628205734</v>
      </c>
      <c r="E16" s="27">
        <f t="shared" si="0"/>
        <v>38.495989628205734</v>
      </c>
      <c r="F16" s="27">
        <f t="shared" si="1"/>
        <v>0</v>
      </c>
      <c r="G16" s="27"/>
      <c r="H16" s="24"/>
      <c r="I16" s="27">
        <v>0.47287039490567118</v>
      </c>
      <c r="J16" s="27">
        <f>+I16+J15</f>
        <v>0.70000196296867223</v>
      </c>
      <c r="K16" s="27">
        <f t="shared" ref="K16:K45" si="5">+J16-L16</f>
        <v>0.6177079148846869</v>
      </c>
      <c r="L16" s="27">
        <f t="shared" si="4"/>
        <v>8.2294048083985383E-2</v>
      </c>
      <c r="M16" s="27">
        <f t="shared" ref="M16:M45" si="6">+F16-L16</f>
        <v>-8.2294048083985383E-2</v>
      </c>
      <c r="N16" s="57">
        <f t="shared" ref="N16:N45" si="7">+F16/J16</f>
        <v>0</v>
      </c>
      <c r="O16" s="57"/>
    </row>
    <row r="17" spans="1:15" x14ac:dyDescent="0.25">
      <c r="A17" s="28">
        <f>+A16+1</f>
        <v>2022</v>
      </c>
      <c r="B17" s="30">
        <f>+AVERAGE(B12:B16)</f>
        <v>3757236.4118999997</v>
      </c>
      <c r="C17" s="30">
        <f>+AVERAGE(C12:C16)</f>
        <v>3492734.2093206458</v>
      </c>
      <c r="D17" s="25">
        <f t="shared" si="2"/>
        <v>41.988762333516007</v>
      </c>
      <c r="E17" s="25">
        <f t="shared" si="0"/>
        <v>41.988762333516007</v>
      </c>
      <c r="F17" s="25">
        <f t="shared" si="1"/>
        <v>0</v>
      </c>
      <c r="G17" s="25"/>
      <c r="H17" s="25"/>
      <c r="I17" s="25">
        <v>0.36566552744689673</v>
      </c>
      <c r="J17" s="25">
        <f t="shared" ref="J17:J45" si="8">+I17+J16</f>
        <v>1.065667490415569</v>
      </c>
      <c r="K17" s="26">
        <f t="shared" si="5"/>
        <v>0.94038485359855806</v>
      </c>
      <c r="L17" s="25">
        <f t="shared" si="4"/>
        <v>0.12528263681701088</v>
      </c>
      <c r="M17" s="25">
        <f t="shared" si="6"/>
        <v>-0.12528263681701088</v>
      </c>
      <c r="N17" s="58">
        <f t="shared" si="7"/>
        <v>0</v>
      </c>
      <c r="O17" s="58"/>
    </row>
    <row r="18" spans="1:15" x14ac:dyDescent="0.25">
      <c r="A18" s="29">
        <f t="shared" ref="A18:A33" si="9">+A17+1</f>
        <v>2023</v>
      </c>
      <c r="B18" s="31">
        <f>+B17</f>
        <v>3757236.4118999997</v>
      </c>
      <c r="C18" s="31">
        <f>+C17</f>
        <v>3492734.2093206458</v>
      </c>
      <c r="D18" s="26">
        <f t="shared" si="2"/>
        <v>45.481538531598986</v>
      </c>
      <c r="E18" s="26">
        <f t="shared" si="0"/>
        <v>45.481538531598986</v>
      </c>
      <c r="F18" s="26">
        <f t="shared" si="1"/>
        <v>0</v>
      </c>
      <c r="G18" s="26"/>
      <c r="H18" s="26"/>
      <c r="I18" s="26">
        <v>0.29354142641633629</v>
      </c>
      <c r="J18" s="26">
        <f t="shared" si="8"/>
        <v>1.3592089168319053</v>
      </c>
      <c r="K18" s="26">
        <f t="shared" si="5"/>
        <v>1.1994167878447577</v>
      </c>
      <c r="L18" s="26">
        <f t="shared" si="4"/>
        <v>0.15979212898714748</v>
      </c>
      <c r="M18" s="26">
        <f t="shared" si="6"/>
        <v>-0.15979212898714748</v>
      </c>
      <c r="N18" s="59">
        <f t="shared" si="7"/>
        <v>0</v>
      </c>
      <c r="O18" s="59"/>
    </row>
    <row r="19" spans="1:15" x14ac:dyDescent="0.25">
      <c r="A19" s="29">
        <f t="shared" si="9"/>
        <v>2024</v>
      </c>
      <c r="B19" s="31">
        <f t="shared" ref="B19:B32" si="10">+B18</f>
        <v>3757236.4118999997</v>
      </c>
      <c r="C19" s="31">
        <f t="shared" ref="C19:C32" si="11">+C18</f>
        <v>3492734.2093206458</v>
      </c>
      <c r="D19" s="26">
        <f t="shared" si="2"/>
        <v>48.974318222458166</v>
      </c>
      <c r="E19" s="26">
        <f t="shared" si="0"/>
        <v>48.974318222458166</v>
      </c>
      <c r="F19" s="26">
        <f t="shared" si="1"/>
        <v>0</v>
      </c>
      <c r="G19" s="26"/>
      <c r="H19" s="26"/>
      <c r="I19" s="26">
        <v>0.63115495271069655</v>
      </c>
      <c r="J19" s="26">
        <f t="shared" si="8"/>
        <v>1.9903638695426018</v>
      </c>
      <c r="K19" s="26">
        <f t="shared" si="5"/>
        <v>1.7563715257352794</v>
      </c>
      <c r="L19" s="26">
        <f t="shared" si="4"/>
        <v>0.23399234380732237</v>
      </c>
      <c r="M19" s="26">
        <f t="shared" si="6"/>
        <v>-0.23399234380732237</v>
      </c>
      <c r="N19" s="59">
        <f t="shared" si="7"/>
        <v>0</v>
      </c>
      <c r="O19" s="59"/>
    </row>
    <row r="20" spans="1:15" x14ac:dyDescent="0.25">
      <c r="A20" s="48">
        <f t="shared" si="9"/>
        <v>2025</v>
      </c>
      <c r="B20" s="49">
        <f t="shared" si="10"/>
        <v>3757236.4118999997</v>
      </c>
      <c r="C20" s="49">
        <f t="shared" si="11"/>
        <v>3492734.2093206458</v>
      </c>
      <c r="D20" s="50">
        <f t="shared" si="2"/>
        <v>52.467101406097036</v>
      </c>
      <c r="E20" s="50">
        <f>+E19</f>
        <v>48.974318222458166</v>
      </c>
      <c r="F20" s="50">
        <f t="shared" si="1"/>
        <v>3.4927831836388705</v>
      </c>
      <c r="G20" s="50"/>
      <c r="H20" s="50"/>
      <c r="I20" s="50">
        <v>0.60714669123521681</v>
      </c>
      <c r="J20" s="50">
        <f t="shared" si="8"/>
        <v>2.5975105607778186</v>
      </c>
      <c r="K20" s="50">
        <f t="shared" si="5"/>
        <v>2.2921404756986767</v>
      </c>
      <c r="L20" s="50">
        <f t="shared" si="4"/>
        <v>0.30537008507914171</v>
      </c>
      <c r="M20" s="50">
        <f t="shared" si="6"/>
        <v>3.1874130985597287</v>
      </c>
      <c r="N20" s="60">
        <f t="shared" si="7"/>
        <v>1.3446656334644371</v>
      </c>
      <c r="O20" s="60">
        <f>+F20/L20</f>
        <v>11.437869504256312</v>
      </c>
    </row>
    <row r="21" spans="1:15" x14ac:dyDescent="0.25">
      <c r="A21" s="29">
        <f t="shared" si="9"/>
        <v>2026</v>
      </c>
      <c r="B21" s="31">
        <f t="shared" si="10"/>
        <v>3757236.4118999997</v>
      </c>
      <c r="C21" s="31">
        <f t="shared" si="11"/>
        <v>3492734.2093206458</v>
      </c>
      <c r="D21" s="26">
        <f t="shared" si="2"/>
        <v>55.959888082519086</v>
      </c>
      <c r="E21" s="26">
        <f t="shared" ref="E21:E32" si="12">+E20</f>
        <v>48.974318222458166</v>
      </c>
      <c r="F21" s="26">
        <f t="shared" si="1"/>
        <v>6.9855698600609202</v>
      </c>
      <c r="G21" s="26"/>
      <c r="H21" s="26"/>
      <c r="I21" s="26">
        <v>0.74365576942089717</v>
      </c>
      <c r="J21" s="26">
        <f t="shared" si="8"/>
        <v>3.3411663301987158</v>
      </c>
      <c r="K21" s="26">
        <f t="shared" si="5"/>
        <v>2.9483701422167807</v>
      </c>
      <c r="L21" s="26">
        <f t="shared" si="4"/>
        <v>0.39279618798193505</v>
      </c>
      <c r="M21" s="26">
        <f t="shared" si="6"/>
        <v>6.5927736720789856</v>
      </c>
      <c r="N21" s="59">
        <f t="shared" si="7"/>
        <v>2.0907578880233277</v>
      </c>
      <c r="O21" s="59">
        <f t="shared" ref="O21:O45" si="13">+F21/L21</f>
        <v>17.784209912908295</v>
      </c>
    </row>
    <row r="22" spans="1:15" x14ac:dyDescent="0.25">
      <c r="A22" s="29">
        <f t="shared" si="9"/>
        <v>2027</v>
      </c>
      <c r="B22" s="31">
        <f t="shared" si="10"/>
        <v>3757236.4118999997</v>
      </c>
      <c r="C22" s="31">
        <f t="shared" si="11"/>
        <v>3492734.2093206458</v>
      </c>
      <c r="D22" s="26">
        <f t="shared" si="2"/>
        <v>59.452678251727818</v>
      </c>
      <c r="E22" s="26">
        <f t="shared" si="12"/>
        <v>48.974318222458166</v>
      </c>
      <c r="F22" s="26">
        <f t="shared" si="1"/>
        <v>10.478360029269652</v>
      </c>
      <c r="G22" s="26"/>
      <c r="H22" s="26"/>
      <c r="I22" s="26">
        <v>1.1184437905218214</v>
      </c>
      <c r="J22" s="26">
        <f t="shared" si="8"/>
        <v>4.4596101207205372</v>
      </c>
      <c r="K22" s="26">
        <f t="shared" si="5"/>
        <v>3.935326777065359</v>
      </c>
      <c r="L22" s="26">
        <f t="shared" si="4"/>
        <v>0.52428334365517826</v>
      </c>
      <c r="M22" s="26">
        <f t="shared" si="6"/>
        <v>9.9540766856144742</v>
      </c>
      <c r="N22" s="59">
        <f t="shared" si="7"/>
        <v>2.3496134741878887</v>
      </c>
      <c r="O22" s="59">
        <f t="shared" si="13"/>
        <v>19.986063177626487</v>
      </c>
    </row>
    <row r="23" spans="1:15" x14ac:dyDescent="0.25">
      <c r="A23" s="29">
        <f t="shared" si="9"/>
        <v>2028</v>
      </c>
      <c r="B23" s="31">
        <f t="shared" si="10"/>
        <v>3757236.4118999997</v>
      </c>
      <c r="C23" s="31">
        <f t="shared" si="11"/>
        <v>3492734.2093206458</v>
      </c>
      <c r="D23" s="26">
        <f t="shared" si="2"/>
        <v>62.945471913726713</v>
      </c>
      <c r="E23" s="26">
        <f t="shared" si="12"/>
        <v>48.974318222458166</v>
      </c>
      <c r="F23" s="26">
        <f t="shared" si="1"/>
        <v>13.971153691268547</v>
      </c>
      <c r="G23" s="26"/>
      <c r="H23" s="26"/>
      <c r="I23" s="26">
        <v>1.6277105466494373</v>
      </c>
      <c r="J23" s="26">
        <f t="shared" si="8"/>
        <v>6.0873206673699745</v>
      </c>
      <c r="K23" s="26">
        <f t="shared" si="5"/>
        <v>5.3716794460529966</v>
      </c>
      <c r="L23" s="26">
        <f t="shared" si="4"/>
        <v>0.71564122131697816</v>
      </c>
      <c r="M23" s="26">
        <f t="shared" si="6"/>
        <v>13.255512469951569</v>
      </c>
      <c r="N23" s="59">
        <f t="shared" si="7"/>
        <v>2.2951236602596756</v>
      </c>
      <c r="O23" s="59">
        <f t="shared" si="13"/>
        <v>19.522567000204031</v>
      </c>
    </row>
    <row r="24" spans="1:15" x14ac:dyDescent="0.25">
      <c r="A24" s="29">
        <f t="shared" si="9"/>
        <v>2029</v>
      </c>
      <c r="B24" s="31">
        <f t="shared" si="10"/>
        <v>3757236.4118999997</v>
      </c>
      <c r="C24" s="31">
        <f t="shared" si="11"/>
        <v>3492734.2093206458</v>
      </c>
      <c r="D24" s="26">
        <f t="shared" si="2"/>
        <v>66.438269068519276</v>
      </c>
      <c r="E24" s="26">
        <f t="shared" si="12"/>
        <v>48.974318222458166</v>
      </c>
      <c r="F24" s="26">
        <f t="shared" si="1"/>
        <v>17.46395084606111</v>
      </c>
      <c r="G24" s="26"/>
      <c r="H24" s="26"/>
      <c r="I24" s="26">
        <v>2.3022871948299759</v>
      </c>
      <c r="J24" s="26">
        <f t="shared" si="8"/>
        <v>8.3896078621999504</v>
      </c>
      <c r="K24" s="26">
        <f t="shared" si="5"/>
        <v>7.4033037811518758</v>
      </c>
      <c r="L24" s="26">
        <f t="shared" si="4"/>
        <v>0.98630408104807454</v>
      </c>
      <c r="M24" s="26">
        <f t="shared" si="6"/>
        <v>16.477646765013034</v>
      </c>
      <c r="N24" s="59">
        <f t="shared" si="7"/>
        <v>2.0816170592127836</v>
      </c>
      <c r="O24" s="59">
        <f t="shared" si="13"/>
        <v>17.706457046698439</v>
      </c>
    </row>
    <row r="25" spans="1:15" x14ac:dyDescent="0.25">
      <c r="A25" s="48">
        <f t="shared" si="9"/>
        <v>2030</v>
      </c>
      <c r="B25" s="49">
        <f t="shared" si="10"/>
        <v>3757236.4118999997</v>
      </c>
      <c r="C25" s="49">
        <f t="shared" si="11"/>
        <v>3492734.2093206458</v>
      </c>
      <c r="D25" s="50">
        <f t="shared" si="2"/>
        <v>69.931069716108993</v>
      </c>
      <c r="E25" s="50">
        <f t="shared" si="12"/>
        <v>48.974318222458166</v>
      </c>
      <c r="F25" s="50">
        <f t="shared" si="1"/>
        <v>20.956751493650827</v>
      </c>
      <c r="G25" s="50"/>
      <c r="H25" s="50"/>
      <c r="I25" s="50">
        <v>2.2645757500174941</v>
      </c>
      <c r="J25" s="50">
        <f t="shared" si="8"/>
        <v>10.654183612217444</v>
      </c>
      <c r="K25" s="50">
        <f t="shared" si="5"/>
        <v>9.4016501267953885</v>
      </c>
      <c r="L25" s="50">
        <f t="shared" si="4"/>
        <v>1.2525334854220553</v>
      </c>
      <c r="M25" s="50">
        <f t="shared" si="6"/>
        <v>19.704218008228771</v>
      </c>
      <c r="N25" s="60">
        <f t="shared" si="7"/>
        <v>1.9669974027497654</v>
      </c>
      <c r="O25" s="60">
        <f t="shared" si="13"/>
        <v>16.731490006104877</v>
      </c>
    </row>
    <row r="26" spans="1:15" x14ac:dyDescent="0.25">
      <c r="A26" s="29">
        <f t="shared" si="9"/>
        <v>2031</v>
      </c>
      <c r="B26" s="31">
        <f t="shared" si="10"/>
        <v>3757236.4118999997</v>
      </c>
      <c r="C26" s="31">
        <f t="shared" si="11"/>
        <v>3492734.2093206458</v>
      </c>
      <c r="D26" s="26">
        <f t="shared" si="2"/>
        <v>73.423873856499355</v>
      </c>
      <c r="E26" s="26">
        <f t="shared" si="12"/>
        <v>48.974318222458166</v>
      </c>
      <c r="F26" s="26">
        <f t="shared" si="1"/>
        <v>24.449555634041189</v>
      </c>
      <c r="G26" s="26"/>
      <c r="H26" s="26"/>
      <c r="I26" s="26">
        <v>1.8186883039713813</v>
      </c>
      <c r="J26" s="26">
        <f t="shared" si="8"/>
        <v>12.472871916188826</v>
      </c>
      <c r="K26" s="26">
        <f t="shared" si="5"/>
        <v>11.006528712145309</v>
      </c>
      <c r="L26" s="26">
        <f t="shared" si="4"/>
        <v>1.4663432040435169</v>
      </c>
      <c r="M26" s="26">
        <f t="shared" si="6"/>
        <v>22.983212429997671</v>
      </c>
      <c r="N26" s="59">
        <f t="shared" si="7"/>
        <v>1.9602186086996976</v>
      </c>
      <c r="O26" s="59">
        <f t="shared" si="13"/>
        <v>16.673828859860556</v>
      </c>
    </row>
    <row r="27" spans="1:15" x14ac:dyDescent="0.25">
      <c r="A27" s="29">
        <f>+A26+1</f>
        <v>2032</v>
      </c>
      <c r="B27" s="31">
        <f t="shared" si="10"/>
        <v>3757236.4118999997</v>
      </c>
      <c r="C27" s="31">
        <f t="shared" si="11"/>
        <v>3492734.2093206458</v>
      </c>
      <c r="D27" s="26">
        <f t="shared" si="2"/>
        <v>76.916681489693858</v>
      </c>
      <c r="E27" s="26">
        <f t="shared" si="12"/>
        <v>48.974318222458166</v>
      </c>
      <c r="F27" s="26">
        <f t="shared" si="1"/>
        <v>27.942363267235692</v>
      </c>
      <c r="G27" s="26"/>
      <c r="H27" s="26"/>
      <c r="I27" s="26">
        <v>1.7976121563338001</v>
      </c>
      <c r="J27" s="26">
        <f t="shared" si="8"/>
        <v>14.270484072522626</v>
      </c>
      <c r="K27" s="26">
        <f t="shared" si="5"/>
        <v>12.592808916490981</v>
      </c>
      <c r="L27" s="26">
        <f t="shared" si="4"/>
        <v>1.6776751560316445</v>
      </c>
      <c r="M27" s="26">
        <f t="shared" si="6"/>
        <v>26.264688111204048</v>
      </c>
      <c r="N27" s="59">
        <f t="shared" si="7"/>
        <v>1.9580529381647147</v>
      </c>
      <c r="O27" s="59">
        <f t="shared" si="13"/>
        <v>16.655407434971064</v>
      </c>
    </row>
    <row r="28" spans="1:15" x14ac:dyDescent="0.25">
      <c r="A28" s="29">
        <f t="shared" si="9"/>
        <v>2033</v>
      </c>
      <c r="B28" s="31">
        <f t="shared" si="10"/>
        <v>3757236.4118999997</v>
      </c>
      <c r="C28" s="31">
        <f t="shared" si="11"/>
        <v>3492734.2093206458</v>
      </c>
      <c r="D28" s="26">
        <f t="shared" si="2"/>
        <v>80.409492615695996</v>
      </c>
      <c r="E28" s="26">
        <f t="shared" si="12"/>
        <v>48.974318222458166</v>
      </c>
      <c r="F28" s="26">
        <f t="shared" si="1"/>
        <v>31.43517439323783</v>
      </c>
      <c r="G28" s="26"/>
      <c r="H28" s="26"/>
      <c r="I28" s="26">
        <v>2.0238642371972047</v>
      </c>
      <c r="J28" s="26">
        <f t="shared" si="8"/>
        <v>16.29434830971983</v>
      </c>
      <c r="K28" s="26">
        <f t="shared" si="5"/>
        <v>14.378742419687059</v>
      </c>
      <c r="L28" s="26">
        <f t="shared" si="4"/>
        <v>1.9156058900327704</v>
      </c>
      <c r="M28" s="26">
        <f t="shared" si="6"/>
        <v>29.519568503205058</v>
      </c>
      <c r="N28" s="59">
        <f t="shared" si="7"/>
        <v>1.9292072193207177</v>
      </c>
      <c r="O28" s="59">
        <f t="shared" si="13"/>
        <v>16.410042669424069</v>
      </c>
    </row>
    <row r="29" spans="1:15" x14ac:dyDescent="0.25">
      <c r="A29" s="29">
        <f t="shared" si="9"/>
        <v>2034</v>
      </c>
      <c r="B29" s="31">
        <f t="shared" si="10"/>
        <v>3757236.4118999997</v>
      </c>
      <c r="C29" s="31">
        <f t="shared" si="11"/>
        <v>3492734.2093206458</v>
      </c>
      <c r="D29" s="26">
        <f t="shared" si="2"/>
        <v>83.902307234509252</v>
      </c>
      <c r="E29" s="26">
        <f t="shared" si="12"/>
        <v>48.974318222458166</v>
      </c>
      <c r="F29" s="26">
        <f t="shared" si="1"/>
        <v>34.927989012051086</v>
      </c>
      <c r="G29" s="26"/>
      <c r="H29" s="26"/>
      <c r="I29" s="26">
        <v>2.2951576725545069</v>
      </c>
      <c r="J29" s="26">
        <f t="shared" si="8"/>
        <v>18.589505982274336</v>
      </c>
      <c r="K29" s="26">
        <f t="shared" si="5"/>
        <v>16.404075397658556</v>
      </c>
      <c r="L29" s="26">
        <f t="shared" si="4"/>
        <v>2.1854305846157791</v>
      </c>
      <c r="M29" s="26">
        <f t="shared" si="6"/>
        <v>32.742558427435306</v>
      </c>
      <c r="N29" s="59">
        <f t="shared" si="7"/>
        <v>1.8789089417091553</v>
      </c>
      <c r="O29" s="59">
        <f t="shared" si="13"/>
        <v>15.982200147616119</v>
      </c>
    </row>
    <row r="30" spans="1:15" x14ac:dyDescent="0.25">
      <c r="A30" s="48">
        <f t="shared" si="9"/>
        <v>2035</v>
      </c>
      <c r="B30" s="49">
        <f t="shared" si="10"/>
        <v>3757236.4118999997</v>
      </c>
      <c r="C30" s="49">
        <f t="shared" si="11"/>
        <v>3492734.2093206458</v>
      </c>
      <c r="D30" s="50">
        <f t="shared" si="2"/>
        <v>87.395125346137135</v>
      </c>
      <c r="E30" s="50">
        <f t="shared" si="12"/>
        <v>48.974318222458166</v>
      </c>
      <c r="F30" s="50">
        <f t="shared" si="1"/>
        <v>38.420807123678969</v>
      </c>
      <c r="G30" s="50"/>
      <c r="H30" s="50"/>
      <c r="I30" s="50">
        <v>2.5309735330087593</v>
      </c>
      <c r="J30" s="50">
        <f t="shared" si="8"/>
        <v>21.120479515283094</v>
      </c>
      <c r="K30" s="50">
        <f t="shared" si="5"/>
        <v>18.637501111313501</v>
      </c>
      <c r="L30" s="50">
        <f t="shared" si="4"/>
        <v>2.4829784039695921</v>
      </c>
      <c r="M30" s="50">
        <f t="shared" si="6"/>
        <v>35.93782871970938</v>
      </c>
      <c r="N30" s="60">
        <f t="shared" si="7"/>
        <v>1.8191257019461655</v>
      </c>
      <c r="O30" s="60">
        <f t="shared" si="13"/>
        <v>15.4736775246433</v>
      </c>
    </row>
    <row r="31" spans="1:15" x14ac:dyDescent="0.25">
      <c r="A31" s="29">
        <f>+A30+1</f>
        <v>2036</v>
      </c>
      <c r="B31" s="31">
        <f t="shared" si="10"/>
        <v>3757236.4118999997</v>
      </c>
      <c r="C31" s="31">
        <f t="shared" si="11"/>
        <v>3492734.2093206458</v>
      </c>
      <c r="D31" s="26">
        <f t="shared" si="2"/>
        <v>90.887946950583128</v>
      </c>
      <c r="E31" s="26">
        <f t="shared" si="12"/>
        <v>48.974318222458166</v>
      </c>
      <c r="F31" s="26">
        <f t="shared" si="1"/>
        <v>41.913628728124962</v>
      </c>
      <c r="G31" s="26"/>
      <c r="H31" s="26"/>
      <c r="I31" s="26">
        <v>2.9266302635736743</v>
      </c>
      <c r="J31" s="26">
        <f t="shared" si="8"/>
        <v>24.047109778856768</v>
      </c>
      <c r="K31" s="26">
        <f t="shared" si="5"/>
        <v>21.220069123099808</v>
      </c>
      <c r="L31" s="26">
        <f t="shared" si="4"/>
        <v>2.8270406557569596</v>
      </c>
      <c r="M31" s="26">
        <f t="shared" si="6"/>
        <v>39.086588072368002</v>
      </c>
      <c r="N31" s="59">
        <f t="shared" si="7"/>
        <v>1.7429798887921737</v>
      </c>
      <c r="O31" s="59">
        <f t="shared" si="13"/>
        <v>14.82597310469251</v>
      </c>
    </row>
    <row r="32" spans="1:15" x14ac:dyDescent="0.25">
      <c r="A32" s="29">
        <f t="shared" si="9"/>
        <v>2037</v>
      </c>
      <c r="B32" s="31">
        <f t="shared" si="10"/>
        <v>3757236.4118999997</v>
      </c>
      <c r="C32" s="31">
        <f t="shared" si="11"/>
        <v>3492734.2093206458</v>
      </c>
      <c r="D32" s="26">
        <f t="shared" ref="D32" si="14">(C32+D31)/1000000+D31</f>
        <v>94.380772047850726</v>
      </c>
      <c r="E32" s="26">
        <f t="shared" si="12"/>
        <v>48.974318222458166</v>
      </c>
      <c r="F32" s="26">
        <f t="shared" ref="F32" si="15">+D32-E32</f>
        <v>45.40645382539256</v>
      </c>
      <c r="G32" s="26"/>
      <c r="H32" s="26"/>
      <c r="I32" s="26">
        <v>2.9226025296159097</v>
      </c>
      <c r="J32" s="26">
        <f t="shared" si="8"/>
        <v>26.96971230847268</v>
      </c>
      <c r="K32" s="26">
        <f t="shared" si="5"/>
        <v>23.799082911789071</v>
      </c>
      <c r="L32" s="26">
        <f t="shared" si="4"/>
        <v>3.170629396683609</v>
      </c>
      <c r="M32" s="26">
        <f t="shared" si="6"/>
        <v>42.235824428708952</v>
      </c>
      <c r="N32" s="59">
        <f t="shared" si="7"/>
        <v>1.6836091281228787</v>
      </c>
      <c r="O32" s="59">
        <f t="shared" si="13"/>
        <v>14.320959072948249</v>
      </c>
    </row>
    <row r="33" spans="1:15" x14ac:dyDescent="0.25">
      <c r="A33" s="48">
        <f t="shared" si="9"/>
        <v>2038</v>
      </c>
      <c r="B33" s="49">
        <f>+B32*S8</f>
        <v>535277.51621589041</v>
      </c>
      <c r="C33" s="49">
        <f>+C32*S8</f>
        <v>497595.01064294128</v>
      </c>
      <c r="D33" s="50">
        <f>(C33+D32)/1000000+D32</f>
        <v>94.87846143926572</v>
      </c>
      <c r="E33" s="50">
        <f>+E32</f>
        <v>48.974318222458166</v>
      </c>
      <c r="F33" s="50">
        <f>+D33-E33</f>
        <v>45.904143216807554</v>
      </c>
      <c r="G33" s="50"/>
      <c r="H33" s="50"/>
      <c r="I33" s="50">
        <v>3.5443347925920321</v>
      </c>
      <c r="J33" s="50">
        <f t="shared" si="8"/>
        <v>30.514047101064712</v>
      </c>
      <c r="K33" s="50">
        <f t="shared" si="5"/>
        <v>26.926736504502291</v>
      </c>
      <c r="L33" s="50">
        <f t="shared" si="4"/>
        <v>3.5873105965624226</v>
      </c>
      <c r="M33" s="50">
        <f t="shared" si="6"/>
        <v>42.31683262024513</v>
      </c>
      <c r="N33" s="60">
        <f t="shared" si="7"/>
        <v>1.5043610264075997</v>
      </c>
      <c r="O33" s="60">
        <f t="shared" si="13"/>
        <v>12.796255573965542</v>
      </c>
    </row>
    <row r="34" spans="1:15" x14ac:dyDescent="0.25">
      <c r="A34" s="29">
        <f>+A33+1</f>
        <v>2039</v>
      </c>
      <c r="B34" s="31"/>
      <c r="C34" s="31">
        <v>0</v>
      </c>
      <c r="D34" s="26">
        <f t="shared" ref="D34:D45" si="16">(C34+D33)/1000000+D33</f>
        <v>94.87855631772716</v>
      </c>
      <c r="E34" s="26">
        <f t="shared" ref="E34:E44" si="17">+E33</f>
        <v>48.974318222458166</v>
      </c>
      <c r="F34" s="26">
        <f t="shared" ref="F34:F45" si="18">+D34-E34</f>
        <v>45.904238095268994</v>
      </c>
      <c r="G34" s="26"/>
      <c r="H34" s="26"/>
      <c r="I34" s="26">
        <v>4.3086881896416713</v>
      </c>
      <c r="J34" s="26">
        <f t="shared" si="8"/>
        <v>34.822735290706383</v>
      </c>
      <c r="K34" s="26">
        <f t="shared" si="5"/>
        <v>30.728884124523958</v>
      </c>
      <c r="L34" s="26">
        <f t="shared" si="4"/>
        <v>4.0938511661824259</v>
      </c>
      <c r="M34" s="26">
        <f t="shared" si="6"/>
        <v>41.810386929086569</v>
      </c>
      <c r="N34" s="59">
        <f t="shared" si="7"/>
        <v>1.318226087412498</v>
      </c>
      <c r="O34" s="59">
        <f t="shared" si="13"/>
        <v>11.212971901485941</v>
      </c>
    </row>
    <row r="35" spans="1:15" x14ac:dyDescent="0.25">
      <c r="A35" s="29">
        <f t="shared" ref="A35:A44" si="19">+A34+1</f>
        <v>2040</v>
      </c>
      <c r="B35" s="31"/>
      <c r="C35" s="31">
        <v>0</v>
      </c>
      <c r="D35" s="26">
        <f t="shared" si="16"/>
        <v>94.878651196283471</v>
      </c>
      <c r="E35" s="26">
        <f t="shared" si="17"/>
        <v>48.974318222458166</v>
      </c>
      <c r="F35" s="26">
        <f t="shared" si="18"/>
        <v>45.904332973825305</v>
      </c>
      <c r="G35" s="26"/>
      <c r="H35" s="26"/>
      <c r="I35" s="26">
        <v>5.5795425525040727</v>
      </c>
      <c r="J35" s="26">
        <f t="shared" si="8"/>
        <v>40.402277843210456</v>
      </c>
      <c r="K35" s="26">
        <f t="shared" si="5"/>
        <v>35.652481169168126</v>
      </c>
      <c r="L35" s="26">
        <f t="shared" si="4"/>
        <v>4.7497966740423259</v>
      </c>
      <c r="M35" s="26">
        <f t="shared" si="6"/>
        <v>41.154536299782976</v>
      </c>
      <c r="N35" s="59">
        <f t="shared" si="7"/>
        <v>1.1361818051934283</v>
      </c>
      <c r="O35" s="59">
        <f t="shared" si="13"/>
        <v>9.664483792473229</v>
      </c>
    </row>
    <row r="36" spans="1:15" x14ac:dyDescent="0.25">
      <c r="A36" s="29">
        <f t="shared" si="19"/>
        <v>2041</v>
      </c>
      <c r="B36" s="31"/>
      <c r="C36" s="31">
        <v>0</v>
      </c>
      <c r="D36" s="26">
        <f t="shared" si="16"/>
        <v>94.878746074934668</v>
      </c>
      <c r="E36" s="26">
        <f t="shared" si="17"/>
        <v>48.974318222458166</v>
      </c>
      <c r="F36" s="26">
        <f t="shared" si="18"/>
        <v>45.904427852476502</v>
      </c>
      <c r="G36" s="26"/>
      <c r="H36" s="26"/>
      <c r="I36" s="26">
        <v>6.2547880640131641</v>
      </c>
      <c r="J36" s="26">
        <f t="shared" si="8"/>
        <v>46.657065907223618</v>
      </c>
      <c r="K36" s="26">
        <f t="shared" si="5"/>
        <v>41.171940109942717</v>
      </c>
      <c r="L36" s="26">
        <f t="shared" si="4"/>
        <v>5.4851257972809035</v>
      </c>
      <c r="M36" s="26">
        <f t="shared" si="6"/>
        <v>40.419302055195601</v>
      </c>
      <c r="N36" s="59">
        <f t="shared" si="7"/>
        <v>0.98386872298734518</v>
      </c>
      <c r="O36" s="59">
        <f t="shared" si="13"/>
        <v>8.368892446410678</v>
      </c>
    </row>
    <row r="37" spans="1:15" x14ac:dyDescent="0.25">
      <c r="A37" s="29">
        <f t="shared" si="19"/>
        <v>2042</v>
      </c>
      <c r="B37" s="31"/>
      <c r="C37" s="31">
        <v>0</v>
      </c>
      <c r="D37" s="26">
        <f t="shared" si="16"/>
        <v>94.878840953680736</v>
      </c>
      <c r="E37" s="26">
        <f t="shared" si="17"/>
        <v>48.974318222458166</v>
      </c>
      <c r="F37" s="26">
        <f t="shared" si="18"/>
        <v>45.904522731222571</v>
      </c>
      <c r="G37" s="26"/>
      <c r="H37" s="26"/>
      <c r="I37" s="26">
        <v>6.5832786822794382</v>
      </c>
      <c r="J37" s="26">
        <f t="shared" si="8"/>
        <v>53.240344589503053</v>
      </c>
      <c r="K37" s="26">
        <f t="shared" si="5"/>
        <v>46.981271459085846</v>
      </c>
      <c r="L37" s="26">
        <f t="shared" si="4"/>
        <v>6.2590731304172049</v>
      </c>
      <c r="M37" s="26">
        <f t="shared" si="6"/>
        <v>39.645449600805364</v>
      </c>
      <c r="N37" s="59">
        <f t="shared" si="7"/>
        <v>0.8622131033365471</v>
      </c>
      <c r="O37" s="59">
        <f t="shared" si="13"/>
        <v>7.3340767514187455</v>
      </c>
    </row>
    <row r="38" spans="1:15" x14ac:dyDescent="0.25">
      <c r="A38" s="29">
        <f t="shared" si="19"/>
        <v>2043</v>
      </c>
      <c r="B38" s="31"/>
      <c r="C38" s="31">
        <v>0</v>
      </c>
      <c r="D38" s="26">
        <f t="shared" si="16"/>
        <v>94.878935832521691</v>
      </c>
      <c r="E38" s="26">
        <f t="shared" si="17"/>
        <v>48.974318222458166</v>
      </c>
      <c r="F38" s="26">
        <f t="shared" si="18"/>
        <v>45.904617610063525</v>
      </c>
      <c r="G38" s="26"/>
      <c r="H38" s="26"/>
      <c r="I38" s="26">
        <v>7.1383572670229807</v>
      </c>
      <c r="J38" s="26">
        <f t="shared" si="8"/>
        <v>60.378701856526035</v>
      </c>
      <c r="K38" s="26">
        <f t="shared" si="5"/>
        <v>53.280424913477027</v>
      </c>
      <c r="L38" s="26">
        <f t="shared" si="4"/>
        <v>7.0982769430490071</v>
      </c>
      <c r="M38" s="26">
        <f t="shared" si="6"/>
        <v>38.806340667014517</v>
      </c>
      <c r="N38" s="59">
        <f t="shared" si="7"/>
        <v>0.76027831335532303</v>
      </c>
      <c r="O38" s="59">
        <f t="shared" si="13"/>
        <v>6.4670085400113413</v>
      </c>
    </row>
    <row r="39" spans="1:15" x14ac:dyDescent="0.25">
      <c r="A39" s="29">
        <f t="shared" si="19"/>
        <v>2044</v>
      </c>
      <c r="B39" s="31"/>
      <c r="C39" s="31">
        <v>0</v>
      </c>
      <c r="D39" s="26">
        <f t="shared" si="16"/>
        <v>94.879030711457517</v>
      </c>
      <c r="E39" s="26">
        <f t="shared" si="17"/>
        <v>48.974318222458166</v>
      </c>
      <c r="F39" s="26">
        <f t="shared" si="18"/>
        <v>45.904712488999351</v>
      </c>
      <c r="G39" s="26"/>
      <c r="H39" s="26"/>
      <c r="I39" s="26">
        <v>6.4957994971645663</v>
      </c>
      <c r="J39" s="26">
        <f t="shared" si="8"/>
        <v>66.874501353690604</v>
      </c>
      <c r="K39" s="26">
        <f t="shared" si="5"/>
        <v>59.0125613576174</v>
      </c>
      <c r="L39" s="26">
        <f t="shared" si="4"/>
        <v>7.8619399960732075</v>
      </c>
      <c r="M39" s="26">
        <f t="shared" si="6"/>
        <v>38.042772492926147</v>
      </c>
      <c r="N39" s="59">
        <f t="shared" si="7"/>
        <v>0.68643072560967977</v>
      </c>
      <c r="O39" s="59">
        <f t="shared" si="13"/>
        <v>5.8388530708613038</v>
      </c>
    </row>
    <row r="40" spans="1:15" x14ac:dyDescent="0.25">
      <c r="A40" s="29">
        <f t="shared" si="19"/>
        <v>2045</v>
      </c>
      <c r="B40" s="31"/>
      <c r="C40" s="31">
        <v>0</v>
      </c>
      <c r="D40" s="26">
        <f t="shared" si="16"/>
        <v>94.879125590488229</v>
      </c>
      <c r="E40" s="26">
        <f t="shared" si="17"/>
        <v>48.974318222458166</v>
      </c>
      <c r="F40" s="26">
        <f t="shared" si="18"/>
        <v>45.904807368030063</v>
      </c>
      <c r="G40" s="26"/>
      <c r="H40" s="26"/>
      <c r="I40" s="26">
        <v>7.0483950736426522</v>
      </c>
      <c r="J40" s="26">
        <f t="shared" si="8"/>
        <v>73.922896427333256</v>
      </c>
      <c r="K40" s="26">
        <f t="shared" si="5"/>
        <v>65.232328807638325</v>
      </c>
      <c r="L40" s="26">
        <f t="shared" si="4"/>
        <v>8.6905676196949333</v>
      </c>
      <c r="M40" s="26">
        <f t="shared" si="6"/>
        <v>37.214239748335132</v>
      </c>
      <c r="N40" s="59">
        <f t="shared" si="7"/>
        <v>0.62098226106649945</v>
      </c>
      <c r="O40" s="59">
        <f t="shared" si="13"/>
        <v>5.2821414407959546</v>
      </c>
    </row>
    <row r="41" spans="1:15" x14ac:dyDescent="0.25">
      <c r="A41" s="29">
        <f>+A40+1</f>
        <v>2046</v>
      </c>
      <c r="B41" s="31"/>
      <c r="C41" s="31">
        <v>0</v>
      </c>
      <c r="D41" s="26">
        <f t="shared" si="16"/>
        <v>94.879220469613813</v>
      </c>
      <c r="E41" s="26">
        <f t="shared" si="17"/>
        <v>48.974318222458166</v>
      </c>
      <c r="F41" s="26">
        <f t="shared" si="18"/>
        <v>45.904902247155647</v>
      </c>
      <c r="G41" s="26"/>
      <c r="H41" s="26"/>
      <c r="I41" s="26">
        <v>7.8658731033006113</v>
      </c>
      <c r="J41" s="26">
        <f t="shared" si="8"/>
        <v>81.788769530633871</v>
      </c>
      <c r="K41" s="26">
        <f t="shared" si="5"/>
        <v>72.173469447846514</v>
      </c>
      <c r="L41" s="26">
        <f t="shared" si="4"/>
        <v>9.6153000827873516</v>
      </c>
      <c r="M41" s="26">
        <f t="shared" si="6"/>
        <v>36.289602164368297</v>
      </c>
      <c r="N41" s="59">
        <f t="shared" si="7"/>
        <v>0.56126168067563398</v>
      </c>
      <c r="O41" s="59">
        <f t="shared" si="13"/>
        <v>4.7741518051351761</v>
      </c>
    </row>
    <row r="42" spans="1:15" x14ac:dyDescent="0.25">
      <c r="A42" s="29">
        <f t="shared" si="19"/>
        <v>2047</v>
      </c>
      <c r="B42" s="31"/>
      <c r="C42" s="31">
        <v>0</v>
      </c>
      <c r="D42" s="26">
        <f t="shared" si="16"/>
        <v>94.879315348834282</v>
      </c>
      <c r="E42" s="26">
        <f t="shared" si="17"/>
        <v>48.974318222458166</v>
      </c>
      <c r="F42" s="26">
        <f t="shared" si="18"/>
        <v>45.904997126376117</v>
      </c>
      <c r="G42" s="26"/>
      <c r="H42" s="26"/>
      <c r="I42" s="26">
        <v>7.3964284993364817</v>
      </c>
      <c r="J42" s="26">
        <f t="shared" si="8"/>
        <v>89.185198029970351</v>
      </c>
      <c r="K42" s="26">
        <f t="shared" si="5"/>
        <v>78.700354610486102</v>
      </c>
      <c r="L42" s="26">
        <f t="shared" si="4"/>
        <v>10.484843419484248</v>
      </c>
      <c r="M42" s="26">
        <f t="shared" si="6"/>
        <v>35.420153706891867</v>
      </c>
      <c r="N42" s="59">
        <f t="shared" si="7"/>
        <v>0.51471542520934821</v>
      </c>
      <c r="O42" s="59">
        <f t="shared" si="13"/>
        <v>4.378224384454775</v>
      </c>
    </row>
    <row r="43" spans="1:15" x14ac:dyDescent="0.25">
      <c r="A43" s="29">
        <f>+A42+1</f>
        <v>2048</v>
      </c>
      <c r="B43" s="31"/>
      <c r="C43" s="31">
        <v>0</v>
      </c>
      <c r="D43" s="26">
        <f t="shared" si="16"/>
        <v>94.879410228149638</v>
      </c>
      <c r="E43" s="26">
        <f t="shared" si="17"/>
        <v>48.974318222458166</v>
      </c>
      <c r="F43" s="26">
        <f t="shared" si="18"/>
        <v>45.905092005691472</v>
      </c>
      <c r="G43" s="26"/>
      <c r="H43" s="26"/>
      <c r="I43" s="26">
        <v>7.9831630804865945</v>
      </c>
      <c r="J43" s="26">
        <f t="shared" si="8"/>
        <v>97.168361110456942</v>
      </c>
      <c r="K43" s="26">
        <f t="shared" si="5"/>
        <v>85.744996313658703</v>
      </c>
      <c r="L43" s="26">
        <f t="shared" si="4"/>
        <v>11.423364796798245</v>
      </c>
      <c r="M43" s="26">
        <f t="shared" si="6"/>
        <v>34.481727208893226</v>
      </c>
      <c r="N43" s="59">
        <f t="shared" si="7"/>
        <v>0.47242838595896947</v>
      </c>
      <c r="O43" s="59">
        <f t="shared" si="13"/>
        <v>4.0185263118409571</v>
      </c>
    </row>
    <row r="44" spans="1:15" x14ac:dyDescent="0.25">
      <c r="A44" s="29">
        <f t="shared" si="19"/>
        <v>2049</v>
      </c>
      <c r="B44" s="31"/>
      <c r="C44" s="31">
        <v>0</v>
      </c>
      <c r="D44" s="26">
        <f t="shared" si="16"/>
        <v>94.879505107559865</v>
      </c>
      <c r="E44" s="26">
        <f t="shared" si="17"/>
        <v>48.974318222458166</v>
      </c>
      <c r="F44" s="26">
        <f t="shared" si="18"/>
        <v>45.905186885101699</v>
      </c>
      <c r="G44" s="26"/>
      <c r="H44" s="26"/>
      <c r="I44" s="26">
        <v>7.7699339018615987</v>
      </c>
      <c r="J44" s="26">
        <f t="shared" si="8"/>
        <v>104.93829501231855</v>
      </c>
      <c r="K44" s="26">
        <f t="shared" si="5"/>
        <v>92.601476614022616</v>
      </c>
      <c r="L44" s="26">
        <f t="shared" si="4"/>
        <v>12.336818398295936</v>
      </c>
      <c r="M44" s="26">
        <f t="shared" si="6"/>
        <v>33.568368486805767</v>
      </c>
      <c r="N44" s="59">
        <f t="shared" si="7"/>
        <v>0.43744933038709044</v>
      </c>
      <c r="O44" s="59">
        <f t="shared" si="13"/>
        <v>3.720990728974539</v>
      </c>
    </row>
    <row r="45" spans="1:15" x14ac:dyDescent="0.25">
      <c r="A45" s="48">
        <f>+A44+1</f>
        <v>2050</v>
      </c>
      <c r="B45" s="49"/>
      <c r="C45" s="49">
        <v>0</v>
      </c>
      <c r="D45" s="50">
        <f t="shared" si="16"/>
        <v>94.879599987064978</v>
      </c>
      <c r="E45" s="50">
        <f>+E44</f>
        <v>48.974318222458166</v>
      </c>
      <c r="F45" s="50">
        <f t="shared" si="18"/>
        <v>45.905281764606812</v>
      </c>
      <c r="G45" s="50"/>
      <c r="H45" s="50"/>
      <c r="I45" s="50">
        <v>7.5428106615058397</v>
      </c>
      <c r="J45" s="50">
        <f t="shared" si="8"/>
        <v>112.48110567382439</v>
      </c>
      <c r="K45" s="50">
        <f t="shared" si="5"/>
        <v>99.257534871815352</v>
      </c>
      <c r="L45" s="50">
        <f t="shared" si="4"/>
        <v>13.223570802009037</v>
      </c>
      <c r="M45" s="50">
        <f t="shared" si="6"/>
        <v>32.681710962597776</v>
      </c>
      <c r="N45" s="60">
        <f t="shared" si="7"/>
        <v>0.40811549183846157</v>
      </c>
      <c r="O45" s="60">
        <f t="shared" si="13"/>
        <v>3.4714739650830539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0E4-DDD8-4CEC-9A6F-9369C1AD52F0}">
  <sheetPr>
    <tabColor rgb="FFA5A5A5"/>
  </sheetPr>
  <dimension ref="A2:V45"/>
  <sheetViews>
    <sheetView zoomScale="130" zoomScaleNormal="130" workbookViewId="0">
      <selection activeCell="E5" sqref="E5"/>
    </sheetView>
  </sheetViews>
  <sheetFormatPr baseColWidth="10" defaultColWidth="11.42578125" defaultRowHeight="15" x14ac:dyDescent="0.25"/>
  <cols>
    <col min="1" max="1" width="19.85546875" bestFit="1" customWidth="1"/>
    <col min="2" max="2" width="35.140625" bestFit="1" customWidth="1"/>
    <col min="3" max="3" width="19.28515625" customWidth="1"/>
    <col min="4" max="4" width="20" customWidth="1"/>
    <col min="5" max="5" width="21.42578125" customWidth="1"/>
    <col min="6" max="6" width="20.5703125" customWidth="1"/>
    <col min="7" max="7" width="21.28515625" style="86" customWidth="1"/>
    <col min="8" max="8" width="12.7109375" customWidth="1"/>
    <col min="9" max="9" width="21.5703125" customWidth="1"/>
    <col min="10" max="13" width="12.7109375" customWidth="1"/>
    <col min="14" max="14" width="19.7109375" style="81" customWidth="1"/>
    <col min="15" max="15" width="19.7109375" customWidth="1"/>
    <col min="16" max="16" width="32.140625" customWidth="1"/>
    <col min="17" max="17" width="28.140625" bestFit="1" customWidth="1"/>
    <col min="18" max="18" width="12.5703125" bestFit="1" customWidth="1"/>
    <col min="19" max="19" width="38.7109375" customWidth="1"/>
    <col min="20" max="20" width="12.5703125" bestFit="1" customWidth="1"/>
    <col min="21" max="21" width="10.7109375" customWidth="1"/>
    <col min="22" max="22" width="12.5703125" bestFit="1" customWidth="1"/>
    <col min="23" max="23" width="28.140625" bestFit="1" customWidth="1"/>
    <col min="24" max="24" width="12.5703125" bestFit="1" customWidth="1"/>
    <col min="25" max="25" width="28.140625" bestFit="1" customWidth="1"/>
    <col min="26" max="26" width="12.5703125" bestFit="1" customWidth="1"/>
    <col min="27" max="27" width="28.140625" bestFit="1" customWidth="1"/>
    <col min="28" max="28" width="12.5703125" bestFit="1" customWidth="1"/>
    <col min="29" max="29" width="28.140625" bestFit="1" customWidth="1"/>
    <col min="30" max="30" width="12.5703125" bestFit="1" customWidth="1"/>
    <col min="31" max="31" width="28.140625" bestFit="1" customWidth="1"/>
    <col min="32" max="32" width="12.5703125" bestFit="1" customWidth="1"/>
    <col min="33" max="33" width="28.140625" bestFit="1" customWidth="1"/>
    <col min="34" max="34" width="12.5703125" bestFit="1" customWidth="1"/>
    <col min="35" max="35" width="33.140625" bestFit="1" customWidth="1"/>
    <col min="36" max="36" width="17.5703125" bestFit="1" customWidth="1"/>
  </cols>
  <sheetData>
    <row r="2" spans="1:22" x14ac:dyDescent="0.25">
      <c r="A2" s="65" t="s">
        <v>16</v>
      </c>
      <c r="B2" s="66" t="s">
        <v>15</v>
      </c>
    </row>
    <row r="4" spans="1:22" ht="107.25" customHeight="1" x14ac:dyDescent="0.25">
      <c r="A4" s="54" t="s">
        <v>96</v>
      </c>
      <c r="B4" s="55" t="s">
        <v>97</v>
      </c>
      <c r="C4" s="64" t="s">
        <v>124</v>
      </c>
      <c r="D4" s="33" t="s">
        <v>125</v>
      </c>
      <c r="E4" s="33" t="s">
        <v>126</v>
      </c>
      <c r="F4" s="33" t="s">
        <v>127</v>
      </c>
      <c r="G4" s="33" t="s">
        <v>128</v>
      </c>
      <c r="H4" s="33" t="s">
        <v>103</v>
      </c>
      <c r="I4" s="33" t="s">
        <v>129</v>
      </c>
      <c r="J4" s="33" t="s">
        <v>130</v>
      </c>
      <c r="K4" s="33" t="s">
        <v>131</v>
      </c>
      <c r="L4" s="33" t="s">
        <v>132</v>
      </c>
      <c r="M4" s="33" t="s">
        <v>133</v>
      </c>
      <c r="N4" s="33" t="s">
        <v>109</v>
      </c>
      <c r="O4" s="68" t="s">
        <v>110</v>
      </c>
    </row>
    <row r="5" spans="1:22" x14ac:dyDescent="0.25">
      <c r="A5" s="51">
        <v>2010</v>
      </c>
      <c r="B5" s="30">
        <v>249.94900000000001</v>
      </c>
      <c r="C5" s="72">
        <v>1.958544E-4</v>
      </c>
      <c r="D5" s="25">
        <f>C5</f>
        <v>1.958544E-4</v>
      </c>
      <c r="E5" s="25">
        <f t="shared" ref="E5:E19" si="0">+D5</f>
        <v>1.958544E-4</v>
      </c>
      <c r="F5" s="25">
        <f t="shared" ref="F5:F45" si="1">+D5-E5</f>
        <v>0</v>
      </c>
      <c r="G5" s="87"/>
      <c r="H5" s="22"/>
      <c r="I5" s="25"/>
      <c r="J5" s="25"/>
      <c r="K5" s="25"/>
      <c r="L5" s="25"/>
      <c r="M5" s="25"/>
      <c r="N5" s="82"/>
      <c r="O5" s="25"/>
      <c r="P5" s="35" t="s">
        <v>111</v>
      </c>
      <c r="Q5" s="34">
        <v>39508</v>
      </c>
    </row>
    <row r="6" spans="1:22" x14ac:dyDescent="0.25">
      <c r="A6" s="52">
        <v>2011</v>
      </c>
      <c r="B6" s="31">
        <v>1988025.7280999999</v>
      </c>
      <c r="C6" s="73">
        <v>1.4818488115200001</v>
      </c>
      <c r="D6" s="26">
        <f t="shared" ref="D6:D45" si="2">(C6+D5)</f>
        <v>1.4820446659200002</v>
      </c>
      <c r="E6" s="26">
        <f t="shared" si="0"/>
        <v>1.4820446659200002</v>
      </c>
      <c r="F6" s="26">
        <f t="shared" si="1"/>
        <v>0</v>
      </c>
      <c r="G6" s="88"/>
      <c r="H6" s="23"/>
      <c r="I6" s="26"/>
      <c r="J6" s="26"/>
      <c r="K6" s="26"/>
      <c r="L6" s="26"/>
      <c r="M6" s="26"/>
      <c r="N6" s="83"/>
      <c r="O6" s="26"/>
      <c r="P6" s="35" t="s">
        <v>112</v>
      </c>
      <c r="Q6" s="34">
        <v>40644</v>
      </c>
      <c r="R6" s="20"/>
      <c r="S6" s="19"/>
    </row>
    <row r="7" spans="1:22" x14ac:dyDescent="0.25">
      <c r="A7" s="52">
        <v>2012</v>
      </c>
      <c r="B7" s="31">
        <v>3359148.0455999998</v>
      </c>
      <c r="C7" s="73">
        <v>2.4695815692143301</v>
      </c>
      <c r="D7" s="26">
        <f t="shared" si="2"/>
        <v>3.9516262351343303</v>
      </c>
      <c r="E7" s="26">
        <f t="shared" si="0"/>
        <v>3.9516262351343303</v>
      </c>
      <c r="F7" s="26">
        <f t="shared" si="1"/>
        <v>0</v>
      </c>
      <c r="G7" s="88"/>
      <c r="H7" s="23"/>
      <c r="I7" s="26"/>
      <c r="J7" s="26"/>
      <c r="K7" s="26"/>
      <c r="L7" s="26"/>
      <c r="M7" s="26"/>
      <c r="N7" s="83"/>
      <c r="O7" s="26"/>
      <c r="P7" s="35" t="s">
        <v>113</v>
      </c>
      <c r="Q7" s="34">
        <v>45658</v>
      </c>
      <c r="R7" s="45"/>
      <c r="S7" s="37" t="s">
        <v>114</v>
      </c>
    </row>
    <row r="8" spans="1:22" x14ac:dyDescent="0.25">
      <c r="A8" s="52">
        <v>2013</v>
      </c>
      <c r="B8" s="31">
        <v>3596635.9041999998</v>
      </c>
      <c r="C8" s="73">
        <v>2.6633787734400007</v>
      </c>
      <c r="D8" s="26">
        <f t="shared" si="2"/>
        <v>6.6150050085743306</v>
      </c>
      <c r="E8" s="26">
        <f t="shared" si="0"/>
        <v>6.6150050085743306</v>
      </c>
      <c r="F8" s="26">
        <f t="shared" si="1"/>
        <v>0</v>
      </c>
      <c r="G8" s="88"/>
      <c r="H8" s="23"/>
      <c r="I8" s="26"/>
      <c r="J8" s="26"/>
      <c r="K8" s="26"/>
      <c r="L8" s="26"/>
      <c r="M8" s="26"/>
      <c r="N8" s="83"/>
      <c r="O8" s="26"/>
      <c r="P8" s="35" t="s">
        <v>115</v>
      </c>
      <c r="Q8" s="34">
        <f>365*30+Q5</f>
        <v>50458</v>
      </c>
      <c r="R8" s="21">
        <v>50406</v>
      </c>
      <c r="S8" s="46">
        <f>+(Q8-R8)/365</f>
        <v>0.14246575342465753</v>
      </c>
    </row>
    <row r="9" spans="1:22" x14ac:dyDescent="0.25">
      <c r="A9" s="52">
        <v>2014</v>
      </c>
      <c r="B9" s="31">
        <v>3944511.7456999999</v>
      </c>
      <c r="C9" s="73">
        <v>2.8996805174400002</v>
      </c>
      <c r="D9" s="26">
        <f t="shared" si="2"/>
        <v>9.5146855260143308</v>
      </c>
      <c r="E9" s="26">
        <f t="shared" si="0"/>
        <v>9.5146855260143308</v>
      </c>
      <c r="F9" s="26">
        <f t="shared" si="1"/>
        <v>0</v>
      </c>
      <c r="G9" s="88"/>
      <c r="H9" s="23"/>
      <c r="I9" s="26"/>
      <c r="J9" s="26"/>
      <c r="K9" s="26"/>
      <c r="L9" s="26"/>
      <c r="M9" s="26"/>
      <c r="N9" s="83"/>
      <c r="O9" s="26"/>
    </row>
    <row r="10" spans="1:22" x14ac:dyDescent="0.25">
      <c r="A10" s="52">
        <v>2015</v>
      </c>
      <c r="B10" s="31">
        <v>3871453.0156999994</v>
      </c>
      <c r="C10" s="73">
        <v>2.8515500294400002</v>
      </c>
      <c r="D10" s="26">
        <f t="shared" si="2"/>
        <v>12.366235555454331</v>
      </c>
      <c r="E10" s="26">
        <f t="shared" si="0"/>
        <v>12.366235555454331</v>
      </c>
      <c r="F10" s="26">
        <f t="shared" si="1"/>
        <v>0</v>
      </c>
      <c r="G10" s="88"/>
      <c r="H10" s="23"/>
      <c r="I10" s="26"/>
      <c r="J10" s="26"/>
      <c r="K10" s="26"/>
      <c r="L10" s="26"/>
      <c r="M10" s="26"/>
      <c r="N10" s="83"/>
      <c r="O10" s="26"/>
      <c r="Q10" s="38" t="s">
        <v>134</v>
      </c>
      <c r="U10" s="42" t="s">
        <v>116</v>
      </c>
    </row>
    <row r="11" spans="1:22" x14ac:dyDescent="0.25">
      <c r="A11" s="48">
        <v>2016</v>
      </c>
      <c r="B11" s="49">
        <v>4403722.0782000003</v>
      </c>
      <c r="C11" s="77">
        <v>3.1966525573584001</v>
      </c>
      <c r="D11" s="50">
        <f t="shared" si="2"/>
        <v>15.562888112812731</v>
      </c>
      <c r="E11" s="50">
        <f t="shared" si="0"/>
        <v>15.562888112812731</v>
      </c>
      <c r="F11" s="50">
        <f t="shared" si="1"/>
        <v>0</v>
      </c>
      <c r="G11" s="89">
        <f>+BNE!J2</f>
        <v>21.262656800000002</v>
      </c>
      <c r="H11" s="80">
        <f t="shared" ref="H11:H15" si="3">C11/G11</f>
        <v>0.15034116326226926</v>
      </c>
      <c r="I11" s="50"/>
      <c r="J11" s="50"/>
      <c r="K11" s="50"/>
      <c r="L11" s="50"/>
      <c r="M11" s="50"/>
      <c r="N11" s="60"/>
      <c r="O11" s="60"/>
      <c r="P11" t="s">
        <v>117</v>
      </c>
      <c r="Q11" s="85">
        <f>+SUM(C5:C19)</f>
        <v>36.238693157416982</v>
      </c>
      <c r="S11" t="s">
        <v>118</v>
      </c>
      <c r="T11" s="79">
        <f>+F25</f>
        <v>15.506853783453195</v>
      </c>
      <c r="U11" s="79">
        <f>+J25</f>
        <v>5.3156642000000014</v>
      </c>
      <c r="V11" s="79">
        <f>+T11/U11</f>
        <v>2.9171996574676764</v>
      </c>
    </row>
    <row r="12" spans="1:22" x14ac:dyDescent="0.25">
      <c r="A12" s="52">
        <v>2017</v>
      </c>
      <c r="B12" s="31">
        <v>3831020.4557000003</v>
      </c>
      <c r="C12" s="73">
        <v>2.6578812961058276</v>
      </c>
      <c r="D12" s="26">
        <f t="shared" si="2"/>
        <v>18.220769408918557</v>
      </c>
      <c r="E12" s="26">
        <f t="shared" si="0"/>
        <v>18.220769408918557</v>
      </c>
      <c r="F12" s="26">
        <f t="shared" si="1"/>
        <v>0</v>
      </c>
      <c r="G12" s="88">
        <f>+BNE!J3</f>
        <v>21.342243999999997</v>
      </c>
      <c r="H12" s="23">
        <f t="shared" si="3"/>
        <v>0.12453616855405776</v>
      </c>
      <c r="I12" s="26"/>
      <c r="J12" s="26"/>
      <c r="K12" s="26"/>
      <c r="L12" s="26"/>
      <c r="M12" s="26"/>
      <c r="N12" s="83"/>
      <c r="O12" s="26"/>
      <c r="P12" s="35" t="s">
        <v>119</v>
      </c>
      <c r="Q12" s="44">
        <f>+SUM(C5:C33)</f>
        <v>70.205075622816494</v>
      </c>
      <c r="R12" t="s">
        <v>120</v>
      </c>
      <c r="S12" s="41" t="s">
        <v>121</v>
      </c>
      <c r="T12" s="39">
        <f>+F32</f>
        <v>33.598183197481909</v>
      </c>
      <c r="U12" s="44">
        <f>+J45</f>
        <v>0</v>
      </c>
      <c r="V12" s="40" t="e">
        <f>+T12/U12</f>
        <v>#DIV/0!</v>
      </c>
    </row>
    <row r="13" spans="1:22" x14ac:dyDescent="0.25">
      <c r="A13" s="52">
        <v>2018</v>
      </c>
      <c r="B13" s="31">
        <v>3680763.1237999992</v>
      </c>
      <c r="C13" s="73">
        <v>2.4371315622803151</v>
      </c>
      <c r="D13" s="26">
        <f t="shared" si="2"/>
        <v>20.65790097119887</v>
      </c>
      <c r="E13" s="26">
        <f t="shared" si="0"/>
        <v>20.65790097119887</v>
      </c>
      <c r="F13" s="26">
        <f t="shared" si="1"/>
        <v>0</v>
      </c>
      <c r="G13" s="88">
        <f>+BNE!J4</f>
        <v>20.551346200000001</v>
      </c>
      <c r="H13" s="23">
        <f t="shared" si="3"/>
        <v>0.11858744135604679</v>
      </c>
      <c r="I13" s="26"/>
      <c r="J13" s="26"/>
      <c r="K13" s="26"/>
      <c r="L13" s="26"/>
      <c r="M13" s="26"/>
      <c r="N13" s="83"/>
      <c r="O13" s="26"/>
      <c r="P13" s="35" t="s">
        <v>122</v>
      </c>
      <c r="Q13" s="44">
        <f>+Q11-Q12</f>
        <v>-33.966382465399512</v>
      </c>
    </row>
    <row r="14" spans="1:22" x14ac:dyDescent="0.25">
      <c r="A14" s="52">
        <v>2019</v>
      </c>
      <c r="B14" s="31">
        <v>4189029.4225999992</v>
      </c>
      <c r="C14" s="73">
        <v>2.891277172490915</v>
      </c>
      <c r="D14" s="26">
        <f t="shared" si="2"/>
        <v>23.549178143689787</v>
      </c>
      <c r="E14" s="26">
        <f t="shared" si="0"/>
        <v>23.549178143689787</v>
      </c>
      <c r="F14" s="26">
        <f t="shared" si="1"/>
        <v>0</v>
      </c>
      <c r="G14" s="88">
        <f>+BNE!J5</f>
        <v>19.715973200000004</v>
      </c>
      <c r="H14" s="23">
        <f t="shared" si="3"/>
        <v>0.14664643450067757</v>
      </c>
      <c r="I14" s="26"/>
      <c r="J14" s="26"/>
      <c r="K14" s="26"/>
      <c r="L14" s="26"/>
      <c r="M14" s="26"/>
      <c r="N14" s="83"/>
      <c r="O14" s="26"/>
      <c r="P14" s="35" t="s">
        <v>123</v>
      </c>
      <c r="Q14" s="43">
        <f>+AVERAGE(H11:H15)</f>
        <v>0.13948680779512335</v>
      </c>
    </row>
    <row r="15" spans="1:22" x14ac:dyDescent="0.25">
      <c r="A15" s="52">
        <v>2020</v>
      </c>
      <c r="B15" s="31">
        <v>3999772.7020000005</v>
      </c>
      <c r="C15" s="73">
        <v>2.8516772815437021</v>
      </c>
      <c r="D15" s="26">
        <f t="shared" si="2"/>
        <v>26.400855425233487</v>
      </c>
      <c r="E15" s="26">
        <f t="shared" si="0"/>
        <v>26.400855425233487</v>
      </c>
      <c r="F15" s="26">
        <f t="shared" si="1"/>
        <v>0</v>
      </c>
      <c r="G15" s="88">
        <f>+BNE!J6</f>
        <v>18.126277399999999</v>
      </c>
      <c r="H15" s="23">
        <f t="shared" si="3"/>
        <v>0.1573228313025653</v>
      </c>
      <c r="I15" s="26">
        <f>+'Análisis CO2eq'!I15/SUM('Análisis CO2eq'!$I$15:$I$25)*$G$11*0.25</f>
        <v>0.11332216423019507</v>
      </c>
      <c r="J15" s="26">
        <f>+I15</f>
        <v>0.11332216423019507</v>
      </c>
      <c r="K15" s="26">
        <f t="shared" ref="K15:K25" si="4">+J15-L15</f>
        <v>9.7515217289290454E-2</v>
      </c>
      <c r="L15" s="26">
        <f t="shared" ref="L15:L25" si="5">+J15*$Q$14</f>
        <v>1.5806946940904624E-2</v>
      </c>
      <c r="M15" s="26">
        <f t="shared" ref="M15:M25" si="6">+F15-L15</f>
        <v>-1.5806946940904624E-2</v>
      </c>
      <c r="N15" s="59">
        <f t="shared" ref="N15:N25" si="7">+F15/J15</f>
        <v>0</v>
      </c>
      <c r="O15" s="56"/>
    </row>
    <row r="16" spans="1:22" x14ac:dyDescent="0.25">
      <c r="A16" s="53">
        <v>2021</v>
      </c>
      <c r="B16" s="32">
        <v>3085596.3554000002</v>
      </c>
      <c r="C16" s="74">
        <v>2.0844108404568957</v>
      </c>
      <c r="D16" s="27">
        <f t="shared" si="2"/>
        <v>28.485266265690385</v>
      </c>
      <c r="E16" s="27">
        <f t="shared" si="0"/>
        <v>28.485266265690385</v>
      </c>
      <c r="F16" s="27">
        <f t="shared" si="1"/>
        <v>0</v>
      </c>
      <c r="G16" s="90"/>
      <c r="H16" s="24"/>
      <c r="I16" s="27">
        <f>+'Análisis CO2eq'!I16/SUM('Análisis CO2eq'!$I$15:$I$25)*$G$11*0.25</f>
        <v>0.23592799982886548</v>
      </c>
      <c r="J16" s="27">
        <f t="shared" ref="J16:J25" si="8">+I16+J15</f>
        <v>0.34925016405906056</v>
      </c>
      <c r="K16" s="27">
        <f t="shared" si="4"/>
        <v>0.30053437355253909</v>
      </c>
      <c r="L16" s="27">
        <f t="shared" si="5"/>
        <v>4.8715790506521479E-2</v>
      </c>
      <c r="M16" s="27">
        <f t="shared" si="6"/>
        <v>-4.8715790506521479E-2</v>
      </c>
      <c r="N16" s="84">
        <f t="shared" si="7"/>
        <v>0</v>
      </c>
      <c r="O16" s="57"/>
    </row>
    <row r="17" spans="1:15" x14ac:dyDescent="0.25">
      <c r="A17" s="28">
        <f t="shared" ref="A17:A45" si="9">+A16+1</f>
        <v>2022</v>
      </c>
      <c r="B17" s="30">
        <f>+AVERAGE(B12:B16)</f>
        <v>3757236.4118999997</v>
      </c>
      <c r="C17" s="75">
        <f>+AVERAGE(C12:C16)</f>
        <v>2.5844756305755312</v>
      </c>
      <c r="D17" s="25">
        <f t="shared" si="2"/>
        <v>31.069741896265917</v>
      </c>
      <c r="E17" s="25">
        <f t="shared" si="0"/>
        <v>31.069741896265917</v>
      </c>
      <c r="F17" s="25">
        <f t="shared" si="1"/>
        <v>0</v>
      </c>
      <c r="G17" s="87"/>
      <c r="H17" s="25"/>
      <c r="I17" s="25">
        <f>+'Análisis CO2eq'!I17/SUM('Análisis CO2eq'!$I$15:$I$25)*$G$11*0.25</f>
        <v>0.18244055332354411</v>
      </c>
      <c r="J17" s="25">
        <f t="shared" si="8"/>
        <v>0.53169071738260465</v>
      </c>
      <c r="K17" s="26">
        <f t="shared" si="4"/>
        <v>0.45752687648060603</v>
      </c>
      <c r="L17" s="25">
        <f t="shared" si="5"/>
        <v>7.4163840901998623E-2</v>
      </c>
      <c r="M17" s="25">
        <f t="shared" si="6"/>
        <v>-7.4163840901998623E-2</v>
      </c>
      <c r="N17" s="58">
        <f t="shared" si="7"/>
        <v>0</v>
      </c>
      <c r="O17" s="58"/>
    </row>
    <row r="18" spans="1:15" x14ac:dyDescent="0.25">
      <c r="A18" s="29">
        <f t="shared" si="9"/>
        <v>2023</v>
      </c>
      <c r="B18" s="31">
        <f t="shared" ref="B18:B32" si="10">+B17</f>
        <v>3757236.4118999997</v>
      </c>
      <c r="C18" s="76">
        <f t="shared" ref="C18:C32" si="11">+C17</f>
        <v>2.5844756305755312</v>
      </c>
      <c r="D18" s="26">
        <f t="shared" si="2"/>
        <v>33.65421752684145</v>
      </c>
      <c r="E18" s="26">
        <f t="shared" si="0"/>
        <v>33.65421752684145</v>
      </c>
      <c r="F18" s="26">
        <f t="shared" si="1"/>
        <v>0</v>
      </c>
      <c r="G18" s="88"/>
      <c r="H18" s="26"/>
      <c r="I18" s="26">
        <f>+'Análisis CO2eq'!I18/SUM('Análisis CO2eq'!$I$15:$I$25)*$G$11*0.25</f>
        <v>0.1464558626368084</v>
      </c>
      <c r="J18" s="26">
        <f t="shared" si="8"/>
        <v>0.67814658001941308</v>
      </c>
      <c r="K18" s="26">
        <f t="shared" si="4"/>
        <v>0.58355407835532502</v>
      </c>
      <c r="L18" s="26">
        <f t="shared" si="5"/>
        <v>9.4592501664088113E-2</v>
      </c>
      <c r="M18" s="26">
        <f t="shared" si="6"/>
        <v>-9.4592501664088113E-2</v>
      </c>
      <c r="N18" s="59">
        <f t="shared" si="7"/>
        <v>0</v>
      </c>
      <c r="O18" s="59"/>
    </row>
    <row r="19" spans="1:15" x14ac:dyDescent="0.25">
      <c r="A19" s="29">
        <f t="shared" si="9"/>
        <v>2024</v>
      </c>
      <c r="B19" s="31">
        <f t="shared" si="10"/>
        <v>3757236.4118999997</v>
      </c>
      <c r="C19" s="76">
        <f t="shared" si="11"/>
        <v>2.5844756305755312</v>
      </c>
      <c r="D19" s="26">
        <f t="shared" si="2"/>
        <v>36.238693157416982</v>
      </c>
      <c r="E19" s="26">
        <f t="shared" si="0"/>
        <v>36.238693157416982</v>
      </c>
      <c r="F19" s="26">
        <f t="shared" si="1"/>
        <v>0</v>
      </c>
      <c r="G19" s="88"/>
      <c r="H19" s="26"/>
      <c r="I19" s="26">
        <f>+'Análisis CO2eq'!I19/SUM('Análisis CO2eq'!$I$15:$I$25)*$G$11*0.25</f>
        <v>0.31490050377296519</v>
      </c>
      <c r="J19" s="26">
        <f t="shared" si="8"/>
        <v>0.99304708379237827</v>
      </c>
      <c r="K19" s="26">
        <f t="shared" si="4"/>
        <v>0.85453011608392304</v>
      </c>
      <c r="L19" s="26">
        <f t="shared" si="5"/>
        <v>0.13851696770845523</v>
      </c>
      <c r="M19" s="26">
        <f t="shared" si="6"/>
        <v>-0.13851696770845523</v>
      </c>
      <c r="N19" s="59">
        <f t="shared" si="7"/>
        <v>0</v>
      </c>
      <c r="O19" s="59"/>
    </row>
    <row r="20" spans="1:15" x14ac:dyDescent="0.25">
      <c r="A20" s="48">
        <f t="shared" si="9"/>
        <v>2025</v>
      </c>
      <c r="B20" s="49">
        <f t="shared" si="10"/>
        <v>3757236.4118999997</v>
      </c>
      <c r="C20" s="77">
        <f t="shared" si="11"/>
        <v>2.5844756305755312</v>
      </c>
      <c r="D20" s="50">
        <f t="shared" si="2"/>
        <v>38.823168787992515</v>
      </c>
      <c r="E20" s="50">
        <f t="shared" ref="E20:E45" si="12">+E19</f>
        <v>36.238693157416982</v>
      </c>
      <c r="F20" s="50">
        <f t="shared" si="1"/>
        <v>2.5844756305755325</v>
      </c>
      <c r="G20" s="89"/>
      <c r="H20" s="50"/>
      <c r="I20" s="50">
        <f>+'Análisis CO2eq'!I20/SUM('Análisis CO2eq'!$I$15:$I$25)*$G$11*0.25</f>
        <v>0.30292212413596492</v>
      </c>
      <c r="J20" s="50">
        <f t="shared" si="8"/>
        <v>1.2959692079283431</v>
      </c>
      <c r="K20" s="50">
        <f t="shared" si="4"/>
        <v>1.115198600113644</v>
      </c>
      <c r="L20" s="50">
        <f t="shared" si="5"/>
        <v>0.18077060781469903</v>
      </c>
      <c r="M20" s="50">
        <f t="shared" si="6"/>
        <v>2.4037050227608336</v>
      </c>
      <c r="N20" s="60">
        <f t="shared" si="7"/>
        <v>1.9942415412067673</v>
      </c>
      <c r="O20" s="60">
        <f t="shared" ref="O20:O25" si="13">+F20/L20</f>
        <v>14.296990322811652</v>
      </c>
    </row>
    <row r="21" spans="1:15" x14ac:dyDescent="0.25">
      <c r="A21" s="29">
        <f t="shared" si="9"/>
        <v>2026</v>
      </c>
      <c r="B21" s="31">
        <f t="shared" si="10"/>
        <v>3757236.4118999997</v>
      </c>
      <c r="C21" s="76">
        <f t="shared" si="11"/>
        <v>2.5844756305755312</v>
      </c>
      <c r="D21" s="26">
        <f t="shared" si="2"/>
        <v>41.407644418568047</v>
      </c>
      <c r="E21" s="26">
        <f t="shared" si="12"/>
        <v>36.238693157416982</v>
      </c>
      <c r="F21" s="26">
        <f t="shared" si="1"/>
        <v>5.1689512611510651</v>
      </c>
      <c r="G21" s="88"/>
      <c r="H21" s="26"/>
      <c r="I21" s="26">
        <f>+'Análisis CO2eq'!I21/SUM('Análisis CO2eq'!$I$15:$I$25)*$G$11*0.25</f>
        <v>0.37103024450424116</v>
      </c>
      <c r="J21" s="26">
        <f t="shared" si="8"/>
        <v>1.6669994524325844</v>
      </c>
      <c r="K21" s="26">
        <f t="shared" si="4"/>
        <v>1.4344750202165446</v>
      </c>
      <c r="L21" s="26">
        <f t="shared" si="5"/>
        <v>0.23252443221603977</v>
      </c>
      <c r="M21" s="26">
        <f t="shared" si="6"/>
        <v>4.9364268289350255</v>
      </c>
      <c r="N21" s="59">
        <f t="shared" si="7"/>
        <v>3.1007516250879537</v>
      </c>
      <c r="O21" s="59">
        <f t="shared" si="13"/>
        <v>22.229712430169759</v>
      </c>
    </row>
    <row r="22" spans="1:15" x14ac:dyDescent="0.25">
      <c r="A22" s="29">
        <f t="shared" si="9"/>
        <v>2027</v>
      </c>
      <c r="B22" s="31">
        <f t="shared" si="10"/>
        <v>3757236.4118999997</v>
      </c>
      <c r="C22" s="76">
        <f t="shared" si="11"/>
        <v>2.5844756305755312</v>
      </c>
      <c r="D22" s="26">
        <f t="shared" si="2"/>
        <v>43.99212004914358</v>
      </c>
      <c r="E22" s="26">
        <f t="shared" si="12"/>
        <v>36.238693157416982</v>
      </c>
      <c r="F22" s="26">
        <f t="shared" si="1"/>
        <v>7.7534268917265976</v>
      </c>
      <c r="G22" s="88"/>
      <c r="H22" s="26"/>
      <c r="I22" s="26">
        <f>+'Análisis CO2eq'!I22/SUM('Análisis CO2eq'!$I$15:$I$25)*$G$11*0.25</f>
        <v>0.55802225992909871</v>
      </c>
      <c r="J22" s="26">
        <f t="shared" si="8"/>
        <v>2.2250217123616833</v>
      </c>
      <c r="K22" s="26">
        <f t="shared" si="4"/>
        <v>1.9146605364295131</v>
      </c>
      <c r="L22" s="26">
        <f t="shared" si="5"/>
        <v>0.31036117593217033</v>
      </c>
      <c r="M22" s="26">
        <f t="shared" si="6"/>
        <v>7.4430657157944271</v>
      </c>
      <c r="N22" s="59">
        <f t="shared" si="7"/>
        <v>3.4846522389648737</v>
      </c>
      <c r="O22" s="59">
        <f t="shared" si="13"/>
        <v>24.981948429726</v>
      </c>
    </row>
    <row r="23" spans="1:15" x14ac:dyDescent="0.25">
      <c r="A23" s="29">
        <f t="shared" si="9"/>
        <v>2028</v>
      </c>
      <c r="B23" s="31">
        <f t="shared" si="10"/>
        <v>3757236.4118999997</v>
      </c>
      <c r="C23" s="76">
        <f t="shared" si="11"/>
        <v>2.5844756305755312</v>
      </c>
      <c r="D23" s="26">
        <f t="shared" si="2"/>
        <v>46.576595679719112</v>
      </c>
      <c r="E23" s="26">
        <f t="shared" si="12"/>
        <v>36.238693157416982</v>
      </c>
      <c r="F23" s="26">
        <f t="shared" si="1"/>
        <v>10.33790252230213</v>
      </c>
      <c r="G23" s="88"/>
      <c r="H23" s="26"/>
      <c r="I23" s="26">
        <f>+'Análisis CO2eq'!I23/SUM('Análisis CO2eq'!$I$15:$I$25)*$G$11*0.25</f>
        <v>0.8121094018752355</v>
      </c>
      <c r="J23" s="26">
        <f t="shared" si="8"/>
        <v>3.0371311142369191</v>
      </c>
      <c r="K23" s="26">
        <f t="shared" si="4"/>
        <v>2.6134913902567654</v>
      </c>
      <c r="L23" s="26">
        <f t="shared" si="5"/>
        <v>0.42363972398015393</v>
      </c>
      <c r="M23" s="26">
        <f t="shared" si="6"/>
        <v>9.9142627983219764</v>
      </c>
      <c r="N23" s="59">
        <f t="shared" si="7"/>
        <v>3.4038380739777625</v>
      </c>
      <c r="O23" s="59">
        <f t="shared" si="13"/>
        <v>24.402580629540836</v>
      </c>
    </row>
    <row r="24" spans="1:15" x14ac:dyDescent="0.25">
      <c r="A24" s="29">
        <f t="shared" si="9"/>
        <v>2029</v>
      </c>
      <c r="B24" s="31">
        <f t="shared" si="10"/>
        <v>3757236.4118999997</v>
      </c>
      <c r="C24" s="76">
        <f t="shared" si="11"/>
        <v>2.5844756305755312</v>
      </c>
      <c r="D24" s="26">
        <f t="shared" si="2"/>
        <v>49.161071310294645</v>
      </c>
      <c r="E24" s="26">
        <f t="shared" si="12"/>
        <v>36.238693157416982</v>
      </c>
      <c r="F24" s="26">
        <f t="shared" si="1"/>
        <v>12.922378152877663</v>
      </c>
      <c r="G24" s="88"/>
      <c r="H24" s="26"/>
      <c r="I24" s="26">
        <f>+'Análisis CO2eq'!I24/SUM('Análisis CO2eq'!$I$15:$I$25)*$G$11*0.25</f>
        <v>1.1486741795628777</v>
      </c>
      <c r="J24" s="26">
        <f t="shared" si="8"/>
        <v>4.1858052937997972</v>
      </c>
      <c r="K24" s="26">
        <f t="shared" si="4"/>
        <v>3.6019406753157348</v>
      </c>
      <c r="L24" s="26">
        <f t="shared" si="5"/>
        <v>0.58386461848406213</v>
      </c>
      <c r="M24" s="26">
        <f t="shared" si="6"/>
        <v>12.3385135343936</v>
      </c>
      <c r="N24" s="59">
        <f t="shared" si="7"/>
        <v>3.0871904558052115</v>
      </c>
      <c r="O24" s="59">
        <f t="shared" si="13"/>
        <v>22.132490553082569</v>
      </c>
    </row>
    <row r="25" spans="1:15" x14ac:dyDescent="0.25">
      <c r="A25" s="48">
        <f t="shared" si="9"/>
        <v>2030</v>
      </c>
      <c r="B25" s="49">
        <f t="shared" si="10"/>
        <v>3757236.4118999997</v>
      </c>
      <c r="C25" s="77">
        <f t="shared" si="11"/>
        <v>2.5844756305755312</v>
      </c>
      <c r="D25" s="50">
        <f t="shared" si="2"/>
        <v>51.745546940870177</v>
      </c>
      <c r="E25" s="50">
        <f t="shared" si="12"/>
        <v>36.238693157416982</v>
      </c>
      <c r="F25" s="50">
        <f t="shared" si="1"/>
        <v>15.506853783453195</v>
      </c>
      <c r="G25" s="89"/>
      <c r="H25" s="50"/>
      <c r="I25" s="50">
        <f>+'Análisis CO2eq'!I25/SUM('Análisis CO2eq'!$I$15:$I$25)*$G$11*0.25</f>
        <v>1.1298589062002045</v>
      </c>
      <c r="J25" s="50">
        <f t="shared" si="8"/>
        <v>5.3156642000000014</v>
      </c>
      <c r="K25" s="50">
        <f t="shared" si="4"/>
        <v>4.574199169431183</v>
      </c>
      <c r="L25" s="50">
        <f t="shared" si="5"/>
        <v>0.7414650305688183</v>
      </c>
      <c r="M25" s="50">
        <f t="shared" si="6"/>
        <v>14.765388752884377</v>
      </c>
      <c r="N25" s="60">
        <f t="shared" si="7"/>
        <v>2.9171996574676764</v>
      </c>
      <c r="O25" s="60">
        <f t="shared" si="13"/>
        <v>20.913803273442365</v>
      </c>
    </row>
    <row r="26" spans="1:15" x14ac:dyDescent="0.25">
      <c r="A26" s="29">
        <f t="shared" si="9"/>
        <v>2031</v>
      </c>
      <c r="B26" s="31">
        <f t="shared" si="10"/>
        <v>3757236.4118999997</v>
      </c>
      <c r="C26" s="76">
        <f t="shared" si="11"/>
        <v>2.5844756305755312</v>
      </c>
      <c r="D26" s="26">
        <f t="shared" si="2"/>
        <v>54.33002257144571</v>
      </c>
      <c r="E26" s="26">
        <f t="shared" si="12"/>
        <v>36.238693157416982</v>
      </c>
      <c r="F26" s="26">
        <f t="shared" si="1"/>
        <v>18.091329414028728</v>
      </c>
      <c r="G26" s="88"/>
      <c r="H26" s="26"/>
      <c r="I26" s="26"/>
      <c r="J26" s="26"/>
      <c r="K26" s="26"/>
      <c r="L26" s="26"/>
      <c r="M26" s="26"/>
      <c r="N26" s="59"/>
      <c r="O26" s="59"/>
    </row>
    <row r="27" spans="1:15" x14ac:dyDescent="0.25">
      <c r="A27" s="29">
        <f t="shared" si="9"/>
        <v>2032</v>
      </c>
      <c r="B27" s="31">
        <f t="shared" si="10"/>
        <v>3757236.4118999997</v>
      </c>
      <c r="C27" s="76">
        <f t="shared" si="11"/>
        <v>2.5844756305755312</v>
      </c>
      <c r="D27" s="26">
        <f t="shared" si="2"/>
        <v>56.914498202021242</v>
      </c>
      <c r="E27" s="26">
        <f t="shared" si="12"/>
        <v>36.238693157416982</v>
      </c>
      <c r="F27" s="26">
        <f t="shared" si="1"/>
        <v>20.67580504460426</v>
      </c>
      <c r="G27" s="88"/>
      <c r="H27" s="26"/>
      <c r="I27" s="26"/>
      <c r="J27" s="26"/>
      <c r="K27" s="26"/>
      <c r="L27" s="26"/>
      <c r="M27" s="26"/>
      <c r="N27" s="59"/>
      <c r="O27" s="59"/>
    </row>
    <row r="28" spans="1:15" x14ac:dyDescent="0.25">
      <c r="A28" s="29">
        <f t="shared" si="9"/>
        <v>2033</v>
      </c>
      <c r="B28" s="31">
        <f t="shared" si="10"/>
        <v>3757236.4118999997</v>
      </c>
      <c r="C28" s="76">
        <f t="shared" si="11"/>
        <v>2.5844756305755312</v>
      </c>
      <c r="D28" s="26">
        <f t="shared" si="2"/>
        <v>59.498973832596775</v>
      </c>
      <c r="E28" s="26">
        <f t="shared" si="12"/>
        <v>36.238693157416982</v>
      </c>
      <c r="F28" s="26">
        <f t="shared" si="1"/>
        <v>23.260280675179793</v>
      </c>
      <c r="G28" s="88"/>
      <c r="H28" s="26"/>
      <c r="I28" s="26"/>
      <c r="J28" s="26"/>
      <c r="K28" s="26"/>
      <c r="L28" s="26"/>
      <c r="M28" s="26"/>
      <c r="N28" s="59"/>
      <c r="O28" s="59"/>
    </row>
    <row r="29" spans="1:15" x14ac:dyDescent="0.25">
      <c r="A29" s="29">
        <f t="shared" si="9"/>
        <v>2034</v>
      </c>
      <c r="B29" s="31">
        <f t="shared" si="10"/>
        <v>3757236.4118999997</v>
      </c>
      <c r="C29" s="76">
        <f t="shared" si="11"/>
        <v>2.5844756305755312</v>
      </c>
      <c r="D29" s="26">
        <f t="shared" si="2"/>
        <v>62.083449463172308</v>
      </c>
      <c r="E29" s="26">
        <f t="shared" si="12"/>
        <v>36.238693157416982</v>
      </c>
      <c r="F29" s="26">
        <f t="shared" si="1"/>
        <v>25.844756305755325</v>
      </c>
      <c r="G29" s="88"/>
      <c r="H29" s="26"/>
      <c r="I29" s="26"/>
      <c r="J29" s="26"/>
      <c r="K29" s="26"/>
      <c r="L29" s="26"/>
      <c r="M29" s="26"/>
      <c r="N29" s="59"/>
      <c r="O29" s="59"/>
    </row>
    <row r="30" spans="1:15" x14ac:dyDescent="0.25">
      <c r="A30" s="48">
        <f t="shared" si="9"/>
        <v>2035</v>
      </c>
      <c r="B30" s="49">
        <f t="shared" si="10"/>
        <v>3757236.4118999997</v>
      </c>
      <c r="C30" s="77">
        <f t="shared" si="11"/>
        <v>2.5844756305755312</v>
      </c>
      <c r="D30" s="50">
        <f t="shared" si="2"/>
        <v>64.66792509374784</v>
      </c>
      <c r="E30" s="50">
        <f t="shared" si="12"/>
        <v>36.238693157416982</v>
      </c>
      <c r="F30" s="50">
        <f t="shared" si="1"/>
        <v>28.429231936330858</v>
      </c>
      <c r="G30" s="89"/>
      <c r="H30" s="50"/>
      <c r="I30" s="50"/>
      <c r="J30" s="50"/>
      <c r="K30" s="50"/>
      <c r="L30" s="50"/>
      <c r="M30" s="50"/>
      <c r="N30" s="60"/>
      <c r="O30" s="60"/>
    </row>
    <row r="31" spans="1:15" x14ac:dyDescent="0.25">
      <c r="A31" s="29">
        <f t="shared" si="9"/>
        <v>2036</v>
      </c>
      <c r="B31" s="31">
        <f t="shared" si="10"/>
        <v>3757236.4118999997</v>
      </c>
      <c r="C31" s="76">
        <f t="shared" si="11"/>
        <v>2.5844756305755312</v>
      </c>
      <c r="D31" s="26">
        <f t="shared" si="2"/>
        <v>67.252400724323365</v>
      </c>
      <c r="E31" s="26">
        <f t="shared" si="12"/>
        <v>36.238693157416982</v>
      </c>
      <c r="F31" s="26">
        <f t="shared" si="1"/>
        <v>31.013707566906383</v>
      </c>
      <c r="G31" s="88"/>
      <c r="H31" s="26"/>
      <c r="I31" s="26"/>
      <c r="J31" s="26"/>
      <c r="K31" s="26"/>
      <c r="L31" s="26"/>
      <c r="M31" s="26"/>
      <c r="N31" s="59"/>
      <c r="O31" s="59"/>
    </row>
    <row r="32" spans="1:15" x14ac:dyDescent="0.25">
      <c r="A32" s="29">
        <f t="shared" si="9"/>
        <v>2037</v>
      </c>
      <c r="B32" s="31">
        <f t="shared" si="10"/>
        <v>3757236.4118999997</v>
      </c>
      <c r="C32" s="76">
        <f t="shared" si="11"/>
        <v>2.5844756305755312</v>
      </c>
      <c r="D32" s="26">
        <f t="shared" si="2"/>
        <v>69.836876354898891</v>
      </c>
      <c r="E32" s="26">
        <f t="shared" si="12"/>
        <v>36.238693157416982</v>
      </c>
      <c r="F32" s="26">
        <f t="shared" si="1"/>
        <v>33.598183197481909</v>
      </c>
      <c r="G32" s="88"/>
      <c r="H32" s="26"/>
      <c r="I32" s="26"/>
      <c r="J32" s="26"/>
      <c r="K32" s="26"/>
      <c r="L32" s="26"/>
      <c r="M32" s="26"/>
      <c r="N32" s="59"/>
      <c r="O32" s="59"/>
    </row>
    <row r="33" spans="1:15" x14ac:dyDescent="0.25">
      <c r="A33" s="48">
        <f t="shared" si="9"/>
        <v>2038</v>
      </c>
      <c r="B33" s="49">
        <f>+B32*S8</f>
        <v>535277.51621589041</v>
      </c>
      <c r="C33" s="77">
        <f>+C32*S8</f>
        <v>0.36819926791760993</v>
      </c>
      <c r="D33" s="50">
        <f t="shared" si="2"/>
        <v>70.205075622816494</v>
      </c>
      <c r="E33" s="50">
        <f t="shared" si="12"/>
        <v>36.238693157416982</v>
      </c>
      <c r="F33" s="50">
        <f t="shared" si="1"/>
        <v>33.966382465399512</v>
      </c>
      <c r="G33" s="89"/>
      <c r="H33" s="50"/>
      <c r="I33" s="50"/>
      <c r="J33" s="50"/>
      <c r="K33" s="50"/>
      <c r="L33" s="50"/>
      <c r="M33" s="50"/>
      <c r="N33" s="60"/>
      <c r="O33" s="60"/>
    </row>
    <row r="34" spans="1:15" x14ac:dyDescent="0.25">
      <c r="A34" s="29">
        <f t="shared" si="9"/>
        <v>2039</v>
      </c>
      <c r="B34" s="31"/>
      <c r="C34" s="76">
        <v>0</v>
      </c>
      <c r="D34" s="26">
        <f t="shared" si="2"/>
        <v>70.205075622816494</v>
      </c>
      <c r="E34" s="26">
        <f t="shared" si="12"/>
        <v>36.238693157416982</v>
      </c>
      <c r="F34" s="26">
        <f t="shared" si="1"/>
        <v>33.966382465399512</v>
      </c>
      <c r="G34" s="88"/>
      <c r="H34" s="26"/>
      <c r="I34" s="26"/>
      <c r="J34" s="26"/>
      <c r="K34" s="26"/>
      <c r="L34" s="26"/>
      <c r="M34" s="26"/>
      <c r="N34" s="59"/>
      <c r="O34" s="59"/>
    </row>
    <row r="35" spans="1:15" x14ac:dyDescent="0.25">
      <c r="A35" s="29">
        <f t="shared" si="9"/>
        <v>2040</v>
      </c>
      <c r="B35" s="31"/>
      <c r="C35" s="76">
        <v>0</v>
      </c>
      <c r="D35" s="26">
        <f t="shared" si="2"/>
        <v>70.205075622816494</v>
      </c>
      <c r="E35" s="26">
        <f t="shared" si="12"/>
        <v>36.238693157416982</v>
      </c>
      <c r="F35" s="26">
        <f t="shared" si="1"/>
        <v>33.966382465399512</v>
      </c>
      <c r="G35" s="88"/>
      <c r="H35" s="26"/>
      <c r="I35" s="26"/>
      <c r="J35" s="26"/>
      <c r="K35" s="26"/>
      <c r="L35" s="26"/>
      <c r="M35" s="26"/>
      <c r="N35" s="59"/>
      <c r="O35" s="59"/>
    </row>
    <row r="36" spans="1:15" x14ac:dyDescent="0.25">
      <c r="A36" s="29">
        <f t="shared" si="9"/>
        <v>2041</v>
      </c>
      <c r="B36" s="31"/>
      <c r="C36" s="76">
        <v>0</v>
      </c>
      <c r="D36" s="26">
        <f t="shared" si="2"/>
        <v>70.205075622816494</v>
      </c>
      <c r="E36" s="26">
        <f t="shared" si="12"/>
        <v>36.238693157416982</v>
      </c>
      <c r="F36" s="26">
        <f t="shared" si="1"/>
        <v>33.966382465399512</v>
      </c>
      <c r="G36" s="88"/>
      <c r="H36" s="26"/>
      <c r="I36" s="26"/>
      <c r="J36" s="26"/>
      <c r="K36" s="26"/>
      <c r="L36" s="26"/>
      <c r="M36" s="26"/>
      <c r="N36" s="59"/>
      <c r="O36" s="59"/>
    </row>
    <row r="37" spans="1:15" x14ac:dyDescent="0.25">
      <c r="A37" s="29">
        <f t="shared" si="9"/>
        <v>2042</v>
      </c>
      <c r="B37" s="31"/>
      <c r="C37" s="76">
        <v>0</v>
      </c>
      <c r="D37" s="26">
        <f t="shared" si="2"/>
        <v>70.205075622816494</v>
      </c>
      <c r="E37" s="26">
        <f t="shared" si="12"/>
        <v>36.238693157416982</v>
      </c>
      <c r="F37" s="26">
        <f t="shared" si="1"/>
        <v>33.966382465399512</v>
      </c>
      <c r="G37" s="88"/>
      <c r="H37" s="26"/>
      <c r="I37" s="26"/>
      <c r="J37" s="26"/>
      <c r="K37" s="26"/>
      <c r="L37" s="26"/>
      <c r="M37" s="26"/>
      <c r="N37" s="59"/>
      <c r="O37" s="59"/>
    </row>
    <row r="38" spans="1:15" x14ac:dyDescent="0.25">
      <c r="A38" s="29">
        <f t="shared" si="9"/>
        <v>2043</v>
      </c>
      <c r="B38" s="31"/>
      <c r="C38" s="76">
        <v>0</v>
      </c>
      <c r="D38" s="26">
        <f t="shared" si="2"/>
        <v>70.205075622816494</v>
      </c>
      <c r="E38" s="26">
        <f t="shared" si="12"/>
        <v>36.238693157416982</v>
      </c>
      <c r="F38" s="26">
        <f t="shared" si="1"/>
        <v>33.966382465399512</v>
      </c>
      <c r="G38" s="88"/>
      <c r="H38" s="26"/>
      <c r="I38" s="26"/>
      <c r="J38" s="26"/>
      <c r="K38" s="26"/>
      <c r="L38" s="26"/>
      <c r="M38" s="26"/>
      <c r="N38" s="59"/>
      <c r="O38" s="59"/>
    </row>
    <row r="39" spans="1:15" x14ac:dyDescent="0.25">
      <c r="A39" s="29">
        <f t="shared" si="9"/>
        <v>2044</v>
      </c>
      <c r="B39" s="31"/>
      <c r="C39" s="76">
        <v>0</v>
      </c>
      <c r="D39" s="26">
        <f t="shared" si="2"/>
        <v>70.205075622816494</v>
      </c>
      <c r="E39" s="26">
        <f t="shared" si="12"/>
        <v>36.238693157416982</v>
      </c>
      <c r="F39" s="26">
        <f t="shared" si="1"/>
        <v>33.966382465399512</v>
      </c>
      <c r="G39" s="88"/>
      <c r="H39" s="26"/>
      <c r="I39" s="26"/>
      <c r="J39" s="26"/>
      <c r="K39" s="26"/>
      <c r="L39" s="26"/>
      <c r="M39" s="26"/>
      <c r="N39" s="59"/>
      <c r="O39" s="59"/>
    </row>
    <row r="40" spans="1:15" x14ac:dyDescent="0.25">
      <c r="A40" s="29">
        <f t="shared" si="9"/>
        <v>2045</v>
      </c>
      <c r="B40" s="31"/>
      <c r="C40" s="76">
        <v>0</v>
      </c>
      <c r="D40" s="26">
        <f t="shared" si="2"/>
        <v>70.205075622816494</v>
      </c>
      <c r="E40" s="26">
        <f t="shared" si="12"/>
        <v>36.238693157416982</v>
      </c>
      <c r="F40" s="26">
        <f t="shared" si="1"/>
        <v>33.966382465399512</v>
      </c>
      <c r="G40" s="88"/>
      <c r="H40" s="26"/>
      <c r="I40" s="26"/>
      <c r="J40" s="26"/>
      <c r="K40" s="26"/>
      <c r="L40" s="26"/>
      <c r="M40" s="26"/>
      <c r="N40" s="59"/>
      <c r="O40" s="59"/>
    </row>
    <row r="41" spans="1:15" x14ac:dyDescent="0.25">
      <c r="A41" s="29">
        <f t="shared" si="9"/>
        <v>2046</v>
      </c>
      <c r="B41" s="31"/>
      <c r="C41" s="76">
        <v>0</v>
      </c>
      <c r="D41" s="26">
        <f t="shared" si="2"/>
        <v>70.205075622816494</v>
      </c>
      <c r="E41" s="26">
        <f t="shared" si="12"/>
        <v>36.238693157416982</v>
      </c>
      <c r="F41" s="26">
        <f t="shared" si="1"/>
        <v>33.966382465399512</v>
      </c>
      <c r="G41" s="88"/>
      <c r="H41" s="26"/>
      <c r="I41" s="26"/>
      <c r="J41" s="26"/>
      <c r="K41" s="26"/>
      <c r="L41" s="26"/>
      <c r="M41" s="26"/>
      <c r="N41" s="59"/>
      <c r="O41" s="59"/>
    </row>
    <row r="42" spans="1:15" x14ac:dyDescent="0.25">
      <c r="A42" s="29">
        <f t="shared" si="9"/>
        <v>2047</v>
      </c>
      <c r="B42" s="31"/>
      <c r="C42" s="76">
        <v>0</v>
      </c>
      <c r="D42" s="26">
        <f t="shared" si="2"/>
        <v>70.205075622816494</v>
      </c>
      <c r="E42" s="26">
        <f t="shared" si="12"/>
        <v>36.238693157416982</v>
      </c>
      <c r="F42" s="26">
        <f t="shared" si="1"/>
        <v>33.966382465399512</v>
      </c>
      <c r="G42" s="88"/>
      <c r="H42" s="26"/>
      <c r="I42" s="26"/>
      <c r="J42" s="26"/>
      <c r="K42" s="26"/>
      <c r="L42" s="26"/>
      <c r="M42" s="26"/>
      <c r="N42" s="59"/>
      <c r="O42" s="59"/>
    </row>
    <row r="43" spans="1:15" x14ac:dyDescent="0.25">
      <c r="A43" s="29">
        <f t="shared" si="9"/>
        <v>2048</v>
      </c>
      <c r="B43" s="31"/>
      <c r="C43" s="76">
        <v>0</v>
      </c>
      <c r="D43" s="26">
        <f t="shared" si="2"/>
        <v>70.205075622816494</v>
      </c>
      <c r="E43" s="26">
        <f t="shared" si="12"/>
        <v>36.238693157416982</v>
      </c>
      <c r="F43" s="26">
        <f t="shared" si="1"/>
        <v>33.966382465399512</v>
      </c>
      <c r="G43" s="88"/>
      <c r="H43" s="26"/>
      <c r="I43" s="26"/>
      <c r="J43" s="26"/>
      <c r="K43" s="26"/>
      <c r="L43" s="26"/>
      <c r="M43" s="26"/>
      <c r="N43" s="59"/>
      <c r="O43" s="59"/>
    </row>
    <row r="44" spans="1:15" x14ac:dyDescent="0.25">
      <c r="A44" s="29">
        <f t="shared" si="9"/>
        <v>2049</v>
      </c>
      <c r="B44" s="31"/>
      <c r="C44" s="76">
        <v>0</v>
      </c>
      <c r="D44" s="26">
        <f t="shared" si="2"/>
        <v>70.205075622816494</v>
      </c>
      <c r="E44" s="26">
        <f t="shared" si="12"/>
        <v>36.238693157416982</v>
      </c>
      <c r="F44" s="26">
        <f t="shared" si="1"/>
        <v>33.966382465399512</v>
      </c>
      <c r="G44" s="88"/>
      <c r="H44" s="26"/>
      <c r="I44" s="26"/>
      <c r="J44" s="26"/>
      <c r="K44" s="26"/>
      <c r="L44" s="26"/>
      <c r="M44" s="26"/>
      <c r="N44" s="59"/>
      <c r="O44" s="59"/>
    </row>
    <row r="45" spans="1:15" x14ac:dyDescent="0.25">
      <c r="A45" s="48">
        <f t="shared" si="9"/>
        <v>2050</v>
      </c>
      <c r="B45" s="49"/>
      <c r="C45" s="77">
        <v>0</v>
      </c>
      <c r="D45" s="50">
        <f t="shared" si="2"/>
        <v>70.205075622816494</v>
      </c>
      <c r="E45" s="50">
        <f t="shared" si="12"/>
        <v>36.238693157416982</v>
      </c>
      <c r="F45" s="50">
        <f t="shared" si="1"/>
        <v>33.966382465399512</v>
      </c>
      <c r="G45" s="89"/>
      <c r="H45" s="50"/>
      <c r="I45" s="50"/>
      <c r="J45" s="50"/>
      <c r="K45" s="50"/>
      <c r="L45" s="50"/>
      <c r="M45" s="50"/>
      <c r="N45" s="60"/>
      <c r="O45" s="60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F57F-9A9D-485A-A9AA-9EA2CC4C6C6B}">
  <dimension ref="A1:J6"/>
  <sheetViews>
    <sheetView workbookViewId="0">
      <selection activeCell="F2" sqref="F2"/>
    </sheetView>
  </sheetViews>
  <sheetFormatPr baseColWidth="10" defaultColWidth="9.140625" defaultRowHeight="15" x14ac:dyDescent="0.25"/>
  <cols>
    <col min="2" max="2" width="13" customWidth="1"/>
    <col min="3" max="3" width="14.85546875" customWidth="1"/>
    <col min="4" max="4" width="18.85546875" customWidth="1"/>
    <col min="5" max="5" width="11.85546875" customWidth="1"/>
    <col min="6" max="6" width="12.5703125" bestFit="1" customWidth="1"/>
    <col min="7" max="7" width="12.5703125" customWidth="1"/>
    <col min="8" max="8" width="16.7109375" bestFit="1" customWidth="1"/>
    <col min="9" max="9" width="11.42578125" bestFit="1" customWidth="1"/>
    <col min="10" max="10" width="17" customWidth="1"/>
  </cols>
  <sheetData>
    <row r="1" spans="1:10" x14ac:dyDescent="0.25">
      <c r="A1" t="s">
        <v>0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</row>
    <row r="2" spans="1:10" x14ac:dyDescent="0.25">
      <c r="A2">
        <v>2016</v>
      </c>
      <c r="B2">
        <v>72668</v>
      </c>
      <c r="C2">
        <v>41237</v>
      </c>
      <c r="D2">
        <v>23713</v>
      </c>
      <c r="E2">
        <v>7484</v>
      </c>
      <c r="F2" s="78">
        <f>+B2*4.18</f>
        <v>303752.24</v>
      </c>
      <c r="G2" s="78">
        <f t="shared" ref="G2:I6" si="0">+C2*4.18</f>
        <v>172370.65999999997</v>
      </c>
      <c r="H2" s="78">
        <f t="shared" si="0"/>
        <v>99120.34</v>
      </c>
      <c r="I2" s="78">
        <f t="shared" si="0"/>
        <v>31283.119999999999</v>
      </c>
      <c r="J2" s="79">
        <f>+F2*0.07/1000</f>
        <v>21.262656800000002</v>
      </c>
    </row>
    <row r="3" spans="1:10" x14ac:dyDescent="0.25">
      <c r="A3">
        <v>2017</v>
      </c>
      <c r="B3">
        <v>72940</v>
      </c>
      <c r="C3">
        <v>42333</v>
      </c>
      <c r="D3">
        <v>25278</v>
      </c>
      <c r="E3">
        <v>5256</v>
      </c>
      <c r="F3" s="78">
        <f t="shared" ref="F3:F6" si="1">+B3*4.18</f>
        <v>304889.19999999995</v>
      </c>
      <c r="G3" s="78">
        <f t="shared" si="0"/>
        <v>176951.94</v>
      </c>
      <c r="H3" s="78">
        <f t="shared" si="0"/>
        <v>105662.04</v>
      </c>
      <c r="I3" s="78">
        <f t="shared" si="0"/>
        <v>21970.079999999998</v>
      </c>
      <c r="J3" s="79">
        <f t="shared" ref="J3:J6" si="2">+F3*0.07/1000</f>
        <v>21.342243999999997</v>
      </c>
    </row>
    <row r="4" spans="1:10" x14ac:dyDescent="0.25">
      <c r="A4">
        <v>2018</v>
      </c>
      <c r="B4">
        <v>70237</v>
      </c>
      <c r="C4">
        <v>44532</v>
      </c>
      <c r="D4">
        <v>24077</v>
      </c>
      <c r="E4">
        <v>3972</v>
      </c>
      <c r="F4" s="78">
        <f t="shared" si="1"/>
        <v>293590.65999999997</v>
      </c>
      <c r="G4" s="78">
        <f t="shared" si="0"/>
        <v>186143.75999999998</v>
      </c>
      <c r="H4" s="78">
        <f t="shared" si="0"/>
        <v>100641.85999999999</v>
      </c>
      <c r="I4" s="78">
        <f t="shared" si="0"/>
        <v>16602.96</v>
      </c>
      <c r="J4" s="79">
        <f t="shared" si="2"/>
        <v>20.551346200000001</v>
      </c>
    </row>
    <row r="5" spans="1:10" x14ac:dyDescent="0.25">
      <c r="A5">
        <v>2019</v>
      </c>
      <c r="B5">
        <v>67382</v>
      </c>
      <c r="C5">
        <v>43252</v>
      </c>
      <c r="D5">
        <v>25109</v>
      </c>
      <c r="E5">
        <v>3777</v>
      </c>
      <c r="F5" s="78">
        <f t="shared" si="1"/>
        <v>281656.76</v>
      </c>
      <c r="G5" s="78">
        <f t="shared" si="0"/>
        <v>180793.36</v>
      </c>
      <c r="H5" s="78">
        <f t="shared" si="0"/>
        <v>104955.62</v>
      </c>
      <c r="I5" s="78">
        <f t="shared" si="0"/>
        <v>15787.859999999999</v>
      </c>
      <c r="J5" s="79">
        <f t="shared" si="2"/>
        <v>19.715973200000004</v>
      </c>
    </row>
    <row r="6" spans="1:10" x14ac:dyDescent="0.25">
      <c r="A6">
        <v>2020</v>
      </c>
      <c r="B6">
        <v>61949</v>
      </c>
      <c r="C6">
        <v>42476</v>
      </c>
      <c r="D6">
        <v>28021</v>
      </c>
      <c r="E6">
        <v>4173</v>
      </c>
      <c r="F6" s="78">
        <f t="shared" si="1"/>
        <v>258946.81999999998</v>
      </c>
      <c r="G6" s="78">
        <f t="shared" si="0"/>
        <v>177549.68</v>
      </c>
      <c r="H6" s="78">
        <f t="shared" si="0"/>
        <v>117127.78</v>
      </c>
      <c r="I6" s="78">
        <f t="shared" si="0"/>
        <v>17443.14</v>
      </c>
      <c r="J6" s="79">
        <f t="shared" si="2"/>
        <v>18.126277399999999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3</vt:i4>
      </vt:variant>
    </vt:vector>
  </HeadingPairs>
  <TitlesOfParts>
    <vt:vector size="7" baseType="lpstr">
      <vt:lpstr>Data CNE</vt:lpstr>
      <vt:lpstr>Análisis CO2eq</vt:lpstr>
      <vt:lpstr>Análisis CN</vt:lpstr>
      <vt:lpstr>BNE</vt:lpstr>
      <vt:lpstr>Linea Base y Cierre CO2eq</vt:lpstr>
      <vt:lpstr>Comparacion con meta ECLP CO2eq</vt:lpstr>
      <vt:lpstr>Comparacion meta ECLP Ang CO2eq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Sebastián Cepeda</dc:creator>
  <cp:keywords/>
  <dc:description/>
  <cp:lastModifiedBy>Martin Alirio Solís Rodríguez</cp:lastModifiedBy>
  <cp:revision/>
  <dcterms:created xsi:type="dcterms:W3CDTF">2022-08-03T14:53:46Z</dcterms:created>
  <dcterms:modified xsi:type="dcterms:W3CDTF">2023-02-02T12:45:22Z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4b107191-4b13-47e7-838b-90e8e2a927c2</vt:lpwstr>
  </property>
</Properties>
</file>